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C:\Projekte\AudioPlayer_ProzWare\calculation\"/>
    </mc:Choice>
  </mc:AlternateContent>
  <bookViews>
    <workbookView xWindow="0" yWindow="0" windowWidth="21600" windowHeight="9735"/>
  </bookViews>
  <sheets>
    <sheet name="Tabelle1" sheetId="1" r:id="rId1"/>
  </sheets>
  <calcPr calcId="171027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8" i="1" l="1"/>
  <c r="P8" i="1" s="1"/>
  <c r="M9" i="1"/>
  <c r="P9" i="1" s="1"/>
  <c r="M10" i="1"/>
  <c r="P10" i="1" s="1"/>
  <c r="M11" i="1"/>
  <c r="P11" i="1" s="1"/>
  <c r="M12" i="1"/>
  <c r="P12" i="1" s="1"/>
  <c r="M13" i="1"/>
  <c r="P13" i="1" s="1"/>
  <c r="M14" i="1"/>
  <c r="P14" i="1" s="1"/>
  <c r="M15" i="1"/>
  <c r="P15" i="1" s="1"/>
  <c r="M16" i="1"/>
  <c r="P16" i="1" s="1"/>
  <c r="M17" i="1"/>
  <c r="P17" i="1" s="1"/>
  <c r="M18" i="1"/>
  <c r="P18" i="1" s="1"/>
  <c r="M19" i="1"/>
  <c r="P19" i="1" s="1"/>
  <c r="M20" i="1"/>
  <c r="P20" i="1" s="1"/>
  <c r="M21" i="1"/>
  <c r="P21" i="1" s="1"/>
  <c r="M22" i="1"/>
  <c r="P22" i="1" s="1"/>
  <c r="M23" i="1"/>
  <c r="P23" i="1" s="1"/>
  <c r="M24" i="1"/>
  <c r="P24" i="1" s="1"/>
  <c r="M25" i="1"/>
  <c r="P25" i="1" s="1"/>
  <c r="M26" i="1"/>
  <c r="P26" i="1" s="1"/>
  <c r="M27" i="1"/>
  <c r="P27" i="1" s="1"/>
  <c r="M28" i="1"/>
  <c r="P28" i="1" s="1"/>
  <c r="M29" i="1"/>
  <c r="P29" i="1" s="1"/>
  <c r="M30" i="1"/>
  <c r="P30" i="1" s="1"/>
  <c r="M31" i="1"/>
  <c r="P31" i="1" s="1"/>
  <c r="M32" i="1"/>
  <c r="P32" i="1" s="1"/>
  <c r="M33" i="1"/>
  <c r="P33" i="1" s="1"/>
  <c r="M34" i="1"/>
  <c r="P34" i="1" s="1"/>
  <c r="M35" i="1"/>
  <c r="P35" i="1" s="1"/>
  <c r="M36" i="1"/>
  <c r="P36" i="1" s="1"/>
  <c r="M37" i="1"/>
  <c r="P37" i="1" s="1"/>
  <c r="M38" i="1"/>
  <c r="P38" i="1" s="1"/>
  <c r="M39" i="1"/>
  <c r="P39" i="1" s="1"/>
  <c r="M40" i="1"/>
  <c r="P40" i="1" s="1"/>
  <c r="M41" i="1"/>
  <c r="P41" i="1" s="1"/>
  <c r="M42" i="1"/>
  <c r="P42" i="1" s="1"/>
  <c r="M43" i="1"/>
  <c r="P43" i="1" s="1"/>
  <c r="M44" i="1"/>
  <c r="P44" i="1" s="1"/>
  <c r="M45" i="1"/>
  <c r="P45" i="1" s="1"/>
  <c r="M46" i="1"/>
  <c r="P46" i="1" s="1"/>
  <c r="M47" i="1"/>
  <c r="P47" i="1" s="1"/>
  <c r="M48" i="1"/>
  <c r="P48" i="1" s="1"/>
  <c r="M49" i="1"/>
  <c r="P49" i="1" s="1"/>
  <c r="M50" i="1"/>
  <c r="P50" i="1" s="1"/>
  <c r="M51" i="1"/>
  <c r="P51" i="1" s="1"/>
  <c r="M52" i="1"/>
  <c r="P52" i="1" s="1"/>
  <c r="M53" i="1"/>
  <c r="P53" i="1" s="1"/>
  <c r="M54" i="1"/>
  <c r="P54" i="1" s="1"/>
  <c r="M55" i="1"/>
  <c r="P55" i="1" s="1"/>
  <c r="M56" i="1"/>
  <c r="P56" i="1" s="1"/>
  <c r="M57" i="1"/>
  <c r="P57" i="1" s="1"/>
  <c r="M58" i="1"/>
  <c r="P58" i="1" s="1"/>
  <c r="M59" i="1"/>
  <c r="P59" i="1" s="1"/>
  <c r="M60" i="1"/>
  <c r="P60" i="1" s="1"/>
  <c r="M61" i="1"/>
  <c r="P61" i="1" s="1"/>
  <c r="M62" i="1"/>
  <c r="P62" i="1" s="1"/>
  <c r="M63" i="1"/>
  <c r="P63" i="1" s="1"/>
  <c r="M64" i="1"/>
  <c r="P64" i="1" s="1"/>
  <c r="M65" i="1"/>
  <c r="P65" i="1" s="1"/>
  <c r="M66" i="1"/>
  <c r="P66" i="1" s="1"/>
  <c r="M67" i="1"/>
  <c r="P67" i="1" s="1"/>
  <c r="M68" i="1"/>
  <c r="P68" i="1" s="1"/>
  <c r="M69" i="1"/>
  <c r="P69" i="1" s="1"/>
  <c r="M70" i="1"/>
  <c r="P70" i="1" s="1"/>
  <c r="M71" i="1"/>
  <c r="P71" i="1" s="1"/>
  <c r="M72" i="1"/>
  <c r="P72" i="1" s="1"/>
  <c r="M73" i="1"/>
  <c r="P73" i="1" s="1"/>
  <c r="M74" i="1"/>
  <c r="P74" i="1" s="1"/>
  <c r="M7" i="1"/>
  <c r="P7" i="1" s="1"/>
  <c r="M6" i="1"/>
  <c r="P6" i="1" s="1"/>
  <c r="G40" i="1" l="1"/>
  <c r="H40" i="1" s="1"/>
  <c r="J40" i="1"/>
  <c r="K40" i="1" s="1"/>
  <c r="G41" i="1"/>
  <c r="H41" i="1" s="1"/>
  <c r="J41" i="1"/>
  <c r="K41" i="1" s="1"/>
  <c r="G42" i="1"/>
  <c r="H42" i="1" s="1"/>
  <c r="J42" i="1"/>
  <c r="K42" i="1" s="1"/>
  <c r="G43" i="1"/>
  <c r="H43" i="1" s="1"/>
  <c r="J43" i="1"/>
  <c r="K43" i="1" s="1"/>
  <c r="G44" i="1"/>
  <c r="H44" i="1" s="1"/>
  <c r="J44" i="1"/>
  <c r="K44" i="1" s="1"/>
  <c r="G45" i="1"/>
  <c r="H45" i="1" s="1"/>
  <c r="J45" i="1"/>
  <c r="K45" i="1" s="1"/>
  <c r="G46" i="1"/>
  <c r="H46" i="1" s="1"/>
  <c r="J46" i="1"/>
  <c r="K46" i="1" s="1"/>
  <c r="G47" i="1"/>
  <c r="H47" i="1" s="1"/>
  <c r="J47" i="1"/>
  <c r="K47" i="1" s="1"/>
  <c r="J38" i="1"/>
  <c r="K38" i="1" s="1"/>
  <c r="G38" i="1"/>
  <c r="H38" i="1" s="1"/>
  <c r="J32" i="1"/>
  <c r="K32" i="1" s="1"/>
  <c r="J31" i="1"/>
  <c r="K31" i="1" s="1"/>
  <c r="G32" i="1"/>
  <c r="H32" i="1" s="1"/>
  <c r="G31" i="1"/>
  <c r="H31" i="1" s="1"/>
  <c r="J10" i="1" l="1"/>
  <c r="K10" i="1" s="1"/>
  <c r="G10" i="1"/>
  <c r="H10" i="1" s="1"/>
  <c r="G57" i="1" l="1"/>
  <c r="H57" i="1" s="1"/>
  <c r="G58" i="1"/>
  <c r="H58" i="1" s="1"/>
  <c r="G59" i="1"/>
  <c r="H59" i="1" s="1"/>
  <c r="J57" i="1"/>
  <c r="K57" i="1" s="1"/>
  <c r="J58" i="1"/>
  <c r="K58" i="1" s="1"/>
  <c r="J59" i="1"/>
  <c r="K59" i="1" s="1"/>
  <c r="J71" i="1"/>
  <c r="K71" i="1" s="1"/>
  <c r="G71" i="1"/>
  <c r="H71" i="1" s="1"/>
  <c r="J70" i="1"/>
  <c r="K70" i="1" s="1"/>
  <c r="G70" i="1"/>
  <c r="H70" i="1" s="1"/>
  <c r="J53" i="1"/>
  <c r="K53" i="1" s="1"/>
  <c r="J54" i="1"/>
  <c r="K54" i="1" s="1"/>
  <c r="J55" i="1"/>
  <c r="K55" i="1" s="1"/>
  <c r="J56" i="1"/>
  <c r="K56" i="1" s="1"/>
  <c r="J60" i="1"/>
  <c r="K60" i="1" s="1"/>
  <c r="J61" i="1"/>
  <c r="K61" i="1" s="1"/>
  <c r="J62" i="1"/>
  <c r="K62" i="1" s="1"/>
  <c r="J63" i="1"/>
  <c r="K63" i="1" s="1"/>
  <c r="G53" i="1"/>
  <c r="H53" i="1" s="1"/>
  <c r="G54" i="1"/>
  <c r="H54" i="1" s="1"/>
  <c r="G55" i="1"/>
  <c r="H55" i="1" s="1"/>
  <c r="G56" i="1"/>
  <c r="H56" i="1" s="1"/>
  <c r="G60" i="1"/>
  <c r="H60" i="1" s="1"/>
  <c r="G61" i="1"/>
  <c r="H61" i="1" s="1"/>
  <c r="G62" i="1"/>
  <c r="H62" i="1" s="1"/>
  <c r="G63" i="1"/>
  <c r="H63" i="1" s="1"/>
  <c r="J39" i="1" l="1"/>
  <c r="K39" i="1" s="1"/>
  <c r="G39" i="1"/>
  <c r="H39" i="1" s="1"/>
  <c r="J36" i="1"/>
  <c r="K36" i="1" s="1"/>
  <c r="G36" i="1"/>
  <c r="H36" i="1" s="1"/>
  <c r="G30" i="1"/>
  <c r="H30" i="1" s="1"/>
  <c r="J30" i="1"/>
  <c r="K30" i="1" s="1"/>
  <c r="J73" i="1"/>
  <c r="K73" i="1" s="1"/>
  <c r="G73" i="1"/>
  <c r="H73" i="1" s="1"/>
  <c r="J48" i="1" l="1"/>
  <c r="K48" i="1" s="1"/>
  <c r="J49" i="1"/>
  <c r="K49" i="1" s="1"/>
  <c r="J50" i="1"/>
  <c r="K50" i="1" s="1"/>
  <c r="J51" i="1"/>
  <c r="K51" i="1" s="1"/>
  <c r="J52" i="1"/>
  <c r="K52" i="1" s="1"/>
  <c r="J64" i="1"/>
  <c r="K64" i="1" s="1"/>
  <c r="G48" i="1"/>
  <c r="H48" i="1" s="1"/>
  <c r="G49" i="1"/>
  <c r="H49" i="1" s="1"/>
  <c r="G50" i="1"/>
  <c r="H50" i="1" s="1"/>
  <c r="G51" i="1"/>
  <c r="H51" i="1" s="1"/>
  <c r="G52" i="1"/>
  <c r="H52" i="1" s="1"/>
  <c r="G64" i="1"/>
  <c r="H64" i="1" s="1"/>
  <c r="K15" i="1"/>
  <c r="H15" i="1"/>
  <c r="G72" i="1" l="1"/>
  <c r="H72" i="1" s="1"/>
  <c r="G74" i="1"/>
  <c r="H74" i="1" s="1"/>
  <c r="J14" i="1"/>
  <c r="K14" i="1" s="1"/>
  <c r="G14" i="1"/>
  <c r="H14" i="1" s="1"/>
  <c r="J65" i="1"/>
  <c r="K65" i="1" s="1"/>
  <c r="G65" i="1"/>
  <c r="H65" i="1" s="1"/>
  <c r="J11" i="1"/>
  <c r="K11" i="1" s="1"/>
  <c r="J12" i="1"/>
  <c r="K12" i="1" s="1"/>
  <c r="G11" i="1"/>
  <c r="H11" i="1" s="1"/>
  <c r="G12" i="1"/>
  <c r="H12" i="1" s="1"/>
  <c r="G16" i="1"/>
  <c r="H16" i="1" s="1"/>
  <c r="G23" i="1"/>
  <c r="H23" i="1" s="1"/>
  <c r="H24" i="1"/>
  <c r="G27" i="1"/>
  <c r="H27" i="1" s="1"/>
  <c r="G28" i="1"/>
  <c r="H28" i="1" s="1"/>
  <c r="G29" i="1"/>
  <c r="H29" i="1" s="1"/>
  <c r="G33" i="1"/>
  <c r="H33" i="1" s="1"/>
  <c r="G34" i="1"/>
  <c r="H34" i="1" s="1"/>
  <c r="G35" i="1"/>
  <c r="H35" i="1" s="1"/>
  <c r="G37" i="1"/>
  <c r="H37" i="1" s="1"/>
  <c r="J37" i="1"/>
  <c r="K37" i="1" s="1"/>
  <c r="J35" i="1"/>
  <c r="K35" i="1" s="1"/>
  <c r="J34" i="1"/>
  <c r="K34" i="1" s="1"/>
  <c r="J33" i="1"/>
  <c r="K33" i="1" s="1"/>
  <c r="J29" i="1"/>
  <c r="K29" i="1" s="1"/>
  <c r="J28" i="1"/>
  <c r="K28" i="1" s="1"/>
  <c r="J27" i="1"/>
  <c r="K27" i="1" s="1"/>
  <c r="J23" i="1"/>
  <c r="K23" i="1" s="1"/>
  <c r="J16" i="1"/>
  <c r="K16" i="1" s="1"/>
  <c r="K13" i="1"/>
  <c r="H9" i="1"/>
  <c r="H13" i="1"/>
  <c r="H20" i="1"/>
  <c r="H22" i="1"/>
  <c r="H26" i="1"/>
  <c r="K9" i="1"/>
  <c r="K20" i="1"/>
  <c r="K22" i="1"/>
  <c r="K24" i="1"/>
  <c r="K26" i="1"/>
  <c r="J7" i="1"/>
  <c r="K7" i="1" s="1"/>
  <c r="J8" i="1"/>
  <c r="K8" i="1" s="1"/>
  <c r="J17" i="1"/>
  <c r="K17" i="1" s="1"/>
  <c r="J18" i="1"/>
  <c r="K18" i="1" s="1"/>
  <c r="K19" i="1"/>
  <c r="J21" i="1"/>
  <c r="K21" i="1" s="1"/>
  <c r="J25" i="1"/>
  <c r="K25" i="1" s="1"/>
  <c r="G67" i="1"/>
  <c r="H67" i="1" s="1"/>
  <c r="J67" i="1"/>
  <c r="K67" i="1" s="1"/>
  <c r="J66" i="1"/>
  <c r="K66" i="1" s="1"/>
  <c r="J68" i="1"/>
  <c r="K68" i="1" s="1"/>
  <c r="G25" i="1"/>
  <c r="H25" i="1" s="1"/>
  <c r="G66" i="1"/>
  <c r="H66" i="1" s="1"/>
  <c r="G17" i="1"/>
  <c r="H17" i="1" s="1"/>
  <c r="G7" i="1"/>
  <c r="H7" i="1" s="1"/>
  <c r="G8" i="1"/>
  <c r="H8" i="1" s="1"/>
  <c r="G18" i="1"/>
  <c r="H18" i="1" s="1"/>
  <c r="H19" i="1"/>
  <c r="G21" i="1"/>
  <c r="H21" i="1" s="1"/>
  <c r="G68" i="1"/>
  <c r="H68" i="1" s="1"/>
  <c r="H69" i="1"/>
  <c r="K69" i="1"/>
  <c r="J72" i="1"/>
  <c r="K72" i="1" s="1"/>
  <c r="J74" i="1"/>
  <c r="K74" i="1" s="1"/>
  <c r="J6" i="1"/>
  <c r="K6" i="1" s="1"/>
  <c r="G6" i="1"/>
  <c r="H6" i="1" s="1"/>
  <c r="H77" i="1" l="1"/>
  <c r="K77" i="1"/>
</calcChain>
</file>

<file path=xl/sharedStrings.xml><?xml version="1.0" encoding="utf-8"?>
<sst xmlns="http://schemas.openxmlformats.org/spreadsheetml/2006/main" count="181" uniqueCount="169">
  <si>
    <t>pos.</t>
  </si>
  <si>
    <t>Leiterplatte</t>
  </si>
  <si>
    <t>Gehäuse</t>
  </si>
  <si>
    <t>http://www.tme.eu/de/details/stm32f401rbt6/st-mikrocontroller/st-microelectronics/</t>
  </si>
  <si>
    <t>STM32F401RBT6</t>
  </si>
  <si>
    <t>L7805ACD2T</t>
  </si>
  <si>
    <t>http://www.tme.eu/de/details/l7805acd2t/ungeregelte-spannungsstabilisatoren/st-microelectronics/</t>
  </si>
  <si>
    <t>LD1117AS33TD</t>
  </si>
  <si>
    <t>http://www.tme.eu/de/details/ld1117as33/ungeregelte-spannungsstabilisatoren-ldo/st-microelectronics/ld1117as33tr/</t>
  </si>
  <si>
    <t>http://www.reichelt.de/Klinkeneinbaubuchsen/LUM-1503-07/3/index.html?&amp;ACTION=3&amp;LA=2&amp;ARTICLE=116184&amp;GROUPID=5172&amp;artnr=LUM+1503-07</t>
  </si>
  <si>
    <t>LUM 1503-07</t>
  </si>
  <si>
    <t>http://www.pollin.de/shop/dt/Mzc0ODQ1OTk-/Bauelemente_Bauteile/Mechanische_Bauelemente/Steckverbinder_Klemmen/micro_SD_Speicherkarten_Sockel_ATOM_MR01_AP20324.html</t>
  </si>
  <si>
    <t>PCM1755DBQ</t>
  </si>
  <si>
    <t>https://www.conrad.de/de/linear-ic-texas-instruments-pcm1755dbq-gehaeuseart-ssop-16-1186174.html?gclid=CjwKEAiAvPGxBRCH3YCgpdbCtmYSJABqHRVwpjLXGOCt9V5WOULpzmmgTQTEMDHRBhfTkYXck--_0hoC3lbw_wcB&amp;insert_kz=VQ&amp;hk=SEM&amp;WT.srch=1&amp;WT.mc_id=google_pla&amp;s_kwcid=AL!222!3!61621364217!!!g!!&amp;ef_id=U53roQAAAZsDiOYE:20151107003926:s</t>
  </si>
  <si>
    <t>SN75176BD</t>
  </si>
  <si>
    <t>http://www.tme.eu/de/details/sn75176bd/integ-schalt-rs232422485-schnittst/texas-instruments/</t>
  </si>
  <si>
    <t>http://www.tme.eu/de/details/fc68149/dc-steckverbinder/cliff/dc-10b-fc68149/</t>
  </si>
  <si>
    <t>http://www.tme.eu/de/details/sk125-84sa/kuehler/fischer-elektronik/</t>
  </si>
  <si>
    <t>TDA7297</t>
  </si>
  <si>
    <t>http://www.reichelt.de/SD-Karten-Micro-/INTENSO-MSDHC4G/3/index.html?&amp;ACTION=3&amp;LA=2&amp;ARTICLE=83730&amp;GROUPID=4802&amp;artnr=INTENSO+MSDHC4G</t>
  </si>
  <si>
    <t>Speicherkarte 4GB</t>
  </si>
  <si>
    <t>Microcontroller</t>
  </si>
  <si>
    <t>Spannungsregler 5V</t>
  </si>
  <si>
    <t>Spannungsregler 3V3</t>
  </si>
  <si>
    <t>DA Wandler</t>
  </si>
  <si>
    <t>RS485 Treiber (DMX)</t>
  </si>
  <si>
    <t>Netzteil</t>
  </si>
  <si>
    <t>Speicherkarte</t>
  </si>
  <si>
    <t>XLR Buchse</t>
  </si>
  <si>
    <t>Klinkenbuchse 3,5 mm</t>
  </si>
  <si>
    <t>Micro SD Slot</t>
  </si>
  <si>
    <t>ATOM MR01-AP20324</t>
  </si>
  <si>
    <t>RS485 Treiber (opt-Bus)</t>
  </si>
  <si>
    <t>Klemmleiste 3 Pol</t>
  </si>
  <si>
    <t>Stiftleiste 3 Pol</t>
  </si>
  <si>
    <t>Audio Verstärker 2x15 W</t>
  </si>
  <si>
    <t>Klemmleiste 4 Pol</t>
  </si>
  <si>
    <t>Stiftleiste 4 Pol</t>
  </si>
  <si>
    <t>Kühlkörper</t>
  </si>
  <si>
    <t>Kondensator 2µ2 6,3V 0603</t>
  </si>
  <si>
    <t>1µF 16V 0603</t>
  </si>
  <si>
    <t>22µF 25V 1210</t>
  </si>
  <si>
    <t>http://www.tme.eu/de/details/grm32er61e226ke15l/kondensatoren-mlcc-smd-1210/murata/</t>
  </si>
  <si>
    <t>http://www.tme.eu/de/details/cl21a226mqqnnng/kondensatoren-mlcc-smd-0805/samsung/</t>
  </si>
  <si>
    <t>22µF 6,3V 0805</t>
  </si>
  <si>
    <t>100nF 16V 0603</t>
  </si>
  <si>
    <t>http://www.tme.eu/de/details/cl10b104ko8nnnc/kondensatoren-mlcc-smd-0603/samsung/</t>
  </si>
  <si>
    <t>20pF 50V 0603</t>
  </si>
  <si>
    <t>http://www.tme.eu/de/details/cl10c200jb8nnnc/kondensatoren-mlcc-smd-0603/samsung/</t>
  </si>
  <si>
    <t>Quarz 8MHz HC49-S</t>
  </si>
  <si>
    <t>http://www.tme.eu/de/details/8.00m-hc49-s/quarzresonatoren-tht/yic/</t>
  </si>
  <si>
    <t>http://www.tme.eu/de/details/pesd5v0s2bt/transil-zweiwegdioden-smd/nxp/pesd5v0s2bt215/</t>
  </si>
  <si>
    <t>ESD Schutz 5V</t>
  </si>
  <si>
    <t>ESD Schutz 15V</t>
  </si>
  <si>
    <t>http://www.tme.eu/de/details/pesd12vs2ut/transil-einwegdioden-smd/nxp/pesd12vs2ut215/</t>
  </si>
  <si>
    <t>http://www.tme.eu/de/details/eca1ehg471b/elektrolytische-kondensatoren-tht-105c/panasonic/</t>
  </si>
  <si>
    <t>Elko 25V 470µ</t>
  </si>
  <si>
    <t>http://www.tme.eu/de/details/cl21b105kafnnng/kondensatoren-mlcc-smd-0805/samsung/</t>
  </si>
  <si>
    <t>1µF 25V 0805</t>
  </si>
  <si>
    <t>http://www.tme.eu/de/details/sm6t18a/transil-einwegdioden-smd/st-microelectronics/</t>
  </si>
  <si>
    <t>Suppressordiode Unipolar, 18V</t>
  </si>
  <si>
    <t>http://www.tme.eu/de/details/zh8/sicherungen-pcb-sockel/proffuse/</t>
  </si>
  <si>
    <t>Sicherungshalterung</t>
  </si>
  <si>
    <t>http://www.tme.eu/de/details/zcs-2a/sicherungen-5x20mm-flink/eska/520520/</t>
  </si>
  <si>
    <t>Sicherung 2A flink 5x20</t>
  </si>
  <si>
    <t>http://www.tme.eu/de/details/mmbt6427lt1g/npn-darlington-smd-transistoren/on-semiconductor/</t>
  </si>
  <si>
    <t>Transistor 40V 0,5 A NPN</t>
  </si>
  <si>
    <t>http://www.tme.eu/de/details/tbg-5.0-kw-4p/klemmleisten-fuer-leiterplatten/</t>
  </si>
  <si>
    <t>TBG-5.0-KW-4P</t>
  </si>
  <si>
    <t>TBW-5.0-K-4P</t>
  </si>
  <si>
    <t>http://www.tme.eu/de/details/tbw-5.0-k-4p/klemmleisten-fuer-leiterplatten/</t>
  </si>
  <si>
    <t>http://www.tme.eu/de/details/tbw-5.0-k-3p/klemmleisten-fuer-leiterplatten/</t>
  </si>
  <si>
    <t>TBW-5.0-K-3P</t>
  </si>
  <si>
    <t>TBG-5.0-KW-3P</t>
  </si>
  <si>
    <t>http://www.tme.eu/de/details/tbg-5.0-kw-3p/klemmleisten-fuer-leiterplatten/</t>
  </si>
  <si>
    <t>http://www.tme.eu/de/details/15edgk-3.5_8p/klemmleisten-fuer-leiterplatten/degson-electronics/</t>
  </si>
  <si>
    <r>
      <t>CLIFF</t>
    </r>
    <r>
      <rPr>
        <sz val="11"/>
        <color theme="1"/>
        <rFont val="Calibri"/>
        <family val="2"/>
        <scheme val="minor"/>
      </rPr>
      <t> DC-10B (FC68149)</t>
    </r>
  </si>
  <si>
    <r>
      <t>DEGSON ELECTRONICS</t>
    </r>
    <r>
      <rPr>
        <sz val="11"/>
        <color theme="1"/>
        <rFont val="Calibri"/>
        <family val="2"/>
        <scheme val="minor"/>
      </rPr>
      <t> 15EDGK-3.5/8P</t>
    </r>
  </si>
  <si>
    <r>
      <t>SAMSUNG</t>
    </r>
    <r>
      <rPr>
        <sz val="11"/>
        <color theme="1"/>
        <rFont val="Calibri"/>
        <family val="2"/>
        <scheme val="minor"/>
      </rPr>
      <t> CL21B105KAFNNNG</t>
    </r>
  </si>
  <si>
    <r>
      <t>MURATA</t>
    </r>
    <r>
      <rPr>
        <sz val="11"/>
        <color theme="1"/>
        <rFont val="Calibri"/>
        <family val="2"/>
        <scheme val="minor"/>
      </rPr>
      <t> GRM32ER61E226KE15L</t>
    </r>
  </si>
  <si>
    <r>
      <t>SAMSUNG</t>
    </r>
    <r>
      <rPr>
        <sz val="11"/>
        <color theme="1"/>
        <rFont val="Calibri"/>
        <family val="2"/>
        <scheme val="minor"/>
      </rPr>
      <t> CL21A226MQQNNNG</t>
    </r>
  </si>
  <si>
    <r>
      <t>SAMSUNG</t>
    </r>
    <r>
      <rPr>
        <sz val="11"/>
        <color theme="1"/>
        <rFont val="Calibri"/>
        <family val="2"/>
        <scheme val="minor"/>
      </rPr>
      <t> CL10B104KO8NNNC</t>
    </r>
  </si>
  <si>
    <r>
      <t>SAMSUNG</t>
    </r>
    <r>
      <rPr>
        <sz val="11"/>
        <color theme="1"/>
        <rFont val="Calibri"/>
        <family val="2"/>
        <scheme val="minor"/>
      </rPr>
      <t> CL10C200JB8NNNC</t>
    </r>
  </si>
  <si>
    <r>
      <t>YIC</t>
    </r>
    <r>
      <rPr>
        <sz val="11"/>
        <color theme="1"/>
        <rFont val="Calibri"/>
        <family val="2"/>
        <scheme val="minor"/>
      </rPr>
      <t> 8.00M-HC49-S</t>
    </r>
  </si>
  <si>
    <r>
      <t>NXP</t>
    </r>
    <r>
      <rPr>
        <sz val="11"/>
        <color theme="1"/>
        <rFont val="Calibri"/>
        <family val="2"/>
        <scheme val="minor"/>
      </rPr>
      <t> PESD5V0S2BT.215</t>
    </r>
  </si>
  <si>
    <r>
      <t>NXP</t>
    </r>
    <r>
      <rPr>
        <sz val="11"/>
        <color theme="1"/>
        <rFont val="Calibri"/>
        <family val="2"/>
        <scheme val="minor"/>
      </rPr>
      <t> PESD12VS2UT.215</t>
    </r>
  </si>
  <si>
    <r>
      <t>ST MICROELECTRONICS</t>
    </r>
    <r>
      <rPr>
        <sz val="11"/>
        <color theme="1"/>
        <rFont val="Calibri"/>
        <family val="2"/>
        <scheme val="minor"/>
      </rPr>
      <t> SM6T18A</t>
    </r>
  </si>
  <si>
    <r>
      <t>PROFFUSE</t>
    </r>
    <r>
      <rPr>
        <sz val="11"/>
        <color theme="1"/>
        <rFont val="Calibri"/>
        <family val="2"/>
        <scheme val="minor"/>
      </rPr>
      <t> ZH8</t>
    </r>
  </si>
  <si>
    <r>
      <t>ESKA</t>
    </r>
    <r>
      <rPr>
        <sz val="11"/>
        <color theme="1"/>
        <rFont val="Calibri"/>
        <family val="2"/>
        <scheme val="minor"/>
      </rPr>
      <t> 520.520</t>
    </r>
  </si>
  <si>
    <r>
      <t>ON SEMICONDUCTOR</t>
    </r>
    <r>
      <rPr>
        <sz val="11"/>
        <color theme="1"/>
        <rFont val="Calibri"/>
        <family val="2"/>
        <scheme val="minor"/>
      </rPr>
      <t> MMBT6427LT1G</t>
    </r>
  </si>
  <si>
    <r>
      <t>FISCHER ELEKTRONIK</t>
    </r>
    <r>
      <rPr>
        <sz val="11"/>
        <color theme="1"/>
        <rFont val="Calibri"/>
        <family val="2"/>
        <scheme val="minor"/>
      </rPr>
      <t> SK125-84SA</t>
    </r>
  </si>
  <si>
    <r>
      <t>PANASONIC</t>
    </r>
    <r>
      <rPr>
        <sz val="11"/>
        <color theme="1"/>
        <rFont val="Calibri"/>
        <family val="2"/>
        <scheme val="minor"/>
      </rPr>
      <t> ECA1EHG471B</t>
    </r>
  </si>
  <si>
    <t>http://www.tme.eu/de/details/15edgrc-3.5_8p/klemmleisten-fuer-leiterplatten/degson-electronics/</t>
  </si>
  <si>
    <t>Klemmleiste 8 Pol (Schalter) 3,5mm</t>
  </si>
  <si>
    <t>Stiftleiste 8 Pol 3,5 mm</t>
  </si>
  <si>
    <r>
      <t>DEGSON ELECTRONICS</t>
    </r>
    <r>
      <rPr>
        <sz val="11"/>
        <color rgb="FF3A6DAF"/>
        <rFont val="Calibri"/>
        <family val="2"/>
        <scheme val="minor"/>
      </rPr>
      <t> 15EDGRC-3.5/8P</t>
    </r>
  </si>
  <si>
    <t>Hohlbuchse 5,5/2,5</t>
  </si>
  <si>
    <t>http://www.tme.eu/de/details/cs4344-czz/da-wandler-integrierte-schaltungen/cirrus-logic/</t>
  </si>
  <si>
    <t>CS4344-CZZ</t>
  </si>
  <si>
    <t>http://www.thomann.de/de/neutrik_nc3_fah1.htm</t>
  </si>
  <si>
    <t>Neutrik NC3 FAH1</t>
  </si>
  <si>
    <t>http://www.tme.eu/de/details/km-42n/gehaeuse-mit-panel/</t>
  </si>
  <si>
    <t>KM-42N Gehäuse</t>
  </si>
  <si>
    <t>http://www.tme.eu/de/details/pdtc114et/npn-smd-transistoren/nxp/pdtc114et215/</t>
  </si>
  <si>
    <t>Transistor NPN 50V 100mA</t>
  </si>
  <si>
    <t>NXP PDTC114ET.215</t>
  </si>
  <si>
    <t>OPAMP</t>
  </si>
  <si>
    <t>http://www.tme.eu/de/details/grm21br61a106ke19l/kondensatoren-mlcc-smd-0805/murata/</t>
  </si>
  <si>
    <t>10µ 10V 0805</t>
  </si>
  <si>
    <t>MURATA GRM21BR61A106KE19L</t>
  </si>
  <si>
    <t>220nF 25V</t>
  </si>
  <si>
    <t>SAMSUNG CL10F224ZA8NNNC</t>
  </si>
  <si>
    <t>http://www.tme.eu/de/details/cl10f224za8nnnc/kondensatoren-mlcc-smd-0603/samsung/</t>
  </si>
  <si>
    <t>SAMSUNG CL10C471JB8NNNC</t>
  </si>
  <si>
    <t>470pF 50V</t>
  </si>
  <si>
    <t>http://www.tme.eu/de/details/cl10c471jb8nnnc/kondensatoren-mlcc-smd-0603/samsung/</t>
  </si>
  <si>
    <t>10K</t>
  </si>
  <si>
    <t>1K</t>
  </si>
  <si>
    <t>6,8K</t>
  </si>
  <si>
    <t>22k</t>
  </si>
  <si>
    <t>47k</t>
  </si>
  <si>
    <t>http://www.tme.eu/de/details/sm5402-dio/universaldioden-smd/diotec-semiconductor/sm5402/</t>
  </si>
  <si>
    <t>DIOTEC SEMICONDUCTOR SM5402</t>
  </si>
  <si>
    <t>Freilauf Diode 200V 3A MELF</t>
  </si>
  <si>
    <t>http://www.tme.eu/de/details/crcw060310r0fktabc/widerstaende-smd-0603/vishay/</t>
  </si>
  <si>
    <r>
      <t>VISHAY</t>
    </r>
    <r>
      <rPr>
        <sz val="11"/>
        <color rgb="FF3A6DAF"/>
        <rFont val="Calibri"/>
        <family val="2"/>
        <scheme val="minor"/>
      </rPr>
      <t> CRCW060310R0FKTABC</t>
    </r>
  </si>
  <si>
    <t>http://www.tme.eu/de/details/crcw0603100rfktabc/widerstaende-smd-0603/vishay/</t>
  </si>
  <si>
    <t>http://www.tme.eu/de/details/crcw0603220rfktabc/widerstaende-smd-0603/vishay/</t>
  </si>
  <si>
    <t>http://www.tme.eu/de/details/crcw06031k00fktabc/widerstaende-smd-0603/vishay/</t>
  </si>
  <si>
    <t>http://www.tme.eu/de/details/crcw06036k80fktabc/widerstaende-smd-0603/vishay/</t>
  </si>
  <si>
    <t>http://www.tme.eu/de/details/crcw060310k0fktabc/widerstaende-smd-0603/vishay/</t>
  </si>
  <si>
    <r>
      <t>VISHAY</t>
    </r>
    <r>
      <rPr>
        <sz val="11"/>
        <color rgb="FF3A6DAF"/>
        <rFont val="Calibri"/>
        <family val="2"/>
        <scheme val="minor"/>
      </rPr>
      <t> CRCW0603100RFKTABC</t>
    </r>
  </si>
  <si>
    <r>
      <t>VISHAY</t>
    </r>
    <r>
      <rPr>
        <sz val="11"/>
        <color rgb="FF3A6DAF"/>
        <rFont val="Calibri"/>
        <family val="2"/>
        <scheme val="minor"/>
      </rPr>
      <t> CRCW0603220RFKTABC</t>
    </r>
  </si>
  <si>
    <r>
      <t>VISHAY</t>
    </r>
    <r>
      <rPr>
        <sz val="11"/>
        <color rgb="FF3A6DAF"/>
        <rFont val="Calibri"/>
        <family val="2"/>
        <scheme val="minor"/>
      </rPr>
      <t> CRCW06031K00FKTABC</t>
    </r>
  </si>
  <si>
    <r>
      <t>VISHAY</t>
    </r>
    <r>
      <rPr>
        <sz val="11"/>
        <color rgb="FF3A6DAF"/>
        <rFont val="Calibri"/>
        <family val="2"/>
        <scheme val="minor"/>
      </rPr>
      <t> CRCW06036K80FKTABC</t>
    </r>
  </si>
  <si>
    <r>
      <t>VISHAY</t>
    </r>
    <r>
      <rPr>
        <sz val="11"/>
        <color rgb="FF3A6DAF"/>
        <rFont val="Calibri"/>
        <family val="2"/>
        <scheme val="minor"/>
      </rPr>
      <t> CRCW060310K0FKTABC</t>
    </r>
  </si>
  <si>
    <t>http://www.tme.eu/de/details/crcw060322k0fktabc/widerstaende-smd-0603/vishay/</t>
  </si>
  <si>
    <r>
      <t>VISHAY</t>
    </r>
    <r>
      <rPr>
        <sz val="11"/>
        <color rgb="FF3A6DAF"/>
        <rFont val="Calibri"/>
        <family val="2"/>
        <scheme val="minor"/>
      </rPr>
      <t> CRCW060322K0FKTABC</t>
    </r>
  </si>
  <si>
    <r>
      <t>VISHAY</t>
    </r>
    <r>
      <rPr>
        <sz val="11"/>
        <color rgb="FF3A6DAF"/>
        <rFont val="Calibri"/>
        <family val="2"/>
        <scheme val="minor"/>
      </rPr>
      <t> CRCW060347K0FKTABC</t>
    </r>
  </si>
  <si>
    <t>http://www.tme.eu/de/details/cl10a225kq8nnnc/kondensatoren-mlcc-smd-0603/samsung/</t>
  </si>
  <si>
    <r>
      <t>SAMSUNG</t>
    </r>
    <r>
      <rPr>
        <sz val="11"/>
        <color rgb="FF3A6DAF"/>
        <rFont val="Calibri"/>
        <family val="2"/>
        <scheme val="minor"/>
      </rPr>
      <t> CL10A225KQ8NNNC</t>
    </r>
  </si>
  <si>
    <r>
      <t>SAMSUNG</t>
    </r>
    <r>
      <rPr>
        <sz val="11"/>
        <color rgb="FF3A6DAF"/>
        <rFont val="Calibri"/>
        <family val="2"/>
        <scheme val="minor"/>
      </rPr>
      <t> CL10B105KO8NNNC</t>
    </r>
  </si>
  <si>
    <t>http://www.tme.eu/de/details/cl10b105ko8nnnc/kondensatoren-mlcc-smd-0603/samsung/</t>
  </si>
  <si>
    <t>http://www.tme.eu/de/details/cl21b104kbcnnnc/kondensatoren-mlcc-smd-0805/samsung/</t>
  </si>
  <si>
    <t>100nF 50V 0805</t>
  </si>
  <si>
    <r>
      <t>SAMSUNG</t>
    </r>
    <r>
      <rPr>
        <sz val="11"/>
        <color rgb="FF3A6DAF"/>
        <rFont val="Calibri"/>
        <family val="2"/>
        <scheme val="minor"/>
      </rPr>
      <t> CL21B104KBCNNNC</t>
    </r>
  </si>
  <si>
    <t>http://www.kessler-electronic.de/Halbleiter/integrierte_Schaltkreise/analog/T/TDA/TDA7297_i631_11657_0.htm</t>
  </si>
  <si>
    <t>http://www.tme.eu/de/details/opa2340ua/smd-operationsverstaerker/texas-instruments/</t>
  </si>
  <si>
    <t>OPA2340UA</t>
  </si>
  <si>
    <t>http://www.pollin.de/shop/dt/Njc1ODQ0OTk-/Haustechnik/Installationsmaterial/Schalter_Steckdosen/Klingeltaster_BROAN_RC818.html</t>
  </si>
  <si>
    <t>Klingeltaster BROAN RC818</t>
  </si>
  <si>
    <t>Klingeltaster</t>
  </si>
  <si>
    <t>Netzteil 12V 1,25A 5,5/2,5</t>
  </si>
  <si>
    <t>http://www.ebay.de/itm/321565422193?_trksid=p2060353.m1438.l2649&amp;ssPageName=STRK%3AMEBIDX%3AIT</t>
  </si>
  <si>
    <t>Count</t>
  </si>
  <si>
    <t>Best Case (20)</t>
  </si>
  <si>
    <t>Worst Case (1)</t>
  </si>
  <si>
    <t>total</t>
  </si>
  <si>
    <t>count</t>
  </si>
  <si>
    <t>name</t>
  </si>
  <si>
    <t>description</t>
  </si>
  <si>
    <t>url</t>
  </si>
  <si>
    <t>net</t>
  </si>
  <si>
    <t>gross</t>
  </si>
  <si>
    <t>total gross</t>
  </si>
  <si>
    <t>needed</t>
  </si>
  <si>
    <t>bought</t>
  </si>
  <si>
    <t>broken</t>
  </si>
  <si>
    <t>to be bought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</si>
</sst>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3A6DAF"/>
      <name val="Calibri"/>
      <family val="2"/>
      <scheme val="minor"/>
    </font>
    <font>
      <sz val="11"/>
      <color rgb="FF40404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1" xfId="0" applyBorder="1"/>
    <xf numFmtId="0" fontId="0" fillId="2" borderId="1" xfId="0" applyFill="1" applyBorder="1"/>
    <xf numFmtId="2" fontId="0" fillId="0" borderId="1" xfId="0" applyNumberFormat="1" applyBorder="1"/>
    <xf numFmtId="0" fontId="0" fillId="0" borderId="1" xfId="0" applyBorder="1" applyAlignment="1">
      <alignment wrapText="1"/>
    </xf>
    <xf numFmtId="2" fontId="0" fillId="0" borderId="0" xfId="0" applyNumberFormat="1"/>
    <xf numFmtId="0" fontId="1" fillId="0" borderId="1" xfId="1" applyBorder="1"/>
    <xf numFmtId="0" fontId="0" fillId="0" borderId="1" xfId="0" applyFont="1" applyBorder="1"/>
    <xf numFmtId="0" fontId="0" fillId="0" borderId="0" xfId="0" applyFont="1"/>
    <xf numFmtId="0" fontId="0" fillId="0" borderId="2" xfId="0" applyFill="1" applyBorder="1"/>
    <xf numFmtId="0" fontId="0" fillId="0" borderId="2" xfId="0" applyFont="1" applyFill="1" applyBorder="1"/>
    <xf numFmtId="0" fontId="0" fillId="0" borderId="3" xfId="0" applyFill="1" applyBorder="1"/>
    <xf numFmtId="0" fontId="3" fillId="0" borderId="0" xfId="0" applyFont="1" applyAlignment="1">
      <alignment horizontal="left" vertical="center" wrapText="1"/>
    </xf>
    <xf numFmtId="0" fontId="0" fillId="2" borderId="1" xfId="0" applyFont="1" applyFill="1" applyBorder="1"/>
    <xf numFmtId="0" fontId="0" fillId="0" borderId="0" xfId="0" applyFont="1" applyAlignment="1">
      <alignment horizontal="left" vertical="center" wrapText="1"/>
    </xf>
    <xf numFmtId="0" fontId="4" fillId="0" borderId="0" xfId="0" applyFont="1"/>
    <xf numFmtId="0" fontId="5" fillId="0" borderId="0" xfId="0" applyFont="1" applyAlignment="1">
      <alignment horizontal="left" vertical="center" wrapText="1"/>
    </xf>
    <xf numFmtId="0" fontId="3" fillId="0" borderId="0" xfId="0" applyFont="1"/>
    <xf numFmtId="0" fontId="1" fillId="0" borderId="1" xfId="1" applyBorder="1" applyAlignment="1">
      <alignment wrapText="1"/>
    </xf>
    <xf numFmtId="0" fontId="0" fillId="0" borderId="0" xfId="0" applyAlignment="1">
      <alignment horizontal="center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tme.eu/de/details/stm32f401rbt6/st-mikrocontroller/st-microelectronics/" TargetMode="External"/><Relationship Id="rId3" Type="http://schemas.openxmlformats.org/officeDocument/2006/relationships/hyperlink" Target="http://www.thomann.de/de/neutrik_nc3_fah1.htm" TargetMode="External"/><Relationship Id="rId7" Type="http://schemas.openxmlformats.org/officeDocument/2006/relationships/hyperlink" Target="http://www.tme.eu/de/details/tbg-5.0-kw-4p/klemmleisten-fuer-leiterplatten/" TargetMode="External"/><Relationship Id="rId2" Type="http://schemas.openxmlformats.org/officeDocument/2006/relationships/hyperlink" Target="http://www.tme.eu/de/details/15edgrc-3.5_8p/klemmleisten-fuer-leiterplatten/degson-electronics/" TargetMode="External"/><Relationship Id="rId1" Type="http://schemas.openxmlformats.org/officeDocument/2006/relationships/hyperlink" Target="http://www.tme.eu/de/details/pesd5v0s2bt/transil-zweiwegdioden-smd/nxp/pesd5v0s2bt215/" TargetMode="External"/><Relationship Id="rId6" Type="http://schemas.openxmlformats.org/officeDocument/2006/relationships/hyperlink" Target="http://www.tme.eu/de/details/pesd12vs2ut/transil-einwegdioden-smd/nxp/pesd12vs2ut215/" TargetMode="External"/><Relationship Id="rId5" Type="http://schemas.openxmlformats.org/officeDocument/2006/relationships/hyperlink" Target="http://www.tme.eu/de/details/cl21a226mqqnnng/kondensatoren-mlcc-smd-0805/samsung/" TargetMode="External"/><Relationship Id="rId4" Type="http://schemas.openxmlformats.org/officeDocument/2006/relationships/hyperlink" Target="http://www.tme.eu/de/details/km-42n/gehaeuse-mit-panel/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7"/>
  <sheetViews>
    <sheetView tabSelected="1" topLeftCell="F1" zoomScale="85" zoomScaleNormal="85" workbookViewId="0">
      <selection activeCell="F3" sqref="A1:XFD3"/>
    </sheetView>
  </sheetViews>
  <sheetFormatPr baseColWidth="10" defaultRowHeight="15" x14ac:dyDescent="0.25"/>
  <cols>
    <col min="1" max="1" width="4.28515625" customWidth="1"/>
    <col min="2" max="2" width="6.5703125" customWidth="1"/>
    <col min="3" max="3" width="36" style="8" customWidth="1"/>
    <col min="4" max="4" width="53.85546875" customWidth="1"/>
    <col min="5" max="5" width="175.7109375" customWidth="1"/>
    <col min="6" max="6" width="11.7109375" customWidth="1"/>
    <col min="7" max="7" width="11.28515625" customWidth="1"/>
    <col min="8" max="8" width="11" customWidth="1"/>
    <col min="9" max="9" width="7.42578125" customWidth="1"/>
    <col min="10" max="10" width="8.140625" customWidth="1"/>
    <col min="11" max="11" width="11.85546875" customWidth="1"/>
    <col min="12" max="12" width="7.85546875" customWidth="1"/>
    <col min="13" max="13" width="9.42578125" customWidth="1"/>
    <col min="14" max="14" width="8.85546875" customWidth="1"/>
    <col min="15" max="15" width="8.28515625" customWidth="1"/>
    <col min="16" max="16" width="14.140625" customWidth="1"/>
  </cols>
  <sheetData>
    <row r="1" spans="1:16" x14ac:dyDescent="0.25">
      <c r="L1" t="s">
        <v>154</v>
      </c>
    </row>
    <row r="2" spans="1:16" x14ac:dyDescent="0.25">
      <c r="L2">
        <v>20</v>
      </c>
    </row>
    <row r="3" spans="1:16" x14ac:dyDescent="0.25">
      <c r="F3" s="19" t="s">
        <v>156</v>
      </c>
      <c r="G3" s="19"/>
      <c r="H3" s="19"/>
      <c r="I3" s="19" t="s">
        <v>155</v>
      </c>
      <c r="J3" s="19"/>
      <c r="K3" s="19"/>
    </row>
    <row r="5" spans="1:16" x14ac:dyDescent="0.25">
      <c r="A5" s="2" t="s">
        <v>0</v>
      </c>
      <c r="B5" s="2" t="s">
        <v>158</v>
      </c>
      <c r="C5" s="13" t="s">
        <v>159</v>
      </c>
      <c r="D5" s="2" t="s">
        <v>160</v>
      </c>
      <c r="E5" s="2" t="s">
        <v>161</v>
      </c>
      <c r="F5" s="2" t="s">
        <v>162</v>
      </c>
      <c r="G5" s="2" t="s">
        <v>163</v>
      </c>
      <c r="H5" s="2" t="s">
        <v>164</v>
      </c>
      <c r="I5" s="2" t="s">
        <v>162</v>
      </c>
      <c r="J5" s="2" t="s">
        <v>163</v>
      </c>
      <c r="K5" s="2" t="s">
        <v>164</v>
      </c>
      <c r="M5" s="2" t="s">
        <v>165</v>
      </c>
      <c r="N5" s="2" t="s">
        <v>166</v>
      </c>
      <c r="O5" s="2" t="s">
        <v>167</v>
      </c>
      <c r="P5" s="2" t="s">
        <v>168</v>
      </c>
    </row>
    <row r="6" spans="1:16" ht="16.5" customHeight="1" x14ac:dyDescent="0.25">
      <c r="A6" s="1">
        <v>1</v>
      </c>
      <c r="B6" s="1">
        <v>1</v>
      </c>
      <c r="C6" s="7" t="s">
        <v>4</v>
      </c>
      <c r="D6" s="1" t="s">
        <v>21</v>
      </c>
      <c r="E6" s="18" t="s">
        <v>3</v>
      </c>
      <c r="F6" s="4">
        <v>4.6943999999999999</v>
      </c>
      <c r="G6" s="4">
        <f>F6*1.19</f>
        <v>5.5863359999999993</v>
      </c>
      <c r="H6" s="3">
        <f t="shared" ref="H6:H15" si="0">G6*B6</f>
        <v>5.5863359999999993</v>
      </c>
      <c r="I6" s="3">
        <v>3.9304000000000001</v>
      </c>
      <c r="J6" s="3">
        <f>I6*1.19</f>
        <v>4.6771760000000002</v>
      </c>
      <c r="K6" s="3">
        <f t="shared" ref="K6:K15" si="1">B6*J6</f>
        <v>4.6771760000000002</v>
      </c>
      <c r="M6" s="1">
        <f>$L$2*B6</f>
        <v>20</v>
      </c>
      <c r="N6" s="1">
        <v>2</v>
      </c>
      <c r="O6" s="1">
        <v>2</v>
      </c>
      <c r="P6" s="1">
        <f t="shared" ref="P6:P37" si="2">M6+O6-N6</f>
        <v>20</v>
      </c>
    </row>
    <row r="7" spans="1:16" x14ac:dyDescent="0.25">
      <c r="A7" s="1">
        <v>2</v>
      </c>
      <c r="B7" s="1">
        <v>1</v>
      </c>
      <c r="C7" s="7" t="s">
        <v>5</v>
      </c>
      <c r="D7" s="1" t="s">
        <v>22</v>
      </c>
      <c r="E7" s="4" t="s">
        <v>6</v>
      </c>
      <c r="F7" s="4">
        <v>0.30320000000000003</v>
      </c>
      <c r="G7" s="4">
        <f t="shared" ref="G7:G68" si="3">F7*1.19</f>
        <v>0.36080800000000002</v>
      </c>
      <c r="H7" s="3">
        <f t="shared" si="0"/>
        <v>0.36080800000000002</v>
      </c>
      <c r="I7" s="3">
        <v>0.2868</v>
      </c>
      <c r="J7" s="3">
        <f t="shared" ref="J7:J74" si="4">I7*1.19</f>
        <v>0.34129199999999998</v>
      </c>
      <c r="K7" s="3">
        <f t="shared" si="1"/>
        <v>0.34129199999999998</v>
      </c>
      <c r="M7" s="1">
        <f>$L$2*B7</f>
        <v>20</v>
      </c>
      <c r="N7" s="1">
        <v>3</v>
      </c>
      <c r="O7" s="1">
        <v>1</v>
      </c>
      <c r="P7" s="1">
        <f t="shared" si="2"/>
        <v>18</v>
      </c>
    </row>
    <row r="8" spans="1:16" x14ac:dyDescent="0.25">
      <c r="A8" s="1">
        <v>3</v>
      </c>
      <c r="B8" s="1">
        <v>1</v>
      </c>
      <c r="C8" s="7" t="s">
        <v>7</v>
      </c>
      <c r="D8" s="1" t="s">
        <v>23</v>
      </c>
      <c r="E8" s="1" t="s">
        <v>8</v>
      </c>
      <c r="F8" s="1">
        <v>0.18029999999999999</v>
      </c>
      <c r="G8" s="4">
        <f t="shared" si="3"/>
        <v>0.21455699999999997</v>
      </c>
      <c r="H8" s="3">
        <f t="shared" si="0"/>
        <v>0.21455699999999997</v>
      </c>
      <c r="I8" s="3">
        <v>0.1605</v>
      </c>
      <c r="J8" s="3">
        <f t="shared" si="4"/>
        <v>0.190995</v>
      </c>
      <c r="K8" s="3">
        <f t="shared" si="1"/>
        <v>0.190995</v>
      </c>
      <c r="M8" s="1">
        <f>$L$2*B8</f>
        <v>20</v>
      </c>
      <c r="N8" s="1">
        <v>3</v>
      </c>
      <c r="O8" s="1">
        <v>1</v>
      </c>
      <c r="P8" s="1">
        <f t="shared" si="2"/>
        <v>18</v>
      </c>
    </row>
    <row r="9" spans="1:16" ht="45" x14ac:dyDescent="0.25">
      <c r="A9" s="1">
        <v>4</v>
      </c>
      <c r="B9" s="1">
        <v>1</v>
      </c>
      <c r="C9" s="7" t="s">
        <v>12</v>
      </c>
      <c r="D9" s="1" t="s">
        <v>24</v>
      </c>
      <c r="E9" s="4" t="s">
        <v>13</v>
      </c>
      <c r="F9" s="1"/>
      <c r="G9" s="4">
        <v>3.57</v>
      </c>
      <c r="H9" s="3">
        <f t="shared" si="0"/>
        <v>3.57</v>
      </c>
      <c r="I9" s="1"/>
      <c r="J9" s="3">
        <v>3.57</v>
      </c>
      <c r="K9" s="3">
        <f t="shared" si="1"/>
        <v>3.57</v>
      </c>
      <c r="M9" s="1">
        <f>$L$2*B9</f>
        <v>20</v>
      </c>
      <c r="N9" s="1">
        <v>27</v>
      </c>
      <c r="O9" s="1">
        <v>2</v>
      </c>
      <c r="P9" s="1">
        <f t="shared" si="2"/>
        <v>-5</v>
      </c>
    </row>
    <row r="10" spans="1:16" x14ac:dyDescent="0.25">
      <c r="A10" s="1">
        <v>5</v>
      </c>
      <c r="B10" s="1">
        <v>0</v>
      </c>
      <c r="C10" s="7" t="s">
        <v>98</v>
      </c>
      <c r="D10" s="1" t="s">
        <v>24</v>
      </c>
      <c r="E10" s="4" t="s">
        <v>97</v>
      </c>
      <c r="F10" s="1">
        <v>2.36</v>
      </c>
      <c r="G10" s="3">
        <f t="shared" ref="G10" si="5">F10*1.19</f>
        <v>2.8083999999999998</v>
      </c>
      <c r="H10" s="3">
        <f t="shared" ref="H10" si="6">G10*B10</f>
        <v>0</v>
      </c>
      <c r="I10" s="1">
        <v>1.9</v>
      </c>
      <c r="J10" s="3">
        <f t="shared" ref="J10" si="7">I10*1.19</f>
        <v>2.2609999999999997</v>
      </c>
      <c r="K10" s="3">
        <f t="shared" ref="K10" si="8">B10*J10</f>
        <v>0</v>
      </c>
      <c r="M10" s="1">
        <f>$L$2*B10</f>
        <v>0</v>
      </c>
      <c r="N10" s="1">
        <v>1</v>
      </c>
      <c r="O10" s="1">
        <v>0</v>
      </c>
      <c r="P10" s="1">
        <f t="shared" si="2"/>
        <v>-1</v>
      </c>
    </row>
    <row r="11" spans="1:16" x14ac:dyDescent="0.25">
      <c r="A11" s="1">
        <v>6</v>
      </c>
      <c r="B11" s="1">
        <v>1</v>
      </c>
      <c r="C11" s="7" t="s">
        <v>14</v>
      </c>
      <c r="D11" s="1" t="s">
        <v>25</v>
      </c>
      <c r="E11" s="1" t="s">
        <v>15</v>
      </c>
      <c r="F11" s="1">
        <v>0.25</v>
      </c>
      <c r="G11" s="3">
        <f t="shared" ref="G11:G12" si="9">F11*1.19</f>
        <v>0.29749999999999999</v>
      </c>
      <c r="H11" s="3">
        <f t="shared" si="0"/>
        <v>0.29749999999999999</v>
      </c>
      <c r="I11" s="1">
        <v>0.22</v>
      </c>
      <c r="J11" s="3">
        <f t="shared" si="4"/>
        <v>0.26179999999999998</v>
      </c>
      <c r="K11" s="3">
        <f t="shared" si="1"/>
        <v>0.26179999999999998</v>
      </c>
      <c r="M11" s="1">
        <f>$L$2*B11</f>
        <v>20</v>
      </c>
      <c r="N11" s="1">
        <v>3</v>
      </c>
      <c r="O11" s="1">
        <v>2</v>
      </c>
      <c r="P11" s="1">
        <f t="shared" si="2"/>
        <v>19</v>
      </c>
    </row>
    <row r="12" spans="1:16" x14ac:dyDescent="0.25">
      <c r="A12" s="1">
        <v>7</v>
      </c>
      <c r="B12" s="1">
        <v>1</v>
      </c>
      <c r="C12" s="7" t="s">
        <v>148</v>
      </c>
      <c r="D12" s="1" t="s">
        <v>106</v>
      </c>
      <c r="E12" s="1" t="s">
        <v>147</v>
      </c>
      <c r="F12" s="1">
        <v>1.9</v>
      </c>
      <c r="G12" s="3">
        <f t="shared" si="9"/>
        <v>2.2609999999999997</v>
      </c>
      <c r="H12" s="3">
        <f t="shared" si="0"/>
        <v>2.2609999999999997</v>
      </c>
      <c r="I12" s="1">
        <v>1.65</v>
      </c>
      <c r="J12" s="3">
        <f t="shared" si="4"/>
        <v>1.9634999999999998</v>
      </c>
      <c r="K12" s="3">
        <f t="shared" si="1"/>
        <v>1.9634999999999998</v>
      </c>
      <c r="M12" s="1">
        <f>$L$2*B12</f>
        <v>20</v>
      </c>
      <c r="N12" s="1">
        <v>2</v>
      </c>
      <c r="O12" s="1">
        <v>1</v>
      </c>
      <c r="P12" s="1">
        <f t="shared" si="2"/>
        <v>19</v>
      </c>
    </row>
    <row r="13" spans="1:16" x14ac:dyDescent="0.25">
      <c r="A13" s="1">
        <v>8</v>
      </c>
      <c r="B13" s="1">
        <v>1</v>
      </c>
      <c r="C13" s="7" t="s">
        <v>152</v>
      </c>
      <c r="D13" s="1" t="s">
        <v>26</v>
      </c>
      <c r="E13" s="1" t="s">
        <v>153</v>
      </c>
      <c r="F13" s="1"/>
      <c r="G13" s="3">
        <v>6.2</v>
      </c>
      <c r="H13" s="3">
        <f t="shared" si="0"/>
        <v>6.2</v>
      </c>
      <c r="I13" s="1"/>
      <c r="J13" s="3">
        <v>3.875</v>
      </c>
      <c r="K13" s="3">
        <f t="shared" si="1"/>
        <v>3.875</v>
      </c>
      <c r="M13" s="1">
        <f>$L$2*B13</f>
        <v>20</v>
      </c>
      <c r="N13" s="1">
        <v>2</v>
      </c>
      <c r="O13" s="1">
        <v>0</v>
      </c>
      <c r="P13" s="1">
        <f t="shared" si="2"/>
        <v>18</v>
      </c>
    </row>
    <row r="14" spans="1:16" x14ac:dyDescent="0.25">
      <c r="A14" s="1">
        <v>9</v>
      </c>
      <c r="B14" s="1">
        <v>1</v>
      </c>
      <c r="C14" s="7" t="s">
        <v>102</v>
      </c>
      <c r="D14" s="1" t="s">
        <v>2</v>
      </c>
      <c r="E14" s="6" t="s">
        <v>101</v>
      </c>
      <c r="F14" s="1">
        <v>1.77</v>
      </c>
      <c r="G14" s="3">
        <f t="shared" ref="G14:G16" si="10">F14*1.19</f>
        <v>2.1063000000000001</v>
      </c>
      <c r="H14" s="3">
        <f t="shared" si="0"/>
        <v>2.1063000000000001</v>
      </c>
      <c r="I14" s="1">
        <v>1.33</v>
      </c>
      <c r="J14" s="3">
        <f t="shared" si="4"/>
        <v>1.5827</v>
      </c>
      <c r="K14" s="3">
        <f t="shared" si="1"/>
        <v>1.5827</v>
      </c>
      <c r="M14" s="1">
        <f>$L$2*B14</f>
        <v>20</v>
      </c>
      <c r="N14" s="1">
        <v>1</v>
      </c>
      <c r="O14" s="1">
        <v>1</v>
      </c>
      <c r="P14" s="1">
        <f t="shared" si="2"/>
        <v>20</v>
      </c>
    </row>
    <row r="15" spans="1:16" x14ac:dyDescent="0.25">
      <c r="A15" s="1">
        <v>10</v>
      </c>
      <c r="B15" s="9">
        <v>1</v>
      </c>
      <c r="C15" s="10" t="s">
        <v>20</v>
      </c>
      <c r="D15" s="9" t="s">
        <v>27</v>
      </c>
      <c r="E15" t="s">
        <v>19</v>
      </c>
      <c r="F15" s="1"/>
      <c r="G15" s="3">
        <v>2.95</v>
      </c>
      <c r="H15" s="3">
        <f t="shared" si="0"/>
        <v>2.95</v>
      </c>
      <c r="I15" s="1"/>
      <c r="J15" s="3">
        <v>2.95</v>
      </c>
      <c r="K15" s="3">
        <f t="shared" si="1"/>
        <v>2.95</v>
      </c>
      <c r="M15" s="1">
        <f>$L$2*B15</f>
        <v>20</v>
      </c>
      <c r="N15" s="1">
        <v>20</v>
      </c>
      <c r="O15" s="1">
        <v>0</v>
      </c>
      <c r="P15" s="1">
        <f t="shared" si="2"/>
        <v>0</v>
      </c>
    </row>
    <row r="16" spans="1:16" x14ac:dyDescent="0.25">
      <c r="A16" s="1">
        <v>11</v>
      </c>
      <c r="B16" s="1"/>
      <c r="C16" s="7"/>
      <c r="D16" s="1"/>
      <c r="E16" s="1"/>
      <c r="F16" s="1"/>
      <c r="G16" s="3">
        <f t="shared" si="10"/>
        <v>0</v>
      </c>
      <c r="H16" s="3">
        <f t="shared" ref="H16:H34" si="11">G16*B16</f>
        <v>0</v>
      </c>
      <c r="I16" s="1"/>
      <c r="J16" s="3">
        <f t="shared" si="4"/>
        <v>0</v>
      </c>
      <c r="K16" s="3">
        <f t="shared" ref="K16:K39" si="12">B16*J16</f>
        <v>0</v>
      </c>
      <c r="M16" s="1">
        <f>$L$2*B16</f>
        <v>0</v>
      </c>
      <c r="N16" s="1">
        <v>0</v>
      </c>
      <c r="O16" s="1">
        <v>0</v>
      </c>
      <c r="P16" s="1">
        <f t="shared" si="2"/>
        <v>0</v>
      </c>
    </row>
    <row r="17" spans="1:16" ht="17.25" customHeight="1" x14ac:dyDescent="0.25">
      <c r="A17" s="1">
        <v>12</v>
      </c>
      <c r="B17" s="1">
        <v>1</v>
      </c>
      <c r="C17" s="14" t="s">
        <v>77</v>
      </c>
      <c r="D17" s="1" t="s">
        <v>93</v>
      </c>
      <c r="E17" s="1" t="s">
        <v>75</v>
      </c>
      <c r="F17" s="1">
        <v>1.39</v>
      </c>
      <c r="G17" s="4">
        <f>F17*1.19</f>
        <v>1.6540999999999999</v>
      </c>
      <c r="H17" s="3">
        <f t="shared" si="11"/>
        <v>1.6540999999999999</v>
      </c>
      <c r="I17" s="3">
        <v>1.39</v>
      </c>
      <c r="J17" s="3">
        <f>I17*1.19</f>
        <v>1.6540999999999999</v>
      </c>
      <c r="K17" s="3">
        <f t="shared" si="12"/>
        <v>1.6540999999999999</v>
      </c>
      <c r="M17" s="1">
        <f>$L$2*B17</f>
        <v>20</v>
      </c>
      <c r="N17" s="1">
        <v>2</v>
      </c>
      <c r="O17" s="1">
        <v>2</v>
      </c>
      <c r="P17" s="1">
        <f t="shared" si="2"/>
        <v>20</v>
      </c>
    </row>
    <row r="18" spans="1:16" x14ac:dyDescent="0.25">
      <c r="A18" s="1">
        <v>13</v>
      </c>
      <c r="B18" s="1">
        <v>1</v>
      </c>
      <c r="C18" s="12" t="s">
        <v>95</v>
      </c>
      <c r="D18" s="1" t="s">
        <v>94</v>
      </c>
      <c r="E18" s="6" t="s">
        <v>92</v>
      </c>
      <c r="F18" s="1">
        <v>0.57279999999999998</v>
      </c>
      <c r="G18" s="4">
        <f>F18*1.19</f>
        <v>0.6816319999999999</v>
      </c>
      <c r="H18" s="3">
        <f t="shared" si="11"/>
        <v>0.6816319999999999</v>
      </c>
      <c r="I18" s="1">
        <v>0.57279999999999998</v>
      </c>
      <c r="J18" s="3">
        <f>I18*1.19</f>
        <v>0.6816319999999999</v>
      </c>
      <c r="K18" s="3">
        <f t="shared" si="12"/>
        <v>0.6816319999999999</v>
      </c>
      <c r="M18" s="1">
        <f>$L$2*B18</f>
        <v>20</v>
      </c>
      <c r="N18" s="1">
        <v>2</v>
      </c>
      <c r="O18" s="1">
        <v>2</v>
      </c>
      <c r="P18" s="1">
        <f t="shared" si="2"/>
        <v>20</v>
      </c>
    </row>
    <row r="19" spans="1:16" x14ac:dyDescent="0.25">
      <c r="A19" s="1">
        <v>14</v>
      </c>
      <c r="B19" s="1">
        <v>1</v>
      </c>
      <c r="C19" s="15" t="s">
        <v>100</v>
      </c>
      <c r="D19" s="7" t="s">
        <v>28</v>
      </c>
      <c r="E19" s="6" t="s">
        <v>99</v>
      </c>
      <c r="F19" s="1"/>
      <c r="G19" s="4">
        <v>1.0900000000000001</v>
      </c>
      <c r="H19" s="3">
        <f t="shared" si="11"/>
        <v>1.0900000000000001</v>
      </c>
      <c r="I19" s="3"/>
      <c r="J19" s="3">
        <v>1.0900000000000001</v>
      </c>
      <c r="K19" s="3">
        <f t="shared" si="12"/>
        <v>1.0900000000000001</v>
      </c>
      <c r="M19" s="1">
        <f>$L$2*B19</f>
        <v>20</v>
      </c>
      <c r="N19" s="1">
        <v>15</v>
      </c>
      <c r="O19" s="1">
        <v>1</v>
      </c>
      <c r="P19" s="1">
        <f t="shared" si="2"/>
        <v>6</v>
      </c>
    </row>
    <row r="20" spans="1:16" x14ac:dyDescent="0.25">
      <c r="A20" s="1">
        <v>15</v>
      </c>
      <c r="B20" s="1">
        <v>1</v>
      </c>
      <c r="C20" s="7" t="s">
        <v>10</v>
      </c>
      <c r="D20" s="1" t="s">
        <v>29</v>
      </c>
      <c r="E20" s="1" t="s">
        <v>9</v>
      </c>
      <c r="F20" s="1"/>
      <c r="G20" s="4">
        <v>0.59</v>
      </c>
      <c r="H20" s="3">
        <f t="shared" si="11"/>
        <v>0.59</v>
      </c>
      <c r="I20" s="3"/>
      <c r="J20" s="3">
        <v>0.59</v>
      </c>
      <c r="K20" s="3">
        <f t="shared" si="12"/>
        <v>0.59</v>
      </c>
      <c r="M20" s="1">
        <f>$L$2*B20</f>
        <v>20</v>
      </c>
      <c r="N20" s="1">
        <v>24</v>
      </c>
      <c r="O20" s="1">
        <v>1</v>
      </c>
      <c r="P20" s="1">
        <f t="shared" si="2"/>
        <v>-3</v>
      </c>
    </row>
    <row r="21" spans="1:16" x14ac:dyDescent="0.25">
      <c r="A21" s="1">
        <v>16</v>
      </c>
      <c r="B21" s="1">
        <v>1</v>
      </c>
      <c r="C21" s="8" t="s">
        <v>76</v>
      </c>
      <c r="D21" s="10" t="s">
        <v>96</v>
      </c>
      <c r="E21" s="1" t="s">
        <v>16</v>
      </c>
      <c r="F21" s="1">
        <v>0.47</v>
      </c>
      <c r="G21" s="4">
        <f>F21*1.19</f>
        <v>0.55929999999999991</v>
      </c>
      <c r="H21" s="3">
        <f t="shared" si="11"/>
        <v>0.55929999999999991</v>
      </c>
      <c r="I21" s="3">
        <v>0.34320000000000001</v>
      </c>
      <c r="J21" s="3">
        <f>I21*1.19</f>
        <v>0.40840799999999999</v>
      </c>
      <c r="K21" s="3">
        <f t="shared" si="12"/>
        <v>0.40840799999999999</v>
      </c>
      <c r="M21" s="1">
        <f>$L$2*B21</f>
        <v>20</v>
      </c>
      <c r="N21" s="1">
        <v>10</v>
      </c>
      <c r="O21" s="1">
        <v>1</v>
      </c>
      <c r="P21" s="1">
        <f t="shared" si="2"/>
        <v>11</v>
      </c>
    </row>
    <row r="22" spans="1:16" x14ac:dyDescent="0.25">
      <c r="A22" s="1">
        <v>17</v>
      </c>
      <c r="B22" s="1">
        <v>1</v>
      </c>
      <c r="C22" s="7" t="s">
        <v>31</v>
      </c>
      <c r="D22" s="1" t="s">
        <v>30</v>
      </c>
      <c r="E22" s="1" t="s">
        <v>11</v>
      </c>
      <c r="F22" s="1"/>
      <c r="G22" s="4">
        <v>0.75</v>
      </c>
      <c r="H22" s="3">
        <f t="shared" si="11"/>
        <v>0.75</v>
      </c>
      <c r="I22" s="3"/>
      <c r="J22" s="3">
        <v>0.75</v>
      </c>
      <c r="K22" s="3">
        <f t="shared" si="12"/>
        <v>0.75</v>
      </c>
      <c r="M22" s="1">
        <f>$L$2*B22</f>
        <v>20</v>
      </c>
      <c r="N22" s="1">
        <v>25</v>
      </c>
      <c r="O22" s="1">
        <v>1</v>
      </c>
      <c r="P22" s="1">
        <f t="shared" si="2"/>
        <v>-4</v>
      </c>
    </row>
    <row r="23" spans="1:16" x14ac:dyDescent="0.25">
      <c r="A23" s="1">
        <v>18</v>
      </c>
      <c r="B23" s="1"/>
      <c r="C23" s="7"/>
      <c r="D23" s="1"/>
      <c r="E23" s="1"/>
      <c r="F23" s="1"/>
      <c r="G23" s="3">
        <f t="shared" ref="G23" si="13">F23*1.19</f>
        <v>0</v>
      </c>
      <c r="H23" s="3">
        <f t="shared" si="11"/>
        <v>0</v>
      </c>
      <c r="I23" s="3"/>
      <c r="J23" s="3">
        <f t="shared" si="4"/>
        <v>0</v>
      </c>
      <c r="K23" s="3">
        <f t="shared" si="12"/>
        <v>0</v>
      </c>
      <c r="M23" s="1">
        <f>$L$2*B23</f>
        <v>0</v>
      </c>
      <c r="N23" s="1"/>
      <c r="O23" s="1"/>
      <c r="P23" s="1">
        <f t="shared" si="2"/>
        <v>0</v>
      </c>
    </row>
    <row r="24" spans="1:16" x14ac:dyDescent="0.25">
      <c r="A24" s="1">
        <v>19</v>
      </c>
      <c r="B24" s="1">
        <v>1</v>
      </c>
      <c r="C24" s="7" t="s">
        <v>150</v>
      </c>
      <c r="D24" s="1" t="s">
        <v>151</v>
      </c>
      <c r="E24" s="1" t="s">
        <v>149</v>
      </c>
      <c r="F24" s="1"/>
      <c r="G24" s="3">
        <v>1</v>
      </c>
      <c r="H24" s="3">
        <f t="shared" si="11"/>
        <v>1</v>
      </c>
      <c r="I24" s="3"/>
      <c r="J24" s="3">
        <v>1</v>
      </c>
      <c r="K24" s="3">
        <f t="shared" si="12"/>
        <v>1</v>
      </c>
      <c r="M24" s="1">
        <f>$L$2*B24</f>
        <v>20</v>
      </c>
      <c r="N24" s="1">
        <v>2</v>
      </c>
      <c r="O24" s="1">
        <v>0</v>
      </c>
      <c r="P24" s="1">
        <f t="shared" si="2"/>
        <v>18</v>
      </c>
    </row>
    <row r="25" spans="1:16" x14ac:dyDescent="0.25">
      <c r="A25" s="1">
        <v>20</v>
      </c>
      <c r="B25" s="1"/>
      <c r="C25" s="7"/>
      <c r="D25" s="1"/>
      <c r="E25" s="1"/>
      <c r="F25" s="1"/>
      <c r="G25" s="4">
        <f t="shared" si="3"/>
        <v>0</v>
      </c>
      <c r="H25" s="3">
        <f t="shared" si="11"/>
        <v>0</v>
      </c>
      <c r="I25" s="3"/>
      <c r="J25" s="3">
        <f t="shared" si="4"/>
        <v>0</v>
      </c>
      <c r="K25" s="3">
        <f t="shared" si="12"/>
        <v>0</v>
      </c>
      <c r="M25" s="1">
        <f>$L$2*B25</f>
        <v>0</v>
      </c>
      <c r="N25" s="1"/>
      <c r="O25" s="1"/>
      <c r="P25" s="1">
        <f t="shared" si="2"/>
        <v>0</v>
      </c>
    </row>
    <row r="26" spans="1:16" x14ac:dyDescent="0.25">
      <c r="A26" s="1">
        <v>21</v>
      </c>
      <c r="B26" s="1">
        <v>1</v>
      </c>
      <c r="C26" s="7" t="s">
        <v>1</v>
      </c>
      <c r="D26" s="1"/>
      <c r="E26" s="1"/>
      <c r="F26" s="1"/>
      <c r="G26" s="4">
        <v>4</v>
      </c>
      <c r="H26" s="3">
        <f t="shared" si="11"/>
        <v>4</v>
      </c>
      <c r="I26" s="3"/>
      <c r="J26" s="3">
        <v>4</v>
      </c>
      <c r="K26" s="3">
        <f t="shared" si="12"/>
        <v>4</v>
      </c>
      <c r="M26" s="1">
        <f>$L$2*B26</f>
        <v>20</v>
      </c>
      <c r="N26" s="1">
        <v>20</v>
      </c>
      <c r="O26" s="1">
        <v>0</v>
      </c>
      <c r="P26" s="1">
        <f t="shared" si="2"/>
        <v>0</v>
      </c>
    </row>
    <row r="27" spans="1:16" x14ac:dyDescent="0.25">
      <c r="A27" s="1">
        <v>22</v>
      </c>
      <c r="B27" s="1"/>
      <c r="C27" s="7"/>
      <c r="D27" s="1"/>
      <c r="E27" s="1"/>
      <c r="F27" s="1"/>
      <c r="G27" s="3">
        <f t="shared" ref="G27" si="14">F27*1.19</f>
        <v>0</v>
      </c>
      <c r="H27" s="3">
        <f t="shared" si="11"/>
        <v>0</v>
      </c>
      <c r="I27" s="3"/>
      <c r="J27" s="3">
        <f t="shared" si="4"/>
        <v>0</v>
      </c>
      <c r="K27" s="3">
        <f t="shared" si="12"/>
        <v>0</v>
      </c>
      <c r="M27" s="1">
        <f>$L$2*B27</f>
        <v>0</v>
      </c>
      <c r="N27" s="1"/>
      <c r="O27" s="1"/>
      <c r="P27" s="1">
        <f t="shared" si="2"/>
        <v>0</v>
      </c>
    </row>
    <row r="28" spans="1:16" x14ac:dyDescent="0.25">
      <c r="A28" s="1">
        <v>23</v>
      </c>
      <c r="B28" s="1">
        <v>5</v>
      </c>
      <c r="C28" s="12" t="s">
        <v>140</v>
      </c>
      <c r="D28" s="1" t="s">
        <v>39</v>
      </c>
      <c r="E28" s="1" t="s">
        <v>139</v>
      </c>
      <c r="F28" s="1">
        <v>7.9000000000000008E-3</v>
      </c>
      <c r="G28" s="3">
        <f t="shared" ref="G28" si="15">F28*1.19</f>
        <v>9.4009999999999996E-3</v>
      </c>
      <c r="H28" s="3">
        <f t="shared" si="11"/>
        <v>4.7004999999999998E-2</v>
      </c>
      <c r="I28" s="3">
        <v>5.7999999999999996E-3</v>
      </c>
      <c r="J28" s="3">
        <f t="shared" si="4"/>
        <v>6.9019999999999993E-3</v>
      </c>
      <c r="K28" s="3">
        <f t="shared" si="12"/>
        <v>3.4509999999999999E-2</v>
      </c>
      <c r="M28" s="1">
        <f>$L$2*B28</f>
        <v>100</v>
      </c>
      <c r="N28" s="1">
        <v>300</v>
      </c>
      <c r="O28" s="1">
        <v>8</v>
      </c>
      <c r="P28" s="1">
        <f t="shared" si="2"/>
        <v>-192</v>
      </c>
    </row>
    <row r="29" spans="1:16" x14ac:dyDescent="0.25">
      <c r="A29" s="1">
        <v>24</v>
      </c>
      <c r="B29" s="1">
        <v>8</v>
      </c>
      <c r="C29" s="12" t="s">
        <v>141</v>
      </c>
      <c r="D29" s="1" t="s">
        <v>40</v>
      </c>
      <c r="E29" s="6" t="s">
        <v>142</v>
      </c>
      <c r="F29" s="1">
        <v>6.4799999999999996E-3</v>
      </c>
      <c r="G29" s="3">
        <f t="shared" ref="G29" si="16">F29*1.19</f>
        <v>7.7111999999999997E-3</v>
      </c>
      <c r="H29" s="3">
        <f t="shared" si="11"/>
        <v>6.1689599999999997E-2</v>
      </c>
      <c r="I29" s="3">
        <v>5.4099999999999999E-3</v>
      </c>
      <c r="J29" s="3">
        <f t="shared" si="4"/>
        <v>6.4378999999999999E-3</v>
      </c>
      <c r="K29" s="3">
        <f t="shared" si="12"/>
        <v>5.1503199999999999E-2</v>
      </c>
      <c r="M29" s="1">
        <f>$L$2*B29</f>
        <v>160</v>
      </c>
      <c r="N29" s="1">
        <v>4000</v>
      </c>
      <c r="O29" s="1">
        <v>16</v>
      </c>
      <c r="P29" s="1">
        <f t="shared" si="2"/>
        <v>-3824</v>
      </c>
    </row>
    <row r="30" spans="1:16" x14ac:dyDescent="0.25">
      <c r="A30" s="1">
        <v>25</v>
      </c>
      <c r="B30" s="1">
        <v>1</v>
      </c>
      <c r="C30" s="14" t="s">
        <v>78</v>
      </c>
      <c r="D30" s="1" t="s">
        <v>58</v>
      </c>
      <c r="E30" s="1" t="s">
        <v>57</v>
      </c>
      <c r="F30" s="1">
        <v>1.2999999999999999E-3</v>
      </c>
      <c r="G30" s="3">
        <f t="shared" ref="G30:G32" si="17">F30*1.19</f>
        <v>1.5469999999999998E-3</v>
      </c>
      <c r="H30" s="3">
        <f t="shared" ref="H30:H32" si="18">G30*B30</f>
        <v>1.5469999999999998E-3</v>
      </c>
      <c r="I30" s="3">
        <v>8.0199999999999994E-3</v>
      </c>
      <c r="J30" s="3">
        <f t="shared" ref="J30:J32" si="19">I30*1.19</f>
        <v>9.5437999999999981E-3</v>
      </c>
      <c r="K30" s="3">
        <f t="shared" ref="K30:K32" si="20">B30*J30</f>
        <v>9.5437999999999981E-3</v>
      </c>
      <c r="M30" s="1">
        <f>$L$2*B30</f>
        <v>20</v>
      </c>
      <c r="N30" s="1">
        <v>100</v>
      </c>
      <c r="O30" s="1">
        <v>2</v>
      </c>
      <c r="P30" s="1">
        <f t="shared" si="2"/>
        <v>-78</v>
      </c>
    </row>
    <row r="31" spans="1:16" x14ac:dyDescent="0.25">
      <c r="A31" s="1">
        <v>26</v>
      </c>
      <c r="B31" s="1">
        <v>6</v>
      </c>
      <c r="C31" s="16" t="s">
        <v>109</v>
      </c>
      <c r="D31" s="1" t="s">
        <v>108</v>
      </c>
      <c r="E31" s="1" t="s">
        <v>107</v>
      </c>
      <c r="F31" s="1">
        <v>1.6299999999999999E-2</v>
      </c>
      <c r="G31" s="3">
        <f t="shared" si="17"/>
        <v>1.9396999999999998E-2</v>
      </c>
      <c r="H31" s="3">
        <f t="shared" si="18"/>
        <v>0.11638199999999999</v>
      </c>
      <c r="I31" s="3">
        <v>1.3100000000000001E-2</v>
      </c>
      <c r="J31" s="3">
        <f t="shared" si="19"/>
        <v>1.5589E-2</v>
      </c>
      <c r="K31" s="3">
        <f t="shared" si="20"/>
        <v>9.3534000000000006E-2</v>
      </c>
      <c r="M31" s="1">
        <f>$L$2*B31</f>
        <v>120</v>
      </c>
      <c r="N31" s="1">
        <v>300</v>
      </c>
      <c r="O31" s="1">
        <v>12</v>
      </c>
      <c r="P31" s="1">
        <f t="shared" si="2"/>
        <v>-168</v>
      </c>
    </row>
    <row r="32" spans="1:16" x14ac:dyDescent="0.25">
      <c r="A32" s="1">
        <v>27</v>
      </c>
      <c r="B32" s="1">
        <v>2</v>
      </c>
      <c r="C32" s="16" t="s">
        <v>111</v>
      </c>
      <c r="D32" s="1" t="s">
        <v>110</v>
      </c>
      <c r="E32" s="1" t="s">
        <v>112</v>
      </c>
      <c r="F32" s="1">
        <v>7.4999999999999997E-3</v>
      </c>
      <c r="G32" s="3">
        <f t="shared" si="17"/>
        <v>8.9249999999999989E-3</v>
      </c>
      <c r="H32" s="3">
        <f t="shared" si="18"/>
        <v>1.7849999999999998E-2</v>
      </c>
      <c r="I32" s="3">
        <v>7.4999999999999997E-3</v>
      </c>
      <c r="J32" s="3">
        <f t="shared" si="19"/>
        <v>8.9249999999999989E-3</v>
      </c>
      <c r="K32" s="3">
        <f t="shared" si="20"/>
        <v>1.7849999999999998E-2</v>
      </c>
      <c r="M32" s="1">
        <f>$L$2*B32</f>
        <v>40</v>
      </c>
      <c r="N32" s="1">
        <v>100</v>
      </c>
      <c r="O32" s="1">
        <v>4</v>
      </c>
      <c r="P32" s="1">
        <f t="shared" si="2"/>
        <v>-56</v>
      </c>
    </row>
    <row r="33" spans="1:16" x14ac:dyDescent="0.25">
      <c r="A33" s="1">
        <v>28</v>
      </c>
      <c r="B33" s="1">
        <v>1</v>
      </c>
      <c r="C33" s="8" t="s">
        <v>79</v>
      </c>
      <c r="D33" s="1" t="s">
        <v>41</v>
      </c>
      <c r="E33" s="1" t="s">
        <v>42</v>
      </c>
      <c r="F33" s="1">
        <v>0.152</v>
      </c>
      <c r="G33" s="3">
        <f t="shared" ref="G33" si="21">F33*1.19</f>
        <v>0.18087999999999999</v>
      </c>
      <c r="H33" s="3">
        <f t="shared" si="11"/>
        <v>0.18087999999999999</v>
      </c>
      <c r="I33" s="3">
        <v>0.152</v>
      </c>
      <c r="J33" s="3">
        <f t="shared" si="4"/>
        <v>0.18087999999999999</v>
      </c>
      <c r="K33" s="3">
        <f t="shared" si="12"/>
        <v>0.18087999999999999</v>
      </c>
      <c r="M33" s="1">
        <f>$L$2*B33</f>
        <v>20</v>
      </c>
      <c r="N33" s="1">
        <v>25</v>
      </c>
      <c r="O33" s="1">
        <v>2</v>
      </c>
      <c r="P33" s="1">
        <f t="shared" si="2"/>
        <v>-3</v>
      </c>
    </row>
    <row r="34" spans="1:16" x14ac:dyDescent="0.25">
      <c r="A34" s="1">
        <v>29</v>
      </c>
      <c r="B34" s="1">
        <v>0</v>
      </c>
      <c r="C34" s="8" t="s">
        <v>80</v>
      </c>
      <c r="D34" s="1" t="s">
        <v>44</v>
      </c>
      <c r="E34" s="6" t="s">
        <v>43</v>
      </c>
      <c r="F34" s="1">
        <v>1.9980000000000001E-2</v>
      </c>
      <c r="G34" s="3">
        <f t="shared" ref="G34" si="22">F34*1.19</f>
        <v>2.3776200000000001E-2</v>
      </c>
      <c r="H34" s="3">
        <f t="shared" si="11"/>
        <v>0</v>
      </c>
      <c r="I34" s="3">
        <v>1.9980000000000001E-2</v>
      </c>
      <c r="J34" s="3">
        <f t="shared" si="4"/>
        <v>2.3776200000000001E-2</v>
      </c>
      <c r="K34" s="3">
        <f t="shared" si="12"/>
        <v>0</v>
      </c>
      <c r="M34" s="1">
        <f>$L$2*B34</f>
        <v>0</v>
      </c>
      <c r="N34" s="1">
        <v>0</v>
      </c>
      <c r="O34" s="1">
        <v>0</v>
      </c>
      <c r="P34" s="1">
        <f t="shared" si="2"/>
        <v>0</v>
      </c>
    </row>
    <row r="35" spans="1:16" x14ac:dyDescent="0.25">
      <c r="A35" s="1">
        <v>30</v>
      </c>
      <c r="B35" s="1">
        <v>14</v>
      </c>
      <c r="C35" s="8" t="s">
        <v>81</v>
      </c>
      <c r="D35" s="1" t="s">
        <v>45</v>
      </c>
      <c r="E35" s="1" t="s">
        <v>46</v>
      </c>
      <c r="F35" s="1">
        <v>4.2700000000000004E-3</v>
      </c>
      <c r="G35" s="3">
        <f t="shared" ref="G35" si="23">F35*1.19</f>
        <v>5.0813000000000004E-3</v>
      </c>
      <c r="H35" s="3">
        <f t="shared" ref="H35:H64" si="24">G35*B35</f>
        <v>7.1138200000000013E-2</v>
      </c>
      <c r="I35" s="3">
        <v>8.1999999999999998E-4</v>
      </c>
      <c r="J35" s="3">
        <f t="shared" si="4"/>
        <v>9.7579999999999997E-4</v>
      </c>
      <c r="K35" s="3">
        <f t="shared" si="12"/>
        <v>1.36612E-2</v>
      </c>
      <c r="M35" s="1">
        <f>$L$2*B35</f>
        <v>280</v>
      </c>
      <c r="N35" s="1">
        <v>4000</v>
      </c>
      <c r="O35" s="1">
        <v>28</v>
      </c>
      <c r="P35" s="1">
        <f t="shared" si="2"/>
        <v>-3692</v>
      </c>
    </row>
    <row r="36" spans="1:16" x14ac:dyDescent="0.25">
      <c r="A36" s="1">
        <v>31</v>
      </c>
      <c r="B36" s="1">
        <v>3</v>
      </c>
      <c r="C36" s="12" t="s">
        <v>145</v>
      </c>
      <c r="D36" s="1" t="s">
        <v>144</v>
      </c>
      <c r="E36" s="1" t="s">
        <v>143</v>
      </c>
      <c r="F36" s="1">
        <v>5.9899999999999997E-3</v>
      </c>
      <c r="G36" s="3">
        <f t="shared" ref="G36" si="25">F36*1.19</f>
        <v>7.1280999999999992E-3</v>
      </c>
      <c r="H36" s="3">
        <f t="shared" ref="H36" si="26">G36*B36</f>
        <v>2.1384299999999998E-2</v>
      </c>
      <c r="I36" s="3">
        <v>5.9899999999999997E-3</v>
      </c>
      <c r="J36" s="3">
        <f t="shared" ref="J36" si="27">I36*1.19</f>
        <v>7.1280999999999992E-3</v>
      </c>
      <c r="K36" s="3">
        <f t="shared" ref="K36" si="28">B36*J36</f>
        <v>2.1384299999999998E-2</v>
      </c>
      <c r="M36" s="1">
        <f>$L$2*B36</f>
        <v>60</v>
      </c>
      <c r="N36" s="1">
        <v>100</v>
      </c>
      <c r="O36" s="1">
        <v>6</v>
      </c>
      <c r="P36" s="1">
        <f t="shared" si="2"/>
        <v>-34</v>
      </c>
    </row>
    <row r="37" spans="1:16" x14ac:dyDescent="0.25">
      <c r="A37" s="1">
        <v>32</v>
      </c>
      <c r="B37" s="1">
        <v>2</v>
      </c>
      <c r="C37" s="8" t="s">
        <v>82</v>
      </c>
      <c r="D37" s="1" t="s">
        <v>47</v>
      </c>
      <c r="E37" s="1" t="s">
        <v>48</v>
      </c>
      <c r="F37" s="1">
        <v>5.2700000000000004E-3</v>
      </c>
      <c r="G37" s="3">
        <f t="shared" ref="G37:G39" si="29">F37*1.19</f>
        <v>6.2713000000000005E-3</v>
      </c>
      <c r="H37" s="3">
        <f t="shared" si="24"/>
        <v>1.2542600000000001E-2</v>
      </c>
      <c r="I37" s="1">
        <v>5.2700000000000004E-3</v>
      </c>
      <c r="J37" s="3">
        <f t="shared" si="4"/>
        <v>6.2713000000000005E-3</v>
      </c>
      <c r="K37" s="3">
        <f t="shared" si="12"/>
        <v>1.2542600000000001E-2</v>
      </c>
      <c r="M37" s="1">
        <f>$L$2*B37</f>
        <v>40</v>
      </c>
      <c r="N37" s="1">
        <v>300</v>
      </c>
      <c r="O37" s="1">
        <v>4</v>
      </c>
      <c r="P37" s="1">
        <f t="shared" si="2"/>
        <v>-256</v>
      </c>
    </row>
    <row r="38" spans="1:16" x14ac:dyDescent="0.25">
      <c r="A38" s="1">
        <v>33</v>
      </c>
      <c r="B38" s="1">
        <v>4</v>
      </c>
      <c r="C38" s="16" t="s">
        <v>113</v>
      </c>
      <c r="D38" s="1" t="s">
        <v>114</v>
      </c>
      <c r="E38" s="1" t="s">
        <v>115</v>
      </c>
      <c r="F38" s="1">
        <v>7.6499999999999997E-3</v>
      </c>
      <c r="G38" s="3">
        <f t="shared" si="29"/>
        <v>9.1034999999999987E-3</v>
      </c>
      <c r="H38" s="3">
        <f t="shared" si="24"/>
        <v>3.6413999999999995E-2</v>
      </c>
      <c r="I38" s="1">
        <v>5.7999999999999996E-3</v>
      </c>
      <c r="J38" s="3">
        <f t="shared" si="4"/>
        <v>6.9019999999999993E-3</v>
      </c>
      <c r="K38" s="3">
        <f t="shared" si="12"/>
        <v>2.7607999999999997E-2</v>
      </c>
      <c r="M38" s="1">
        <f>$L$2*B38</f>
        <v>80</v>
      </c>
      <c r="N38" s="1">
        <v>100</v>
      </c>
      <c r="O38" s="1">
        <v>8</v>
      </c>
      <c r="P38" s="1">
        <f t="shared" ref="P38:P69" si="30">M38+O38-N38</f>
        <v>-12</v>
      </c>
    </row>
    <row r="39" spans="1:16" x14ac:dyDescent="0.25">
      <c r="A39" s="1">
        <v>34</v>
      </c>
      <c r="B39" s="1"/>
      <c r="D39" s="1"/>
      <c r="E39" s="1"/>
      <c r="F39" s="1"/>
      <c r="G39" s="3">
        <f t="shared" si="29"/>
        <v>0</v>
      </c>
      <c r="H39" s="3">
        <f t="shared" si="24"/>
        <v>0</v>
      </c>
      <c r="I39" s="1"/>
      <c r="J39" s="3">
        <f t="shared" si="4"/>
        <v>0</v>
      </c>
      <c r="K39" s="3">
        <f t="shared" si="12"/>
        <v>0</v>
      </c>
      <c r="M39" s="1">
        <f>$L$2*B39</f>
        <v>0</v>
      </c>
      <c r="N39" s="1"/>
      <c r="O39" s="1"/>
      <c r="P39" s="1">
        <f t="shared" si="30"/>
        <v>0</v>
      </c>
    </row>
    <row r="40" spans="1:16" x14ac:dyDescent="0.25">
      <c r="A40" s="1">
        <v>35</v>
      </c>
      <c r="B40" s="1">
        <v>5</v>
      </c>
      <c r="C40" s="12" t="s">
        <v>125</v>
      </c>
      <c r="D40" s="1">
        <v>10</v>
      </c>
      <c r="E40" s="1" t="s">
        <v>124</v>
      </c>
      <c r="F40" s="1"/>
      <c r="G40" s="3">
        <f t="shared" ref="G40:G47" si="31">F40*1.19</f>
        <v>0</v>
      </c>
      <c r="H40" s="3">
        <f t="shared" ref="H40:H47" si="32">G40*B40</f>
        <v>0</v>
      </c>
      <c r="I40" s="1"/>
      <c r="J40" s="3">
        <f t="shared" ref="J40:J47" si="33">I40*1.19</f>
        <v>0</v>
      </c>
      <c r="K40" s="3">
        <f t="shared" ref="K40:K47" si="34">B40*J40</f>
        <v>0</v>
      </c>
      <c r="M40" s="1">
        <f>$L$2*B40</f>
        <v>100</v>
      </c>
      <c r="N40" s="1">
        <v>5000</v>
      </c>
      <c r="O40" s="1">
        <v>10</v>
      </c>
      <c r="P40" s="1">
        <f t="shared" si="30"/>
        <v>-4890</v>
      </c>
    </row>
    <row r="41" spans="1:16" x14ac:dyDescent="0.25">
      <c r="A41" s="1">
        <v>36</v>
      </c>
      <c r="B41" s="1">
        <v>4</v>
      </c>
      <c r="C41" s="12" t="s">
        <v>131</v>
      </c>
      <c r="D41" s="1">
        <v>100</v>
      </c>
      <c r="E41" s="1" t="s">
        <v>126</v>
      </c>
      <c r="F41" s="1"/>
      <c r="G41" s="3">
        <f t="shared" si="31"/>
        <v>0</v>
      </c>
      <c r="H41" s="3">
        <f t="shared" si="32"/>
        <v>0</v>
      </c>
      <c r="I41" s="1"/>
      <c r="J41" s="3">
        <f t="shared" si="33"/>
        <v>0</v>
      </c>
      <c r="K41" s="3">
        <f t="shared" si="34"/>
        <v>0</v>
      </c>
      <c r="M41" s="1">
        <f>$L$2*B41</f>
        <v>80</v>
      </c>
      <c r="N41" s="1">
        <v>5000</v>
      </c>
      <c r="O41" s="1">
        <v>8</v>
      </c>
      <c r="P41" s="1">
        <f t="shared" si="30"/>
        <v>-4912</v>
      </c>
    </row>
    <row r="42" spans="1:16" x14ac:dyDescent="0.25">
      <c r="A42" s="1">
        <v>37</v>
      </c>
      <c r="B42" s="1">
        <v>1</v>
      </c>
      <c r="C42" s="12" t="s">
        <v>132</v>
      </c>
      <c r="D42">
        <v>220</v>
      </c>
      <c r="E42" s="1" t="s">
        <v>127</v>
      </c>
      <c r="F42" s="1"/>
      <c r="G42" s="3">
        <f t="shared" si="31"/>
        <v>0</v>
      </c>
      <c r="H42" s="3">
        <f t="shared" si="32"/>
        <v>0</v>
      </c>
      <c r="I42" s="1"/>
      <c r="J42" s="3">
        <f t="shared" si="33"/>
        <v>0</v>
      </c>
      <c r="K42" s="3">
        <f t="shared" si="34"/>
        <v>0</v>
      </c>
      <c r="M42" s="1">
        <f>$L$2*B42</f>
        <v>20</v>
      </c>
      <c r="N42" s="1">
        <v>5000</v>
      </c>
      <c r="O42" s="1">
        <v>2</v>
      </c>
      <c r="P42" s="1">
        <f t="shared" si="30"/>
        <v>-4978</v>
      </c>
    </row>
    <row r="43" spans="1:16" x14ac:dyDescent="0.25">
      <c r="A43" s="1">
        <v>38</v>
      </c>
      <c r="B43" s="1">
        <v>3</v>
      </c>
      <c r="C43" s="17" t="s">
        <v>133</v>
      </c>
      <c r="D43" s="1" t="s">
        <v>117</v>
      </c>
      <c r="E43" s="1" t="s">
        <v>128</v>
      </c>
      <c r="F43" s="1"/>
      <c r="G43" s="3">
        <f t="shared" si="31"/>
        <v>0</v>
      </c>
      <c r="H43" s="3">
        <f t="shared" si="32"/>
        <v>0</v>
      </c>
      <c r="I43" s="1"/>
      <c r="J43" s="3">
        <f t="shared" si="33"/>
        <v>0</v>
      </c>
      <c r="K43" s="3">
        <f t="shared" si="34"/>
        <v>0</v>
      </c>
      <c r="M43" s="1">
        <f>$L$2*B43</f>
        <v>60</v>
      </c>
      <c r="N43" s="1">
        <v>5000</v>
      </c>
      <c r="O43" s="1">
        <v>6</v>
      </c>
      <c r="P43" s="1">
        <f t="shared" si="30"/>
        <v>-4934</v>
      </c>
    </row>
    <row r="44" spans="1:16" x14ac:dyDescent="0.25">
      <c r="A44" s="1">
        <v>39</v>
      </c>
      <c r="B44" s="1">
        <v>2</v>
      </c>
      <c r="C44" s="17" t="s">
        <v>134</v>
      </c>
      <c r="D44" s="1" t="s">
        <v>118</v>
      </c>
      <c r="E44" s="1" t="s">
        <v>129</v>
      </c>
      <c r="F44" s="1"/>
      <c r="G44" s="3">
        <f t="shared" si="31"/>
        <v>0</v>
      </c>
      <c r="H44" s="3">
        <f t="shared" si="32"/>
        <v>0</v>
      </c>
      <c r="I44" s="1"/>
      <c r="J44" s="3">
        <f t="shared" si="33"/>
        <v>0</v>
      </c>
      <c r="K44" s="3">
        <f t="shared" si="34"/>
        <v>0</v>
      </c>
      <c r="M44" s="1">
        <f>$L$2*B44</f>
        <v>40</v>
      </c>
      <c r="N44" s="1">
        <v>5000</v>
      </c>
      <c r="O44" s="1">
        <v>4</v>
      </c>
      <c r="P44" s="1">
        <f t="shared" si="30"/>
        <v>-4956</v>
      </c>
    </row>
    <row r="45" spans="1:16" x14ac:dyDescent="0.25">
      <c r="A45" s="1">
        <v>40</v>
      </c>
      <c r="B45" s="1">
        <v>23</v>
      </c>
      <c r="C45" s="12" t="s">
        <v>135</v>
      </c>
      <c r="D45" s="1" t="s">
        <v>116</v>
      </c>
      <c r="E45" s="1" t="s">
        <v>130</v>
      </c>
      <c r="F45" s="1"/>
      <c r="G45" s="3">
        <f t="shared" si="31"/>
        <v>0</v>
      </c>
      <c r="H45" s="3">
        <f t="shared" si="32"/>
        <v>0</v>
      </c>
      <c r="I45" s="1"/>
      <c r="J45" s="3">
        <f t="shared" si="33"/>
        <v>0</v>
      </c>
      <c r="K45" s="3">
        <f t="shared" si="34"/>
        <v>0</v>
      </c>
      <c r="M45" s="1">
        <f>$L$2*B45</f>
        <v>460</v>
      </c>
      <c r="N45" s="1">
        <v>5000</v>
      </c>
      <c r="O45" s="1">
        <v>46</v>
      </c>
      <c r="P45" s="1">
        <f t="shared" si="30"/>
        <v>-4494</v>
      </c>
    </row>
    <row r="46" spans="1:16" x14ac:dyDescent="0.25">
      <c r="A46" s="1">
        <v>41</v>
      </c>
      <c r="B46" s="1">
        <v>4</v>
      </c>
      <c r="C46" s="12" t="s">
        <v>137</v>
      </c>
      <c r="D46" s="1" t="s">
        <v>119</v>
      </c>
      <c r="E46" s="1" t="s">
        <v>136</v>
      </c>
      <c r="F46" s="1"/>
      <c r="G46" s="3">
        <f t="shared" si="31"/>
        <v>0</v>
      </c>
      <c r="H46" s="3">
        <f t="shared" si="32"/>
        <v>0</v>
      </c>
      <c r="I46" s="1"/>
      <c r="J46" s="3">
        <f t="shared" si="33"/>
        <v>0</v>
      </c>
      <c r="K46" s="3">
        <f t="shared" si="34"/>
        <v>0</v>
      </c>
      <c r="M46" s="1">
        <f>$L$2*B46</f>
        <v>80</v>
      </c>
      <c r="N46" s="1">
        <v>5000</v>
      </c>
      <c r="O46" s="1">
        <v>8</v>
      </c>
      <c r="P46" s="1">
        <f t="shared" si="30"/>
        <v>-4912</v>
      </c>
    </row>
    <row r="47" spans="1:16" x14ac:dyDescent="0.25">
      <c r="A47" s="1">
        <v>42</v>
      </c>
      <c r="B47" s="1">
        <v>2</v>
      </c>
      <c r="C47" s="12" t="s">
        <v>138</v>
      </c>
      <c r="D47" s="1" t="s">
        <v>120</v>
      </c>
      <c r="E47" s="1"/>
      <c r="F47" s="1"/>
      <c r="G47" s="3">
        <f t="shared" si="31"/>
        <v>0</v>
      </c>
      <c r="H47" s="3">
        <f t="shared" si="32"/>
        <v>0</v>
      </c>
      <c r="I47" s="1"/>
      <c r="J47" s="3">
        <f t="shared" si="33"/>
        <v>0</v>
      </c>
      <c r="K47" s="3">
        <f t="shared" si="34"/>
        <v>0</v>
      </c>
      <c r="M47" s="1">
        <f>$L$2*B47</f>
        <v>40</v>
      </c>
      <c r="N47" s="1">
        <v>5000</v>
      </c>
      <c r="O47" s="1">
        <v>4</v>
      </c>
      <c r="P47" s="1">
        <f t="shared" si="30"/>
        <v>-4956</v>
      </c>
    </row>
    <row r="48" spans="1:16" x14ac:dyDescent="0.25">
      <c r="A48" s="1">
        <v>43</v>
      </c>
      <c r="B48" s="1"/>
      <c r="D48" s="1"/>
      <c r="E48" s="1"/>
      <c r="F48" s="1"/>
      <c r="G48" s="3">
        <f t="shared" si="3"/>
        <v>0</v>
      </c>
      <c r="H48" s="3">
        <f t="shared" si="24"/>
        <v>0</v>
      </c>
      <c r="I48" s="1"/>
      <c r="J48" s="3">
        <f t="shared" si="4"/>
        <v>0</v>
      </c>
      <c r="K48" s="3">
        <f t="shared" ref="K48:K64" si="35">B48*J48</f>
        <v>0</v>
      </c>
      <c r="M48" s="1">
        <f>$L$2*B48</f>
        <v>0</v>
      </c>
      <c r="N48" s="1"/>
      <c r="O48" s="1"/>
      <c r="P48" s="1">
        <f t="shared" si="30"/>
        <v>0</v>
      </c>
    </row>
    <row r="49" spans="1:16" x14ac:dyDescent="0.25">
      <c r="A49" s="1">
        <v>44</v>
      </c>
      <c r="B49" s="1">
        <v>1</v>
      </c>
      <c r="C49" s="8" t="s">
        <v>83</v>
      </c>
      <c r="D49" s="1" t="s">
        <v>49</v>
      </c>
      <c r="E49" s="1" t="s">
        <v>50</v>
      </c>
      <c r="F49" s="1">
        <v>0.18729999999999999</v>
      </c>
      <c r="G49" s="4">
        <f t="shared" si="3"/>
        <v>0.22288699999999997</v>
      </c>
      <c r="H49" s="3">
        <f t="shared" si="24"/>
        <v>0.22288699999999997</v>
      </c>
      <c r="I49" s="1">
        <v>0.18729999999999999</v>
      </c>
      <c r="J49" s="3">
        <f t="shared" si="4"/>
        <v>0.22288699999999997</v>
      </c>
      <c r="K49" s="3">
        <f t="shared" si="35"/>
        <v>0.22288699999999997</v>
      </c>
      <c r="M49" s="1">
        <f>$L$2*B49</f>
        <v>20</v>
      </c>
      <c r="N49" s="1">
        <v>5</v>
      </c>
      <c r="O49" s="1">
        <v>1</v>
      </c>
      <c r="P49" s="1">
        <f t="shared" si="30"/>
        <v>16</v>
      </c>
    </row>
    <row r="50" spans="1:16" x14ac:dyDescent="0.25">
      <c r="A50" s="1">
        <v>45</v>
      </c>
      <c r="B50" s="1"/>
      <c r="D50" s="1"/>
      <c r="E50" s="1"/>
      <c r="F50" s="1"/>
      <c r="G50" s="4">
        <f t="shared" si="3"/>
        <v>0</v>
      </c>
      <c r="H50" s="3">
        <f t="shared" si="24"/>
        <v>0</v>
      </c>
      <c r="I50" s="1"/>
      <c r="J50" s="3">
        <f t="shared" si="4"/>
        <v>0</v>
      </c>
      <c r="K50" s="3">
        <f t="shared" si="35"/>
        <v>0</v>
      </c>
      <c r="M50" s="1">
        <f>$L$2*B50</f>
        <v>0</v>
      </c>
      <c r="N50" s="1"/>
      <c r="O50" s="1"/>
      <c r="P50" s="1">
        <f t="shared" si="30"/>
        <v>0</v>
      </c>
    </row>
    <row r="51" spans="1:16" x14ac:dyDescent="0.25">
      <c r="A51" s="1">
        <v>46</v>
      </c>
      <c r="B51" s="1">
        <v>3</v>
      </c>
      <c r="C51" s="8" t="s">
        <v>84</v>
      </c>
      <c r="D51" s="1" t="s">
        <v>52</v>
      </c>
      <c r="E51" s="6" t="s">
        <v>51</v>
      </c>
      <c r="F51" s="1">
        <v>9.8699999999999996E-2</v>
      </c>
      <c r="G51" s="3">
        <f t="shared" si="3"/>
        <v>0.11745299999999999</v>
      </c>
      <c r="H51" s="3">
        <f t="shared" si="24"/>
        <v>0.35235899999999998</v>
      </c>
      <c r="I51" s="1">
        <v>7.7100000000000002E-2</v>
      </c>
      <c r="J51" s="3">
        <f t="shared" si="4"/>
        <v>9.1748999999999997E-2</v>
      </c>
      <c r="K51" s="3">
        <f t="shared" si="35"/>
        <v>0.27524700000000002</v>
      </c>
      <c r="M51" s="1">
        <f>$L$2*B51</f>
        <v>60</v>
      </c>
      <c r="N51" s="1">
        <v>5</v>
      </c>
      <c r="O51" s="1">
        <v>5</v>
      </c>
      <c r="P51" s="1">
        <f t="shared" si="30"/>
        <v>60</v>
      </c>
    </row>
    <row r="52" spans="1:16" x14ac:dyDescent="0.25">
      <c r="A52" s="1">
        <v>47</v>
      </c>
      <c r="B52" s="1">
        <v>0</v>
      </c>
      <c r="C52" s="8" t="s">
        <v>85</v>
      </c>
      <c r="D52" s="1" t="s">
        <v>53</v>
      </c>
      <c r="E52" s="6" t="s">
        <v>54</v>
      </c>
      <c r="F52" s="1">
        <v>9.8699999999999996E-2</v>
      </c>
      <c r="G52" s="4">
        <f t="shared" si="3"/>
        <v>0.11745299999999999</v>
      </c>
      <c r="H52" s="3">
        <f t="shared" si="24"/>
        <v>0</v>
      </c>
      <c r="I52" s="1">
        <v>5.9200000000000003E-2</v>
      </c>
      <c r="J52" s="3">
        <f t="shared" si="4"/>
        <v>7.0447999999999997E-2</v>
      </c>
      <c r="K52" s="3">
        <f t="shared" si="35"/>
        <v>0</v>
      </c>
      <c r="M52" s="1">
        <f>$L$2*B52</f>
        <v>0</v>
      </c>
      <c r="N52" s="1">
        <v>5</v>
      </c>
      <c r="O52" s="1">
        <v>5</v>
      </c>
      <c r="P52" s="1">
        <f t="shared" si="30"/>
        <v>0</v>
      </c>
    </row>
    <row r="53" spans="1:16" x14ac:dyDescent="0.25">
      <c r="A53" s="1">
        <v>48</v>
      </c>
      <c r="B53" s="1"/>
      <c r="D53" s="1"/>
      <c r="E53" s="1"/>
      <c r="F53" s="1"/>
      <c r="G53" s="4">
        <f t="shared" ref="G53:G63" si="36">F53*1.19</f>
        <v>0</v>
      </c>
      <c r="H53" s="3">
        <f t="shared" ref="H53:H63" si="37">G53*B53</f>
        <v>0</v>
      </c>
      <c r="I53" s="1"/>
      <c r="J53" s="3">
        <f t="shared" ref="J53:J63" si="38">I53*1.19</f>
        <v>0</v>
      </c>
      <c r="K53" s="3">
        <f t="shared" ref="K53:K63" si="39">B53*J53</f>
        <v>0</v>
      </c>
      <c r="M53" s="1">
        <f>$L$2*B53</f>
        <v>0</v>
      </c>
      <c r="N53" s="1"/>
      <c r="O53" s="1"/>
      <c r="P53" s="1">
        <f t="shared" si="30"/>
        <v>0</v>
      </c>
    </row>
    <row r="54" spans="1:16" x14ac:dyDescent="0.25">
      <c r="A54" s="1">
        <v>49</v>
      </c>
      <c r="B54" s="1">
        <v>1</v>
      </c>
      <c r="C54" s="14" t="s">
        <v>86</v>
      </c>
      <c r="D54" s="1" t="s">
        <v>60</v>
      </c>
      <c r="E54" s="1" t="s">
        <v>59</v>
      </c>
      <c r="F54" s="1">
        <v>9.8500000000000004E-2</v>
      </c>
      <c r="G54" s="4">
        <f t="shared" si="36"/>
        <v>0.117215</v>
      </c>
      <c r="H54" s="3">
        <f t="shared" si="37"/>
        <v>0.117215</v>
      </c>
      <c r="I54" s="1">
        <v>9.8500000000000004E-2</v>
      </c>
      <c r="J54" s="3">
        <f t="shared" si="38"/>
        <v>0.117215</v>
      </c>
      <c r="K54" s="3">
        <f t="shared" si="39"/>
        <v>0.117215</v>
      </c>
      <c r="M54" s="1">
        <f>$L$2*B54</f>
        <v>20</v>
      </c>
      <c r="N54" s="1">
        <v>25</v>
      </c>
      <c r="O54" s="1">
        <v>2</v>
      </c>
      <c r="P54" s="1">
        <f t="shared" si="30"/>
        <v>-3</v>
      </c>
    </row>
    <row r="55" spans="1:16" x14ac:dyDescent="0.25">
      <c r="A55" s="1">
        <v>50</v>
      </c>
      <c r="B55" s="1">
        <v>2</v>
      </c>
      <c r="C55" s="14" t="s">
        <v>87</v>
      </c>
      <c r="D55" s="1" t="s">
        <v>62</v>
      </c>
      <c r="E55" s="1" t="s">
        <v>61</v>
      </c>
      <c r="F55" s="1">
        <v>3.73E-2</v>
      </c>
      <c r="G55" s="4">
        <f t="shared" si="36"/>
        <v>4.4386999999999996E-2</v>
      </c>
      <c r="H55" s="3">
        <f t="shared" si="37"/>
        <v>8.8773999999999992E-2</v>
      </c>
      <c r="I55" s="1">
        <v>3.73E-2</v>
      </c>
      <c r="J55" s="3">
        <f t="shared" si="38"/>
        <v>4.4386999999999996E-2</v>
      </c>
      <c r="K55" s="3">
        <f t="shared" si="39"/>
        <v>8.8773999999999992E-2</v>
      </c>
      <c r="M55" s="1">
        <f>$L$2*B55</f>
        <v>40</v>
      </c>
      <c r="N55" s="1">
        <v>100</v>
      </c>
      <c r="O55" s="1">
        <v>4</v>
      </c>
      <c r="P55" s="1">
        <f t="shared" si="30"/>
        <v>-56</v>
      </c>
    </row>
    <row r="56" spans="1:16" x14ac:dyDescent="0.25">
      <c r="A56" s="1">
        <v>51</v>
      </c>
      <c r="B56" s="1">
        <v>1</v>
      </c>
      <c r="C56" s="14" t="s">
        <v>88</v>
      </c>
      <c r="D56" s="1" t="s">
        <v>64</v>
      </c>
      <c r="E56" s="1" t="s">
        <v>63</v>
      </c>
      <c r="F56" s="1">
        <v>8.7499999999999994E-2</v>
      </c>
      <c r="G56" s="4">
        <f t="shared" si="36"/>
        <v>0.104125</v>
      </c>
      <c r="H56" s="3">
        <f t="shared" si="37"/>
        <v>0.104125</v>
      </c>
      <c r="I56" s="1">
        <v>8.7499999999999994E-2</v>
      </c>
      <c r="J56" s="3">
        <f t="shared" si="38"/>
        <v>0.104125</v>
      </c>
      <c r="K56" s="3">
        <f t="shared" si="39"/>
        <v>0.104125</v>
      </c>
      <c r="M56" s="1">
        <f>$L$2*B56</f>
        <v>20</v>
      </c>
      <c r="N56" s="1">
        <v>50</v>
      </c>
      <c r="O56" s="1">
        <v>1</v>
      </c>
      <c r="P56" s="1">
        <f t="shared" si="30"/>
        <v>-29</v>
      </c>
    </row>
    <row r="57" spans="1:16" x14ac:dyDescent="0.25">
      <c r="A57" s="1">
        <v>52</v>
      </c>
      <c r="B57" s="1"/>
      <c r="C57" s="14"/>
      <c r="D57" s="1"/>
      <c r="E57" s="1"/>
      <c r="F57" s="1"/>
      <c r="G57" s="4">
        <f t="shared" ref="G57:G59" si="40">F57*1.19</f>
        <v>0</v>
      </c>
      <c r="H57" s="3">
        <f t="shared" ref="H57:H59" si="41">G57*B57</f>
        <v>0</v>
      </c>
      <c r="I57" s="1"/>
      <c r="J57" s="3">
        <f t="shared" ref="J57:J59" si="42">I57*1.19</f>
        <v>0</v>
      </c>
      <c r="K57" s="3">
        <f t="shared" ref="K57:K59" si="43">B57*J57</f>
        <v>0</v>
      </c>
      <c r="M57" s="1">
        <f>$L$2*B57</f>
        <v>0</v>
      </c>
      <c r="N57" s="1"/>
      <c r="O57" s="1"/>
      <c r="P57" s="1">
        <f t="shared" si="30"/>
        <v>0</v>
      </c>
    </row>
    <row r="58" spans="1:16" x14ac:dyDescent="0.25">
      <c r="A58" s="1">
        <v>53</v>
      </c>
      <c r="B58" s="1">
        <v>4</v>
      </c>
      <c r="C58" s="16" t="s">
        <v>105</v>
      </c>
      <c r="D58" s="1" t="s">
        <v>104</v>
      </c>
      <c r="E58" s="1" t="s">
        <v>103</v>
      </c>
      <c r="F58" s="1">
        <v>1.12E-2</v>
      </c>
      <c r="G58" s="4">
        <f t="shared" si="40"/>
        <v>1.3328E-2</v>
      </c>
      <c r="H58" s="3">
        <f t="shared" si="41"/>
        <v>5.3311999999999998E-2</v>
      </c>
      <c r="I58" s="1">
        <v>1.12E-2</v>
      </c>
      <c r="J58" s="3">
        <f t="shared" si="42"/>
        <v>1.3328E-2</v>
      </c>
      <c r="K58" s="3">
        <f t="shared" si="43"/>
        <v>5.3311999999999998E-2</v>
      </c>
      <c r="M58" s="1">
        <f>$L$2*B58</f>
        <v>80</v>
      </c>
      <c r="N58" s="1">
        <v>250</v>
      </c>
      <c r="O58" s="1">
        <v>5</v>
      </c>
      <c r="P58" s="1">
        <f t="shared" si="30"/>
        <v>-165</v>
      </c>
    </row>
    <row r="59" spans="1:16" x14ac:dyDescent="0.25">
      <c r="A59" s="1">
        <v>54</v>
      </c>
      <c r="B59" s="1"/>
      <c r="C59" s="14"/>
      <c r="D59" s="1"/>
      <c r="E59" s="1"/>
      <c r="F59" s="1"/>
      <c r="G59" s="4">
        <f t="shared" si="40"/>
        <v>0</v>
      </c>
      <c r="H59" s="3">
        <f t="shared" si="41"/>
        <v>0</v>
      </c>
      <c r="I59" s="1"/>
      <c r="J59" s="3">
        <f t="shared" si="42"/>
        <v>0</v>
      </c>
      <c r="K59" s="3">
        <f t="shared" si="43"/>
        <v>0</v>
      </c>
      <c r="M59" s="1">
        <f>$L$2*B59</f>
        <v>0</v>
      </c>
      <c r="N59" s="1"/>
      <c r="O59" s="1"/>
      <c r="P59" s="1">
        <f t="shared" si="30"/>
        <v>0</v>
      </c>
    </row>
    <row r="60" spans="1:16" ht="17.25" customHeight="1" x14ac:dyDescent="0.25">
      <c r="A60" s="1">
        <v>55</v>
      </c>
      <c r="B60" s="1">
        <v>0</v>
      </c>
      <c r="C60" s="14" t="s">
        <v>89</v>
      </c>
      <c r="D60" s="1" t="s">
        <v>66</v>
      </c>
      <c r="E60" s="1" t="s">
        <v>65</v>
      </c>
      <c r="F60" s="1">
        <v>3.7100000000000001E-2</v>
      </c>
      <c r="G60" s="4">
        <f t="shared" si="36"/>
        <v>4.4149000000000001E-2</v>
      </c>
      <c r="H60" s="3">
        <f t="shared" si="37"/>
        <v>0</v>
      </c>
      <c r="I60" s="1">
        <v>3.7100000000000001E-2</v>
      </c>
      <c r="J60" s="3">
        <f t="shared" si="38"/>
        <v>4.4149000000000001E-2</v>
      </c>
      <c r="K60" s="3">
        <f t="shared" si="39"/>
        <v>0</v>
      </c>
      <c r="M60" s="1">
        <f>$L$2*B60</f>
        <v>0</v>
      </c>
      <c r="N60" s="1">
        <v>25</v>
      </c>
      <c r="O60" s="1">
        <v>2</v>
      </c>
      <c r="P60" s="1">
        <f t="shared" si="30"/>
        <v>-23</v>
      </c>
    </row>
    <row r="61" spans="1:16" x14ac:dyDescent="0.25">
      <c r="A61" s="1">
        <v>56</v>
      </c>
      <c r="B61" s="1">
        <v>0</v>
      </c>
      <c r="C61" s="14" t="s">
        <v>68</v>
      </c>
      <c r="D61" s="1" t="s">
        <v>37</v>
      </c>
      <c r="E61" s="6" t="s">
        <v>67</v>
      </c>
      <c r="F61" s="1">
        <v>0.12</v>
      </c>
      <c r="G61" s="4">
        <f t="shared" si="36"/>
        <v>0.14279999999999998</v>
      </c>
      <c r="H61" s="3">
        <f t="shared" si="37"/>
        <v>0</v>
      </c>
      <c r="I61" s="1">
        <v>0.12</v>
      </c>
      <c r="J61" s="3">
        <f t="shared" si="38"/>
        <v>0.14279999999999998</v>
      </c>
      <c r="K61" s="3">
        <f t="shared" si="39"/>
        <v>0</v>
      </c>
      <c r="M61" s="1">
        <f>$L$2*B61</f>
        <v>0</v>
      </c>
      <c r="N61" s="1">
        <v>0</v>
      </c>
      <c r="O61" s="1">
        <v>0</v>
      </c>
      <c r="P61" s="1">
        <f t="shared" si="30"/>
        <v>0</v>
      </c>
    </row>
    <row r="62" spans="1:16" x14ac:dyDescent="0.25">
      <c r="A62" s="1">
        <v>57</v>
      </c>
      <c r="B62" s="1">
        <v>0</v>
      </c>
      <c r="C62" s="14" t="s">
        <v>69</v>
      </c>
      <c r="D62" s="1" t="s">
        <v>36</v>
      </c>
      <c r="E62" s="1" t="s">
        <v>70</v>
      </c>
      <c r="F62" s="1">
        <v>0.32479999999999998</v>
      </c>
      <c r="G62" s="4">
        <f t="shared" si="36"/>
        <v>0.38651199999999997</v>
      </c>
      <c r="H62" s="3">
        <f t="shared" si="37"/>
        <v>0</v>
      </c>
      <c r="I62" s="1">
        <v>0.29699999999999999</v>
      </c>
      <c r="J62" s="3">
        <f t="shared" si="38"/>
        <v>0.35342999999999997</v>
      </c>
      <c r="K62" s="3">
        <f t="shared" si="39"/>
        <v>0</v>
      </c>
      <c r="M62" s="1">
        <f>$L$2*B62</f>
        <v>0</v>
      </c>
      <c r="N62" s="1">
        <v>0</v>
      </c>
      <c r="O62" s="1">
        <v>0</v>
      </c>
      <c r="P62" s="1">
        <f t="shared" si="30"/>
        <v>0</v>
      </c>
    </row>
    <row r="63" spans="1:16" x14ac:dyDescent="0.25">
      <c r="A63" s="1">
        <v>58</v>
      </c>
      <c r="B63" s="1">
        <v>0</v>
      </c>
      <c r="C63" s="16" t="s">
        <v>122</v>
      </c>
      <c r="D63" s="1" t="s">
        <v>123</v>
      </c>
      <c r="E63" s="1" t="s">
        <v>121</v>
      </c>
      <c r="F63" s="1">
        <v>6.2100000000000002E-2</v>
      </c>
      <c r="G63" s="4">
        <f t="shared" si="36"/>
        <v>7.3899000000000006E-2</v>
      </c>
      <c r="H63" s="3">
        <f t="shared" si="37"/>
        <v>0</v>
      </c>
      <c r="I63" s="1">
        <v>5.5800000000000002E-2</v>
      </c>
      <c r="J63" s="3">
        <f t="shared" si="38"/>
        <v>6.6402000000000003E-2</v>
      </c>
      <c r="K63" s="3">
        <f t="shared" si="39"/>
        <v>0</v>
      </c>
      <c r="M63" s="1">
        <f>$L$2*B63</f>
        <v>0</v>
      </c>
      <c r="N63" s="1">
        <v>10</v>
      </c>
      <c r="O63" s="1">
        <v>2</v>
      </c>
      <c r="P63" s="1">
        <f t="shared" si="30"/>
        <v>-8</v>
      </c>
    </row>
    <row r="64" spans="1:16" x14ac:dyDescent="0.25">
      <c r="A64" s="1">
        <v>59</v>
      </c>
      <c r="B64" s="1"/>
      <c r="D64" s="1"/>
      <c r="E64" s="1"/>
      <c r="F64" s="1"/>
      <c r="G64" s="4">
        <f t="shared" si="3"/>
        <v>0</v>
      </c>
      <c r="H64" s="3">
        <f t="shared" si="24"/>
        <v>0</v>
      </c>
      <c r="I64" s="1"/>
      <c r="J64" s="3">
        <f t="shared" si="4"/>
        <v>0</v>
      </c>
      <c r="K64" s="3">
        <f t="shared" si="35"/>
        <v>0</v>
      </c>
      <c r="M64" s="1">
        <f>$L$2*B64</f>
        <v>0</v>
      </c>
      <c r="N64" s="1"/>
      <c r="O64" s="1"/>
      <c r="P64" s="1">
        <f t="shared" si="30"/>
        <v>0</v>
      </c>
    </row>
    <row r="65" spans="1:16" x14ac:dyDescent="0.25">
      <c r="A65" s="1">
        <v>60</v>
      </c>
      <c r="B65" s="1">
        <v>0</v>
      </c>
      <c r="C65" s="7" t="s">
        <v>14</v>
      </c>
      <c r="D65" s="1" t="s">
        <v>32</v>
      </c>
      <c r="E65" s="1" t="s">
        <v>15</v>
      </c>
      <c r="F65" s="1">
        <v>0.25</v>
      </c>
      <c r="G65" s="3">
        <f t="shared" si="3"/>
        <v>0.29749999999999999</v>
      </c>
      <c r="H65" s="3">
        <f t="shared" ref="H65" si="44">G65*B65</f>
        <v>0</v>
      </c>
      <c r="I65" s="1">
        <v>0.22</v>
      </c>
      <c r="J65" s="3">
        <f t="shared" si="4"/>
        <v>0.26179999999999998</v>
      </c>
      <c r="K65" s="3">
        <f t="shared" ref="K65:K74" si="45">B65*J65</f>
        <v>0</v>
      </c>
      <c r="M65" s="1">
        <f>$L$2*B65</f>
        <v>0</v>
      </c>
      <c r="N65" s="1">
        <v>0</v>
      </c>
      <c r="O65" s="1">
        <v>0</v>
      </c>
      <c r="P65" s="1">
        <f t="shared" si="30"/>
        <v>0</v>
      </c>
    </row>
    <row r="66" spans="1:16" x14ac:dyDescent="0.25">
      <c r="A66" s="1">
        <v>61</v>
      </c>
      <c r="B66" s="1">
        <v>0</v>
      </c>
      <c r="C66" s="14" t="s">
        <v>72</v>
      </c>
      <c r="D66" t="s">
        <v>33</v>
      </c>
      <c r="E66" s="1" t="s">
        <v>71</v>
      </c>
      <c r="F66" s="1">
        <v>0.26910000000000001</v>
      </c>
      <c r="G66" s="4">
        <f t="shared" si="3"/>
        <v>0.32022899999999999</v>
      </c>
      <c r="H66" s="3">
        <f t="shared" ref="H66:H74" si="46">G66*B66</f>
        <v>0</v>
      </c>
      <c r="I66" s="3">
        <v>0.21340000000000001</v>
      </c>
      <c r="J66" s="3">
        <f t="shared" si="4"/>
        <v>0.25394600000000001</v>
      </c>
      <c r="K66" s="3">
        <f t="shared" si="45"/>
        <v>0</v>
      </c>
      <c r="M66" s="1">
        <f>$L$2*B66</f>
        <v>0</v>
      </c>
      <c r="N66" s="1">
        <v>10</v>
      </c>
      <c r="O66" s="1">
        <v>0</v>
      </c>
      <c r="P66" s="1">
        <f t="shared" si="30"/>
        <v>-10</v>
      </c>
    </row>
    <row r="67" spans="1:16" x14ac:dyDescent="0.25">
      <c r="A67" s="1">
        <v>62</v>
      </c>
      <c r="B67" s="1">
        <v>0</v>
      </c>
      <c r="C67" s="14" t="s">
        <v>73</v>
      </c>
      <c r="D67" t="s">
        <v>34</v>
      </c>
      <c r="E67" s="1" t="s">
        <v>74</v>
      </c>
      <c r="F67" s="1">
        <v>0.08</v>
      </c>
      <c r="G67" s="4">
        <f t="shared" si="3"/>
        <v>9.5199999999999993E-2</v>
      </c>
      <c r="H67" s="3">
        <f t="shared" si="46"/>
        <v>0</v>
      </c>
      <c r="I67" s="3">
        <v>0.08</v>
      </c>
      <c r="J67" s="3">
        <f t="shared" si="4"/>
        <v>9.5199999999999993E-2</v>
      </c>
      <c r="K67" s="3">
        <f t="shared" si="45"/>
        <v>0</v>
      </c>
      <c r="M67" s="1">
        <f>$L$2*B67</f>
        <v>0</v>
      </c>
      <c r="N67" s="1">
        <v>10</v>
      </c>
      <c r="O67" s="1">
        <v>0</v>
      </c>
      <c r="P67" s="1">
        <f t="shared" si="30"/>
        <v>-10</v>
      </c>
    </row>
    <row r="68" spans="1:16" x14ac:dyDescent="0.25">
      <c r="A68" s="1">
        <v>63</v>
      </c>
      <c r="B68" s="1"/>
      <c r="C68" s="7"/>
      <c r="D68" s="1"/>
      <c r="E68" s="1"/>
      <c r="F68" s="1"/>
      <c r="G68" s="4">
        <f t="shared" si="3"/>
        <v>0</v>
      </c>
      <c r="H68" s="3">
        <f t="shared" si="46"/>
        <v>0</v>
      </c>
      <c r="I68" s="3"/>
      <c r="J68" s="3">
        <f t="shared" si="4"/>
        <v>0</v>
      </c>
      <c r="K68" s="3">
        <f t="shared" si="45"/>
        <v>0</v>
      </c>
      <c r="M68" s="1">
        <f>$L$2*B68</f>
        <v>0</v>
      </c>
      <c r="N68" s="1"/>
      <c r="O68" s="1"/>
      <c r="P68" s="1">
        <f t="shared" si="30"/>
        <v>0</v>
      </c>
    </row>
    <row r="69" spans="1:16" x14ac:dyDescent="0.25">
      <c r="A69" s="1">
        <v>64</v>
      </c>
      <c r="B69" s="1">
        <v>1</v>
      </c>
      <c r="C69" s="7" t="s">
        <v>18</v>
      </c>
      <c r="D69" s="1" t="s">
        <v>35</v>
      </c>
      <c r="E69" s="1" t="s">
        <v>146</v>
      </c>
      <c r="F69" s="1"/>
      <c r="G69" s="4">
        <v>5.19</v>
      </c>
      <c r="H69" s="3">
        <f t="shared" si="46"/>
        <v>5.19</v>
      </c>
      <c r="I69" s="3"/>
      <c r="J69" s="3">
        <v>2.6775000000000002</v>
      </c>
      <c r="K69" s="3">
        <f t="shared" si="45"/>
        <v>2.6775000000000002</v>
      </c>
      <c r="M69" s="1">
        <f>$L$2*B69</f>
        <v>20</v>
      </c>
      <c r="N69" s="1"/>
      <c r="O69" s="1"/>
      <c r="P69" s="1">
        <f t="shared" si="30"/>
        <v>20</v>
      </c>
    </row>
    <row r="70" spans="1:16" x14ac:dyDescent="0.25">
      <c r="A70" s="1">
        <v>65</v>
      </c>
      <c r="B70" s="1">
        <v>1</v>
      </c>
      <c r="C70" s="14" t="s">
        <v>68</v>
      </c>
      <c r="D70" s="1" t="s">
        <v>37</v>
      </c>
      <c r="E70" s="1" t="s">
        <v>67</v>
      </c>
      <c r="F70" s="1">
        <v>0.12</v>
      </c>
      <c r="G70" s="4">
        <f t="shared" ref="G70:G71" si="47">F70*1.19</f>
        <v>0.14279999999999998</v>
      </c>
      <c r="H70" s="3">
        <f t="shared" si="46"/>
        <v>0.14279999999999998</v>
      </c>
      <c r="I70" s="1">
        <v>0.12</v>
      </c>
      <c r="J70" s="3">
        <f t="shared" ref="J70:J71" si="48">I70*1.19</f>
        <v>0.14279999999999998</v>
      </c>
      <c r="K70" s="3">
        <f t="shared" si="45"/>
        <v>0.14279999999999998</v>
      </c>
      <c r="M70" s="1">
        <f>$L$2*B70</f>
        <v>20</v>
      </c>
      <c r="N70" s="1">
        <v>25</v>
      </c>
      <c r="O70" s="1">
        <v>1</v>
      </c>
      <c r="P70" s="1">
        <f t="shared" ref="P70:P74" si="49">M70+O70-N70</f>
        <v>-4</v>
      </c>
    </row>
    <row r="71" spans="1:16" x14ac:dyDescent="0.25">
      <c r="A71" s="1">
        <v>66</v>
      </c>
      <c r="B71" s="1">
        <v>1</v>
      </c>
      <c r="C71" s="14" t="s">
        <v>69</v>
      </c>
      <c r="D71" s="1" t="s">
        <v>36</v>
      </c>
      <c r="E71" s="1" t="s">
        <v>70</v>
      </c>
      <c r="F71" s="1">
        <v>0.32479999999999998</v>
      </c>
      <c r="G71" s="4">
        <f t="shared" si="47"/>
        <v>0.38651199999999997</v>
      </c>
      <c r="H71" s="3">
        <f t="shared" si="46"/>
        <v>0.38651199999999997</v>
      </c>
      <c r="I71" s="1">
        <v>0.29699999999999999</v>
      </c>
      <c r="J71" s="3">
        <f t="shared" si="48"/>
        <v>0.35342999999999997</v>
      </c>
      <c r="K71" s="3">
        <f t="shared" si="45"/>
        <v>0.35342999999999997</v>
      </c>
      <c r="M71" s="1">
        <f>$L$2*B71</f>
        <v>20</v>
      </c>
      <c r="N71" s="1">
        <v>25</v>
      </c>
      <c r="O71" s="1">
        <v>1</v>
      </c>
      <c r="P71" s="1">
        <f t="shared" si="49"/>
        <v>-4</v>
      </c>
    </row>
    <row r="72" spans="1:16" x14ac:dyDescent="0.25">
      <c r="A72" s="1">
        <v>67</v>
      </c>
      <c r="B72" s="1">
        <v>1</v>
      </c>
      <c r="C72" s="8" t="s">
        <v>90</v>
      </c>
      <c r="D72" s="11" t="s">
        <v>38</v>
      </c>
      <c r="E72" s="1" t="s">
        <v>17</v>
      </c>
      <c r="F72" s="1">
        <v>2.0699999999999998</v>
      </c>
      <c r="G72" s="4">
        <f t="shared" ref="G72:G74" si="50">F72*1.19</f>
        <v>2.4632999999999998</v>
      </c>
      <c r="H72" s="3">
        <f t="shared" si="46"/>
        <v>2.4632999999999998</v>
      </c>
      <c r="I72" s="3">
        <v>1.8</v>
      </c>
      <c r="J72" s="3">
        <f t="shared" si="4"/>
        <v>2.1419999999999999</v>
      </c>
      <c r="K72" s="3">
        <f t="shared" si="45"/>
        <v>2.1419999999999999</v>
      </c>
      <c r="M72" s="1">
        <f>$L$2*B72</f>
        <v>20</v>
      </c>
      <c r="N72" s="1">
        <v>1</v>
      </c>
      <c r="O72" s="1">
        <v>1</v>
      </c>
      <c r="P72" s="1">
        <f t="shared" si="49"/>
        <v>20</v>
      </c>
    </row>
    <row r="73" spans="1:16" x14ac:dyDescent="0.25">
      <c r="A73" s="1">
        <v>68</v>
      </c>
      <c r="B73" s="1">
        <v>1</v>
      </c>
      <c r="C73" s="14" t="s">
        <v>91</v>
      </c>
      <c r="D73" s="1" t="s">
        <v>56</v>
      </c>
      <c r="E73" t="s">
        <v>55</v>
      </c>
      <c r="F73" s="1">
        <v>0.19919999999999999</v>
      </c>
      <c r="G73" s="4">
        <f t="shared" si="50"/>
        <v>0.23704799999999998</v>
      </c>
      <c r="H73" s="3">
        <f t="shared" si="46"/>
        <v>0.23704799999999998</v>
      </c>
      <c r="I73" s="3">
        <v>0.1757</v>
      </c>
      <c r="J73" s="3">
        <f t="shared" si="4"/>
        <v>0.20908299999999999</v>
      </c>
      <c r="K73" s="3">
        <f t="shared" si="45"/>
        <v>0.20908299999999999</v>
      </c>
      <c r="M73" s="1">
        <f>$L$2*B73</f>
        <v>20</v>
      </c>
      <c r="N73" s="1">
        <v>25</v>
      </c>
      <c r="O73" s="1">
        <v>1</v>
      </c>
      <c r="P73" s="1">
        <f t="shared" si="49"/>
        <v>-4</v>
      </c>
    </row>
    <row r="74" spans="1:16" x14ac:dyDescent="0.25">
      <c r="A74" s="1">
        <v>69</v>
      </c>
      <c r="B74" s="1"/>
      <c r="C74" s="7"/>
      <c r="D74" s="1"/>
      <c r="E74" s="1"/>
      <c r="F74" s="1"/>
      <c r="G74" s="4">
        <f t="shared" si="50"/>
        <v>0</v>
      </c>
      <c r="H74" s="3">
        <f t="shared" si="46"/>
        <v>0</v>
      </c>
      <c r="I74" s="3"/>
      <c r="J74" s="3">
        <f t="shared" si="4"/>
        <v>0</v>
      </c>
      <c r="K74" s="3">
        <f t="shared" si="45"/>
        <v>0</v>
      </c>
      <c r="M74" s="1">
        <f>$L$2*B74</f>
        <v>0</v>
      </c>
      <c r="N74" s="1"/>
      <c r="O74" s="1"/>
      <c r="P74" s="1">
        <f t="shared" si="49"/>
        <v>0</v>
      </c>
    </row>
    <row r="77" spans="1:16" x14ac:dyDescent="0.25">
      <c r="F77" t="s">
        <v>157</v>
      </c>
      <c r="H77" s="5">
        <f>SUM(H6:H74)</f>
        <v>43.796697700000017</v>
      </c>
      <c r="K77" s="5">
        <f>SUM(K6:K74)</f>
        <v>36.435993100000012</v>
      </c>
    </row>
  </sheetData>
  <mergeCells count="2">
    <mergeCell ref="F3:H3"/>
    <mergeCell ref="I3:K3"/>
  </mergeCells>
  <hyperlinks>
    <hyperlink ref="E51" r:id="rId1"/>
    <hyperlink ref="E18" r:id="rId2"/>
    <hyperlink ref="E19" r:id="rId3"/>
    <hyperlink ref="E14" r:id="rId4"/>
    <hyperlink ref="E34" r:id="rId5"/>
    <hyperlink ref="E52" r:id="rId6"/>
    <hyperlink ref="E61" r:id="rId7"/>
    <hyperlink ref="E6" r:id="rId8"/>
  </hyperlinks>
  <pageMargins left="0.7" right="0.7" top="0.78740157499999996" bottom="0.78740157499999996" header="0.3" footer="0.3"/>
  <pageSetup paperSize="9" orientation="portrait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STL</dc:creator>
  <cp:lastModifiedBy>Stefan Strobel</cp:lastModifiedBy>
  <dcterms:created xsi:type="dcterms:W3CDTF">2015-09-29T14:38:04Z</dcterms:created>
  <dcterms:modified xsi:type="dcterms:W3CDTF">2018-02-16T14:24:11Z</dcterms:modified>
</cp:coreProperties>
</file>