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egan\Desktop\"/>
    </mc:Choice>
  </mc:AlternateContent>
  <xr:revisionPtr revIDLastSave="0" documentId="13_ncr:1_{1C2BCA06-FB2A-48CA-BBE4-ABA4C002EE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 a="1"/>
  <c r="C33" i="1" s="1"/>
  <c r="E33" i="1" s="1"/>
  <c r="F33" i="1" s="1"/>
  <c r="C34" i="1" a="1"/>
  <c r="C34" i="1" s="1"/>
  <c r="E34" i="1" s="1"/>
  <c r="F34" i="1" s="1"/>
  <c r="C9" i="1" a="1"/>
  <c r="C9" i="1" s="1"/>
  <c r="E9" i="1" s="1"/>
  <c r="F9" i="1" s="1"/>
  <c r="C30" i="1" a="1"/>
  <c r="C30" i="1" s="1"/>
  <c r="E30" i="1" s="1"/>
  <c r="F30" i="1" s="1"/>
  <c r="C29" i="1" a="1"/>
  <c r="C29" i="1" s="1"/>
  <c r="E29" i="1" s="1"/>
  <c r="F29" i="1" s="1"/>
  <c r="E36" i="1"/>
  <c r="F36" i="1" s="1"/>
  <c r="E35" i="1"/>
  <c r="F35" i="1" s="1"/>
  <c r="F31" i="1"/>
  <c r="E31" i="1"/>
  <c r="E28" i="1"/>
  <c r="F28" i="1" s="1"/>
  <c r="E27" i="1"/>
  <c r="F27" i="1" s="1"/>
  <c r="E15" i="1"/>
  <c r="E16" i="1"/>
  <c r="C14" i="1" a="1"/>
  <c r="C14" i="1" s="1"/>
  <c r="E14" i="1" s="1"/>
  <c r="F14" i="1" s="1"/>
  <c r="C13" i="1" a="1"/>
  <c r="C13" i="1" s="1"/>
  <c r="E13" i="1" s="1"/>
  <c r="C10" i="1" a="1"/>
  <c r="C10" i="1" s="1"/>
  <c r="E10" i="1" s="1"/>
  <c r="F10" i="1" s="1"/>
  <c r="E11" i="1"/>
  <c r="F11" i="1" s="1"/>
  <c r="E8" i="1"/>
  <c r="F8" i="1" s="1"/>
  <c r="E7" i="1"/>
  <c r="F7" i="1" s="1"/>
  <c r="F39" i="1" l="1"/>
  <c r="F40" i="1"/>
  <c r="F16" i="1"/>
  <c r="F13" i="1"/>
  <c r="F15" i="1"/>
  <c r="F19" i="1" l="1"/>
  <c r="F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<sst xmlns="http://schemas.openxmlformats.org/spreadsheetml/2006/main" count="79" uniqueCount="28">
  <si>
    <t>No. of Cards</t>
  </si>
  <si>
    <t>Table name</t>
  </si>
  <si>
    <t>No. of prefixes per entry</t>
  </si>
  <si>
    <t>Entry size (bytes)</t>
  </si>
  <si>
    <t>No. of entries in the Table</t>
  </si>
  <si>
    <t>Table size(KB)</t>
  </si>
  <si>
    <t>prefixes as binary - fitting data</t>
  </si>
  <si>
    <t>Global table</t>
  </si>
  <si>
    <t>Per card</t>
  </si>
  <si>
    <t>Switch total size</t>
  </si>
  <si>
    <t>DASH_PREFIX_TAG(IPv4)</t>
  </si>
  <si>
    <t>DASH_VNET_TABLE</t>
  </si>
  <si>
    <t>entry size</t>
  </si>
  <si>
    <t>DASH_VNET_MAPPING_TABLE</t>
  </si>
  <si>
    <t>DASH_PREFIX_TAG(IPv6)</t>
  </si>
  <si>
    <t>DASH_ENI_TABLE</t>
  </si>
  <si>
    <t>DASH_ACL_RULE_TABLE(IPv4)</t>
  </si>
  <si>
    <t>Per ENI Table</t>
  </si>
  <si>
    <t>Per ENI</t>
  </si>
  <si>
    <t>DASH_ACL_RULE_TABLE(IPv6)</t>
  </si>
  <si>
    <t>DASH_ROUTE_TABLE(outbound)</t>
  </si>
  <si>
    <t>DASH_ROUTE_RULE_TABLE(inbound)</t>
  </si>
  <si>
    <t>One card memory usage(GB)</t>
  </si>
  <si>
    <t>Total estimated memory usage(GB)</t>
  </si>
  <si>
    <t>Protobuf format</t>
  </si>
  <si>
    <t>Text format(Traditional SONiC format)</t>
  </si>
  <si>
    <t>prefixes as text - fitting data</t>
  </si>
  <si>
    <t>Color CodingGreen - inputs(can be changed to estimate memory usage)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</si>
</sst>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 wrapText="1"/>
    </xf>
    <xf numFmtId="164" fontId="0" fillId="0" borderId="0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 wrapText="1"/>
    </xf>
    <xf numFmtId="164" fontId="0" fillId="0" borderId="5" xfId="1" applyNumberFormat="1" applyFont="1" applyBorder="1" applyAlignment="1"/>
    <xf numFmtId="164" fontId="0" fillId="2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/>
    <xf numFmtId="164" fontId="0" fillId="2" borderId="1" xfId="1" applyNumberFormat="1" applyFont="1" applyFill="1" applyBorder="1"/>
    <xf numFmtId="164" fontId="0" fillId="2" borderId="2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/>
    <xf numFmtId="43" fontId="0" fillId="0" borderId="1" xfId="1" applyFont="1" applyBorder="1"/>
    <xf numFmtId="164" fontId="0" fillId="0" borderId="0" xfId="1" applyNumberFormat="1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24.5703125" bestFit="1" customWidth="1"/>
    <col min="3" max="3" width="17.85546875" bestFit="1" customWidth="1"/>
    <col min="4" max="4" width="26" bestFit="1" customWidth="1"/>
    <col min="5" max="5" width="10.5703125" bestFit="1" customWidth="1"/>
    <col min="6" max="6" width="16.85546875" bestFit="1" customWidth="1"/>
    <col min="10" max="10" width="28.85546875" bestFit="1" customWidth="1"/>
    <col min="11" max="11" width="24.5703125" bestFit="1" customWidth="1"/>
    <col min="12" max="14" width="7" bestFit="1" customWidth="1"/>
    <col min="15" max="16" width="8" bestFit="1" customWidth="1"/>
    <col min="17" max="18" width="9" bestFit="1" customWidth="1"/>
  </cols>
  <sheetData>
    <row r="1" spans="1:19" x14ac:dyDescent="0.25">
      <c r="A1" s="21" t="s">
        <v>27</v>
      </c>
      <c r="B1" s="21"/>
      <c r="C1" s="21"/>
      <c r="D1" s="21"/>
      <c r="E1" s="21"/>
      <c r="F1" s="21"/>
      <c r="G1" s="21"/>
    </row>
    <row r="2" spans="1:19" x14ac:dyDescent="0.25">
      <c r="A2" s="22"/>
      <c r="B2" s="22"/>
      <c r="C2" s="22"/>
      <c r="D2" s="22"/>
      <c r="E2" s="22"/>
      <c r="F2" s="22"/>
      <c r="G2" s="22"/>
    </row>
    <row r="3" spans="1:19" x14ac:dyDescent="0.25">
      <c r="A3" s="1" t="s">
        <v>24</v>
      </c>
      <c r="B3" s="1"/>
      <c r="C3" s="1"/>
      <c r="D3" s="1"/>
      <c r="E3" s="1"/>
      <c r="F3" s="1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0</v>
      </c>
      <c r="B4" s="5">
        <v>8</v>
      </c>
      <c r="C4" s="5"/>
      <c r="D4" s="5"/>
      <c r="E4" s="5"/>
      <c r="F4" s="5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" customHeight="1" x14ac:dyDescent="0.25">
      <c r="A5" s="6" t="s">
        <v>1</v>
      </c>
      <c r="B5" s="6" t="s">
        <v>2</v>
      </c>
      <c r="C5" s="6" t="s">
        <v>3</v>
      </c>
      <c r="D5" s="4" t="s">
        <v>4</v>
      </c>
      <c r="E5" s="7" t="s">
        <v>5</v>
      </c>
      <c r="F5" s="7"/>
      <c r="G5" s="2"/>
      <c r="H5" s="2"/>
      <c r="I5" s="2"/>
      <c r="J5" s="8" t="s">
        <v>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25">
      <c r="A6" s="9" t="s">
        <v>7</v>
      </c>
      <c r="B6" s="10"/>
      <c r="C6" s="11"/>
      <c r="D6" s="4" t="s">
        <v>8</v>
      </c>
      <c r="E6" s="6" t="s">
        <v>8</v>
      </c>
      <c r="F6" s="4" t="s">
        <v>9</v>
      </c>
      <c r="G6" s="2"/>
      <c r="H6" s="2"/>
      <c r="I6" s="2"/>
      <c r="J6" s="12" t="s">
        <v>10</v>
      </c>
      <c r="K6" s="3" t="s">
        <v>2</v>
      </c>
      <c r="L6" s="3">
        <v>1</v>
      </c>
      <c r="M6" s="3">
        <v>10</v>
      </c>
      <c r="N6" s="3">
        <v>100</v>
      </c>
      <c r="O6" s="3">
        <v>200</v>
      </c>
      <c r="P6" s="3">
        <v>1000</v>
      </c>
      <c r="Q6" s="3">
        <v>2000</v>
      </c>
      <c r="R6" s="3">
        <v>8000</v>
      </c>
      <c r="S6" s="3"/>
    </row>
    <row r="7" spans="1:19" x14ac:dyDescent="0.25">
      <c r="A7" s="6" t="s">
        <v>11</v>
      </c>
      <c r="B7" s="13"/>
      <c r="C7" s="6">
        <v>448</v>
      </c>
      <c r="D7" s="14">
        <v>1024</v>
      </c>
      <c r="E7" s="15">
        <f>D7*C7/1024</f>
        <v>448</v>
      </c>
      <c r="F7" s="6">
        <f>E7*$B$4</f>
        <v>3584</v>
      </c>
      <c r="G7" s="2"/>
      <c r="H7" s="2"/>
      <c r="I7" s="2"/>
      <c r="J7" s="12"/>
      <c r="K7" s="3" t="s">
        <v>12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/>
    </row>
    <row r="8" spans="1:19" ht="15" customHeight="1" x14ac:dyDescent="0.25">
      <c r="A8" s="6" t="s">
        <v>13</v>
      </c>
      <c r="B8" s="13"/>
      <c r="C8" s="6">
        <v>216</v>
      </c>
      <c r="D8" s="14">
        <v>10000000</v>
      </c>
      <c r="E8" s="15">
        <f>D8*C8/1024</f>
        <v>2109375</v>
      </c>
      <c r="F8" s="6">
        <f t="shared" ref="F8:F11" si="0">E8*$B$4</f>
        <v>16875000</v>
      </c>
      <c r="G8" s="2"/>
      <c r="H8" s="2"/>
      <c r="I8" s="2"/>
      <c r="J8" s="12" t="s">
        <v>14</v>
      </c>
      <c r="K8" s="3" t="s">
        <v>2</v>
      </c>
      <c r="L8" s="3">
        <v>1</v>
      </c>
      <c r="M8" s="3">
        <v>10</v>
      </c>
      <c r="N8" s="3">
        <v>100</v>
      </c>
      <c r="O8" s="3">
        <v>200</v>
      </c>
      <c r="P8" s="3">
        <v>1000</v>
      </c>
      <c r="Q8" s="3">
        <v>2000</v>
      </c>
      <c r="R8" s="3">
        <v>8000</v>
      </c>
      <c r="S8" s="3"/>
    </row>
    <row r="9" spans="1:19" x14ac:dyDescent="0.25">
      <c r="A9" s="6" t="s">
        <v>10</v>
      </c>
      <c r="B9" s="16">
        <v>0</v>
      </c>
      <c r="C9" s="6" cm="1">
        <f t="array" ref="C9">ROUND(TREND($L7:$R7,L6:R6,B9),0)</f>
        <v>0</v>
      </c>
      <c r="D9" s="14">
        <v>0</v>
      </c>
      <c r="E9" s="15">
        <f>D9*C9/1024</f>
        <v>0</v>
      </c>
      <c r="F9" s="6">
        <f t="shared" si="0"/>
        <v>0</v>
      </c>
      <c r="G9" s="2"/>
      <c r="H9" s="2"/>
      <c r="I9" s="2"/>
      <c r="J9" s="12"/>
      <c r="K9" s="3" t="s">
        <v>12</v>
      </c>
      <c r="L9" s="3">
        <v>88</v>
      </c>
      <c r="M9" s="3">
        <v>400</v>
      </c>
      <c r="N9" s="3">
        <v>2640</v>
      </c>
      <c r="O9" s="3">
        <v>5200</v>
      </c>
      <c r="P9" s="3">
        <v>28752</v>
      </c>
      <c r="Q9" s="3">
        <v>57424</v>
      </c>
      <c r="R9" s="3">
        <v>229456</v>
      </c>
      <c r="S9" s="3"/>
    </row>
    <row r="10" spans="1:19" x14ac:dyDescent="0.25">
      <c r="A10" s="6" t="s">
        <v>14</v>
      </c>
      <c r="B10" s="16">
        <v>8000</v>
      </c>
      <c r="C10" s="6" cm="1">
        <f t="array" ref="C10">ROUND(TREND($L9:$R9,L8:R8,B10),0)</f>
        <v>229492</v>
      </c>
      <c r="D10" s="17">
        <v>32</v>
      </c>
      <c r="E10" s="15">
        <f>D10*C10/1024</f>
        <v>7171.625</v>
      </c>
      <c r="F10" s="6">
        <f t="shared" si="0"/>
        <v>57373</v>
      </c>
      <c r="G10" s="2"/>
      <c r="H10" s="2"/>
      <c r="I10" s="2"/>
      <c r="J10" s="8" t="s">
        <v>16</v>
      </c>
      <c r="K10" s="3" t="s">
        <v>2</v>
      </c>
      <c r="L10" s="3">
        <v>1</v>
      </c>
      <c r="M10" s="3">
        <v>10</v>
      </c>
      <c r="N10" s="3">
        <v>100</v>
      </c>
      <c r="O10" s="3">
        <v>200</v>
      </c>
      <c r="P10" s="3">
        <v>1000</v>
      </c>
      <c r="Q10" s="3">
        <v>2000</v>
      </c>
      <c r="R10" s="3">
        <v>8000</v>
      </c>
      <c r="S10" s="3"/>
    </row>
    <row r="11" spans="1:19" x14ac:dyDescent="0.25">
      <c r="A11" s="6" t="s">
        <v>15</v>
      </c>
      <c r="B11" s="6"/>
      <c r="C11" s="6">
        <v>208</v>
      </c>
      <c r="D11" s="17">
        <v>64</v>
      </c>
      <c r="E11" s="15">
        <f>D11*C11/1024</f>
        <v>13</v>
      </c>
      <c r="F11" s="6">
        <f>E11*$B$4</f>
        <v>104</v>
      </c>
      <c r="G11" s="2"/>
      <c r="H11" s="2"/>
      <c r="I11" s="2"/>
      <c r="J11" s="8"/>
      <c r="K11" s="3" t="s">
        <v>12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/>
    </row>
    <row r="12" spans="1:19" x14ac:dyDescent="0.25">
      <c r="A12" s="9" t="s">
        <v>17</v>
      </c>
      <c r="B12" s="10"/>
      <c r="C12" s="11"/>
      <c r="D12" s="18" t="s">
        <v>18</v>
      </c>
      <c r="E12" s="18" t="s">
        <v>8</v>
      </c>
      <c r="F12" s="18" t="s">
        <v>9</v>
      </c>
      <c r="G12" s="2"/>
      <c r="H12" s="2"/>
      <c r="I12" s="2"/>
      <c r="J12" s="8" t="s">
        <v>19</v>
      </c>
      <c r="K12" s="3" t="s">
        <v>2</v>
      </c>
      <c r="L12" s="3">
        <v>1</v>
      </c>
      <c r="M12" s="3">
        <v>10</v>
      </c>
      <c r="N12" s="3">
        <v>100</v>
      </c>
      <c r="O12" s="3">
        <v>200</v>
      </c>
      <c r="P12" s="3">
        <v>1000</v>
      </c>
      <c r="Q12" s="3">
        <v>2000</v>
      </c>
      <c r="R12" s="3">
        <v>8000</v>
      </c>
      <c r="S12" s="3"/>
    </row>
    <row r="13" spans="1:19" x14ac:dyDescent="0.25">
      <c r="A13" s="6" t="s">
        <v>16</v>
      </c>
      <c r="B13" s="16">
        <v>0</v>
      </c>
      <c r="C13" s="6" cm="1">
        <f t="array" ref="C13">ROUND(TREND($L11:$R11,$L10:$R10,B13),0)</f>
        <v>0</v>
      </c>
      <c r="D13" s="16">
        <v>0</v>
      </c>
      <c r="E13" s="15">
        <f>D13*C13*$D$11/1024</f>
        <v>0</v>
      </c>
      <c r="F13" s="6">
        <f>E13*$B$4</f>
        <v>0</v>
      </c>
      <c r="G13" s="2"/>
      <c r="H13" s="2"/>
      <c r="I13" s="2"/>
      <c r="J13" s="8"/>
      <c r="K13" s="3" t="s">
        <v>12</v>
      </c>
      <c r="L13" s="3">
        <v>520</v>
      </c>
      <c r="M13" s="3">
        <v>848</v>
      </c>
      <c r="N13" s="3">
        <v>3152</v>
      </c>
      <c r="O13" s="3">
        <v>6224</v>
      </c>
      <c r="P13" s="3">
        <v>28752</v>
      </c>
      <c r="Q13" s="3">
        <v>57424</v>
      </c>
      <c r="R13" s="2">
        <v>229456</v>
      </c>
      <c r="S13" s="3"/>
    </row>
    <row r="14" spans="1:19" x14ac:dyDescent="0.25">
      <c r="A14" s="6" t="s">
        <v>19</v>
      </c>
      <c r="B14" s="16">
        <v>74</v>
      </c>
      <c r="C14" s="6" cm="1">
        <f t="array" ref="C14">ROUND(TREND($L13:$R13,$L12:$R12,B14), 0)</f>
        <v>2488</v>
      </c>
      <c r="D14" s="16">
        <v>10000</v>
      </c>
      <c r="E14" s="15">
        <f t="shared" ref="E14:E16" si="1">D14*C14*$D$11/1024</f>
        <v>1555000</v>
      </c>
      <c r="F14" s="6">
        <f>E14*$B$4</f>
        <v>12440000</v>
      </c>
      <c r="G14" s="2"/>
      <c r="H14" s="2"/>
      <c r="I14" s="2"/>
      <c r="S14" s="3"/>
    </row>
    <row r="15" spans="1:19" x14ac:dyDescent="0.25">
      <c r="A15" s="6" t="s">
        <v>20</v>
      </c>
      <c r="B15" s="13"/>
      <c r="C15" s="6">
        <v>264</v>
      </c>
      <c r="D15" s="16">
        <v>100000</v>
      </c>
      <c r="E15" s="15">
        <f t="shared" si="1"/>
        <v>1650000</v>
      </c>
      <c r="F15" s="6">
        <f>E15*$B$4</f>
        <v>13200000</v>
      </c>
      <c r="G15" s="2"/>
      <c r="H15" s="2"/>
      <c r="I15" s="2"/>
      <c r="J15" s="20"/>
      <c r="K15" s="3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6" t="s">
        <v>21</v>
      </c>
      <c r="B16" s="13"/>
      <c r="C16" s="6">
        <v>176</v>
      </c>
      <c r="D16" s="16">
        <v>10000</v>
      </c>
      <c r="E16" s="15">
        <f t="shared" si="1"/>
        <v>110000</v>
      </c>
      <c r="F16" s="6">
        <f>E16*$B$4</f>
        <v>880000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6" t="s">
        <v>22</v>
      </c>
      <c r="B19" s="6"/>
      <c r="C19" s="6"/>
      <c r="D19" s="6"/>
      <c r="E19" s="6"/>
      <c r="F19" s="19" t="str">
        <f>ROUND(SUM(F13:F16,F7:F11)/1024/1024/B4, 3) &amp; " GB"</f>
        <v>5.18 GB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6" t="s">
        <v>23</v>
      </c>
      <c r="B20" s="6"/>
      <c r="C20" s="6"/>
      <c r="D20" s="6"/>
      <c r="E20" s="6"/>
      <c r="F20" s="19" t="str">
        <f>ROUND(SUM(F13:F16,F7:F11)/1024/1024, 3) &amp; " GB"</f>
        <v>41.443 GB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3" spans="1:19" x14ac:dyDescent="0.25">
      <c r="A23" s="1" t="s">
        <v>25</v>
      </c>
      <c r="B23" s="1"/>
      <c r="C23" s="1"/>
      <c r="D23" s="1"/>
      <c r="E23" s="1"/>
      <c r="F23" s="1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4" t="s">
        <v>0</v>
      </c>
      <c r="B24" s="5">
        <v>8</v>
      </c>
      <c r="C24" s="5"/>
      <c r="D24" s="5"/>
      <c r="E24" s="5"/>
      <c r="F24" s="5"/>
      <c r="G24" s="2"/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6" t="s">
        <v>1</v>
      </c>
      <c r="B25" s="6" t="s">
        <v>2</v>
      </c>
      <c r="C25" s="6" t="s">
        <v>3</v>
      </c>
      <c r="D25" s="4" t="s">
        <v>4</v>
      </c>
      <c r="E25" s="7" t="s">
        <v>5</v>
      </c>
      <c r="F25" s="7"/>
      <c r="G25" s="2"/>
      <c r="H25" s="2"/>
      <c r="I25" s="2"/>
      <c r="J25" s="8" t="s">
        <v>26</v>
      </c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9" t="s">
        <v>7</v>
      </c>
      <c r="B26" s="10"/>
      <c r="C26" s="11"/>
      <c r="D26" s="4" t="s">
        <v>8</v>
      </c>
      <c r="E26" s="6" t="s">
        <v>8</v>
      </c>
      <c r="F26" s="4" t="s">
        <v>9</v>
      </c>
      <c r="G26" s="2"/>
      <c r="H26" s="2"/>
      <c r="I26" s="2"/>
      <c r="J26" s="12" t="s">
        <v>10</v>
      </c>
      <c r="K26" s="3" t="s">
        <v>2</v>
      </c>
      <c r="L26" s="3">
        <v>1</v>
      </c>
      <c r="M26" s="3">
        <v>10</v>
      </c>
      <c r="N26" s="3">
        <v>100</v>
      </c>
      <c r="O26" s="3">
        <v>200</v>
      </c>
      <c r="P26" s="3">
        <v>1000</v>
      </c>
      <c r="Q26" s="3">
        <v>2000</v>
      </c>
      <c r="R26" s="3">
        <v>8000</v>
      </c>
      <c r="S26" s="3"/>
    </row>
    <row r="27" spans="1:19" x14ac:dyDescent="0.25">
      <c r="A27" s="6" t="s">
        <v>11</v>
      </c>
      <c r="B27" s="13"/>
      <c r="C27" s="6">
        <v>640</v>
      </c>
      <c r="D27" s="14">
        <v>1024</v>
      </c>
      <c r="E27" s="15">
        <f>D27*C27/1024</f>
        <v>640</v>
      </c>
      <c r="F27" s="6">
        <f>E27*$B$4</f>
        <v>5120</v>
      </c>
      <c r="G27" s="2"/>
      <c r="H27" s="2"/>
      <c r="I27" s="2"/>
      <c r="J27" s="12"/>
      <c r="K27" s="3" t="s">
        <v>12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/>
    </row>
    <row r="28" spans="1:19" x14ac:dyDescent="0.25">
      <c r="A28" s="6" t="s">
        <v>13</v>
      </c>
      <c r="B28" s="13"/>
      <c r="C28" s="6">
        <v>320</v>
      </c>
      <c r="D28" s="14">
        <v>10000000</v>
      </c>
      <c r="E28" s="15">
        <f>D28*C28/1024</f>
        <v>3125000</v>
      </c>
      <c r="F28" s="6">
        <f t="shared" ref="F28:F30" si="2">E28*$B$4</f>
        <v>25000000</v>
      </c>
      <c r="G28" s="2"/>
      <c r="H28" s="2"/>
      <c r="I28" s="2"/>
      <c r="J28" s="12" t="s">
        <v>14</v>
      </c>
      <c r="K28" s="3" t="s">
        <v>2</v>
      </c>
      <c r="L28" s="3">
        <v>1</v>
      </c>
      <c r="M28" s="3">
        <v>10</v>
      </c>
      <c r="N28" s="3">
        <v>100</v>
      </c>
      <c r="O28" s="3">
        <v>200</v>
      </c>
      <c r="P28" s="3">
        <v>1000</v>
      </c>
      <c r="Q28" s="3">
        <v>2000</v>
      </c>
      <c r="R28" s="3">
        <v>8000</v>
      </c>
      <c r="S28" s="3"/>
    </row>
    <row r="29" spans="1:19" x14ac:dyDescent="0.25">
      <c r="A29" s="6" t="s">
        <v>10</v>
      </c>
      <c r="B29" s="16">
        <v>0</v>
      </c>
      <c r="C29" s="6" cm="1">
        <f t="array" ref="C29">ROUND(TREND($L27:$R27,L26:R26,B29),0)</f>
        <v>0</v>
      </c>
      <c r="D29" s="14">
        <v>0</v>
      </c>
      <c r="E29" s="15">
        <f>D29*C29/1024</f>
        <v>0</v>
      </c>
      <c r="F29" s="6">
        <f t="shared" si="2"/>
        <v>0</v>
      </c>
      <c r="G29" s="2"/>
      <c r="H29" s="2"/>
      <c r="I29" s="2"/>
      <c r="J29" s="12"/>
      <c r="K29" s="3" t="s">
        <v>12</v>
      </c>
      <c r="L29" s="3">
        <v>152</v>
      </c>
      <c r="M29" s="3">
        <v>656</v>
      </c>
      <c r="N29" s="3">
        <v>5328</v>
      </c>
      <c r="O29" s="3">
        <v>10448</v>
      </c>
      <c r="P29" s="3">
        <v>49360</v>
      </c>
      <c r="Q29" s="3">
        <v>98512</v>
      </c>
      <c r="R29" s="3">
        <v>393424</v>
      </c>
      <c r="S29" s="3"/>
    </row>
    <row r="30" spans="1:19" x14ac:dyDescent="0.25">
      <c r="A30" s="6" t="s">
        <v>14</v>
      </c>
      <c r="B30" s="16">
        <v>8000</v>
      </c>
      <c r="C30" s="6" cm="1">
        <f t="array" ref="C30">ROUND(TREND($L29:$R29,L28:R28,B30),0)</f>
        <v>393409</v>
      </c>
      <c r="D30" s="17">
        <v>32</v>
      </c>
      <c r="E30" s="15">
        <f>D30*C30/1024</f>
        <v>12294.03125</v>
      </c>
      <c r="F30" s="6">
        <f t="shared" si="2"/>
        <v>98352.25</v>
      </c>
      <c r="G30" s="2"/>
      <c r="H30" s="2"/>
      <c r="I30" s="2"/>
      <c r="J30" s="8" t="s">
        <v>16</v>
      </c>
      <c r="K30" s="3" t="s">
        <v>2</v>
      </c>
      <c r="L30" s="3">
        <v>1</v>
      </c>
      <c r="M30" s="3">
        <v>10</v>
      </c>
      <c r="N30" s="3">
        <v>100</v>
      </c>
      <c r="O30" s="3">
        <v>200</v>
      </c>
      <c r="P30" s="3">
        <v>1000</v>
      </c>
      <c r="Q30" s="3">
        <v>2000</v>
      </c>
      <c r="R30" s="3">
        <v>8000</v>
      </c>
      <c r="S30" s="3"/>
    </row>
    <row r="31" spans="1:19" x14ac:dyDescent="0.25">
      <c r="A31" s="6" t="s">
        <v>15</v>
      </c>
      <c r="B31" s="6"/>
      <c r="C31" s="6">
        <v>272</v>
      </c>
      <c r="D31" s="17">
        <v>64</v>
      </c>
      <c r="E31" s="15">
        <f>D31*C31/1024</f>
        <v>17</v>
      </c>
      <c r="F31" s="6">
        <f>E31*$B$4</f>
        <v>136</v>
      </c>
      <c r="G31" s="2"/>
      <c r="H31" s="2"/>
      <c r="I31" s="2"/>
      <c r="J31" s="8"/>
      <c r="K31" s="3" t="s">
        <v>12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1:19" x14ac:dyDescent="0.25">
      <c r="A32" s="9" t="s">
        <v>17</v>
      </c>
      <c r="B32" s="10"/>
      <c r="C32" s="11"/>
      <c r="D32" s="18" t="s">
        <v>18</v>
      </c>
      <c r="E32" s="18" t="s">
        <v>8</v>
      </c>
      <c r="F32" s="18" t="s">
        <v>9</v>
      </c>
      <c r="G32" s="2"/>
      <c r="H32" s="2"/>
      <c r="I32" s="2"/>
      <c r="J32" s="8" t="s">
        <v>19</v>
      </c>
      <c r="K32" s="3" t="s">
        <v>2</v>
      </c>
      <c r="L32" s="3">
        <v>1</v>
      </c>
      <c r="M32" s="3">
        <v>10</v>
      </c>
      <c r="N32" s="3">
        <v>100</v>
      </c>
      <c r="O32" s="3">
        <v>200</v>
      </c>
      <c r="P32" s="3">
        <v>1000</v>
      </c>
      <c r="Q32" s="3">
        <v>2000</v>
      </c>
      <c r="R32" s="3">
        <v>8000</v>
      </c>
      <c r="S32" s="3"/>
    </row>
    <row r="33" spans="1:19" x14ac:dyDescent="0.25">
      <c r="A33" s="6" t="s">
        <v>16</v>
      </c>
      <c r="B33" s="16">
        <v>0</v>
      </c>
      <c r="C33" s="6" cm="1">
        <f t="array" ref="C33">ROUND(TREND($L31:$R31,$L30:$R30,B33),0)</f>
        <v>0</v>
      </c>
      <c r="D33" s="16">
        <v>0</v>
      </c>
      <c r="E33" s="15">
        <f>D33*C33*$D$11/1024</f>
        <v>0</v>
      </c>
      <c r="F33" s="6">
        <f>E33*$B$4</f>
        <v>0</v>
      </c>
      <c r="G33" s="2"/>
      <c r="H33" s="2"/>
      <c r="I33" s="2"/>
      <c r="J33" s="8"/>
      <c r="K33" s="3" t="s">
        <v>12</v>
      </c>
      <c r="L33" s="3">
        <v>1928</v>
      </c>
      <c r="M33" s="3">
        <v>2280</v>
      </c>
      <c r="N33" s="3">
        <v>6952</v>
      </c>
      <c r="O33" s="3">
        <v>12072</v>
      </c>
      <c r="P33" s="3">
        <v>50992</v>
      </c>
      <c r="Q33" s="3">
        <v>100144</v>
      </c>
      <c r="R33" s="3">
        <v>395056</v>
      </c>
      <c r="S33" s="3"/>
    </row>
    <row r="34" spans="1:19" x14ac:dyDescent="0.25">
      <c r="A34" s="6" t="s">
        <v>19</v>
      </c>
      <c r="B34" s="16">
        <v>74</v>
      </c>
      <c r="C34" s="6" cm="1">
        <f t="array" ref="C34">ROUND(TREND($L33:$R33,$L32:$R32,B34), 0)</f>
        <v>5587</v>
      </c>
      <c r="D34" s="16">
        <v>10000</v>
      </c>
      <c r="E34" s="15">
        <f t="shared" ref="E34:E36" si="3">D34*C34*$D$11/1024</f>
        <v>3491875</v>
      </c>
      <c r="F34" s="6">
        <f>E34*$B$4</f>
        <v>27935000</v>
      </c>
      <c r="G34" s="2"/>
      <c r="H34" s="2"/>
      <c r="I34" s="2"/>
      <c r="S34" s="3"/>
    </row>
    <row r="35" spans="1:19" x14ac:dyDescent="0.25">
      <c r="A35" s="6" t="s">
        <v>20</v>
      </c>
      <c r="B35" s="13"/>
      <c r="C35" s="6">
        <v>288</v>
      </c>
      <c r="D35" s="16">
        <v>100000</v>
      </c>
      <c r="E35" s="15">
        <f t="shared" si="3"/>
        <v>1800000</v>
      </c>
      <c r="F35" s="6">
        <f>E35*$B$4</f>
        <v>14400000</v>
      </c>
      <c r="G35" s="2"/>
      <c r="H35" s="2"/>
      <c r="I35" s="2"/>
      <c r="J35" s="20"/>
      <c r="K35" s="3"/>
      <c r="L35" s="3"/>
      <c r="M35" s="3"/>
      <c r="N35" s="3"/>
      <c r="O35" s="3"/>
      <c r="P35" s="3"/>
      <c r="Q35" s="3"/>
      <c r="R35" s="3"/>
      <c r="S35" s="2"/>
    </row>
    <row r="36" spans="1:19" x14ac:dyDescent="0.25">
      <c r="A36" s="6" t="s">
        <v>21</v>
      </c>
      <c r="B36" s="13"/>
      <c r="C36" s="6">
        <v>224</v>
      </c>
      <c r="D36" s="16">
        <v>10000</v>
      </c>
      <c r="E36" s="15">
        <f t="shared" si="3"/>
        <v>140000</v>
      </c>
      <c r="F36" s="6">
        <f>E36*$B$4</f>
        <v>1120000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6"/>
      <c r="B37" s="6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6"/>
      <c r="B38" s="6"/>
      <c r="C38" s="6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6" t="s">
        <v>22</v>
      </c>
      <c r="B39" s="6"/>
      <c r="C39" s="6"/>
      <c r="D39" s="6"/>
      <c r="E39" s="6"/>
      <c r="F39" s="19" t="str">
        <f>ROUND(SUM(F33:F36,F27:F31)/1024/1024/B24, 3) &amp; " GB"</f>
        <v>8.173 GB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6" t="s">
        <v>23</v>
      </c>
      <c r="B40" s="6"/>
      <c r="C40" s="6"/>
      <c r="D40" s="6"/>
      <c r="E40" s="6"/>
      <c r="F40" s="19" t="str">
        <f>ROUND(SUM(F33:F36,F27:F31)/1024/1024, 3) &amp; " GB"</f>
        <v>65.383 GB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</sheetData>
  <mergeCells count="21">
    <mergeCell ref="A1:G1"/>
    <mergeCell ref="J8:J9"/>
    <mergeCell ref="J10:J11"/>
    <mergeCell ref="J12:J13"/>
    <mergeCell ref="J28:J29"/>
    <mergeCell ref="J30:J31"/>
    <mergeCell ref="J32:J33"/>
    <mergeCell ref="E25:F25"/>
    <mergeCell ref="J25:S25"/>
    <mergeCell ref="A26:C26"/>
    <mergeCell ref="J26:J27"/>
    <mergeCell ref="A32:C32"/>
    <mergeCell ref="A12:C12"/>
    <mergeCell ref="A23:F23"/>
    <mergeCell ref="B24:F24"/>
    <mergeCell ref="A3:F3"/>
    <mergeCell ref="B4:F4"/>
    <mergeCell ref="E5:F5"/>
    <mergeCell ref="J5:S5"/>
    <mergeCell ref="A6:C6"/>
    <mergeCell ref="J6:J7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Gan</dc:creator>
  <cp:lastModifiedBy>Ze Gan</cp:lastModifiedBy>
  <dcterms:created xsi:type="dcterms:W3CDTF">2015-06-05T18:17:20Z</dcterms:created>
  <dcterms:modified xsi:type="dcterms:W3CDTF">2023-04-12T14:17:38Z</dcterms:modified>
</cp:coreProperties>
</file>