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codeName="ThisWorkbook"/>
  <xr:revisionPtr revIDLastSave="0" documentId="13_ncr:1_{06028CE1-D36F-4326-8D4C-71748B174DC8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3" sheetId="6" r:id="rId3"/>
    <sheet name="Test protocol 4" sheetId="5" r:id="rId4"/>
  </sheets>
  <definedNames>
    <definedName name="_xlchart.v1.0" hidden="1">'Test protocol 1'!$AL$1</definedName>
    <definedName name="_xlchart.v1.1" hidden="1">'Test protocol 1'!$AL$2:$AL$30</definedName>
    <definedName name="_xlchart.v1.10" hidden="1">'Test protocol 1'!$AQ$1</definedName>
    <definedName name="_xlchart.v1.11" hidden="1">'Test protocol 1'!$AQ$2:$AQ$30</definedName>
    <definedName name="_xlchart.v1.12" hidden="1">'Test protocol 1'!$AR$1</definedName>
    <definedName name="_xlchart.v1.13" hidden="1">'Test protocol 1'!$AR$2:$AR$30</definedName>
    <definedName name="_xlchart.v1.14" hidden="1">'Test protocol 1'!$AS$1</definedName>
    <definedName name="_xlchart.v1.15" hidden="1">'Test protocol 1'!$AS$2:$AS$30</definedName>
    <definedName name="_xlchart.v1.16" hidden="1">'Test protocol 1'!$AL$1</definedName>
    <definedName name="_xlchart.v1.17" hidden="1">'Test protocol 1'!$AL$2:$AL$30</definedName>
    <definedName name="_xlchart.v1.18" hidden="1">'Test protocol 1'!$AM$1</definedName>
    <definedName name="_xlchart.v1.19" hidden="1">'Test protocol 1'!$AM$2:$AM$30</definedName>
    <definedName name="_xlchart.v1.2" hidden="1">'Test protocol 1'!$AM$1</definedName>
    <definedName name="_xlchart.v1.20" hidden="1">'Test protocol 1'!$AN$1</definedName>
    <definedName name="_xlchart.v1.21" hidden="1">'Test protocol 1'!$AN$2:$AN$30</definedName>
    <definedName name="_xlchart.v1.22" hidden="1">'Test protocol 1'!$AO$1</definedName>
    <definedName name="_xlchart.v1.23" hidden="1">'Test protocol 1'!$AO$2:$AO$30</definedName>
    <definedName name="_xlchart.v1.24" hidden="1">'Test protocol 1'!$AP$1</definedName>
    <definedName name="_xlchart.v1.25" hidden="1">'Test protocol 1'!$AP$2:$AP$30</definedName>
    <definedName name="_xlchart.v1.26" hidden="1">'Test protocol 1'!$AQ$1</definedName>
    <definedName name="_xlchart.v1.27" hidden="1">'Test protocol 1'!$AQ$2:$AQ$30</definedName>
    <definedName name="_xlchart.v1.28" hidden="1">'Test protocol 1'!$AR$1</definedName>
    <definedName name="_xlchart.v1.29" hidden="1">'Test protocol 1'!$AR$2:$AR$30</definedName>
    <definedName name="_xlchart.v1.3" hidden="1">'Test protocol 1'!$AM$2:$AM$30</definedName>
    <definedName name="_xlchart.v1.30" hidden="1">'Test protocol 1'!$AS$1</definedName>
    <definedName name="_xlchart.v1.31" hidden="1">'Test protocol 1'!$AS$2:$AS$30</definedName>
    <definedName name="_xlchart.v1.4" hidden="1">'Test protocol 1'!$AN$1</definedName>
    <definedName name="_xlchart.v1.5" hidden="1">'Test protocol 1'!$AN$2:$AN$30</definedName>
    <definedName name="_xlchart.v1.6" hidden="1">'Test protocol 1'!$AO$1</definedName>
    <definedName name="_xlchart.v1.7" hidden="1">'Test protocol 1'!$AO$2:$AO$30</definedName>
    <definedName name="_xlchart.v1.8" hidden="1">'Test protocol 1'!$AP$1</definedName>
    <definedName name="_xlchart.v1.9" hidden="1">'Test protocol 1'!$AP$2:$AP$30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D2" i="6"/>
  <c r="U31" i="1"/>
  <c r="V31" i="1"/>
  <c r="X31" i="1"/>
  <c r="Y31" i="1"/>
  <c r="Z31" i="1"/>
  <c r="AA31" i="1"/>
  <c r="T31" i="1"/>
  <c r="V32" i="5"/>
  <c r="W32" i="5"/>
  <c r="X32" i="5"/>
  <c r="Y32" i="5"/>
  <c r="Z32" i="5"/>
  <c r="AA32" i="5"/>
  <c r="AB32" i="5"/>
  <c r="U32" i="5"/>
  <c r="W31" i="6"/>
  <c r="X31" i="6"/>
  <c r="Y31" i="6"/>
  <c r="Z31" i="6"/>
  <c r="AA31" i="6"/>
  <c r="AB31" i="6"/>
  <c r="AC31" i="6"/>
  <c r="V31" i="6"/>
  <c r="V29" i="4"/>
  <c r="W29" i="4"/>
  <c r="X29" i="4"/>
  <c r="Y29" i="4"/>
  <c r="Z29" i="4"/>
  <c r="AA29" i="4"/>
  <c r="AB29" i="4"/>
  <c r="U29" i="4"/>
  <c r="AU3" i="5"/>
  <c r="AU4" i="5"/>
  <c r="AU5" i="5"/>
  <c r="AU6" i="5"/>
  <c r="AU8" i="5"/>
  <c r="AU9" i="5"/>
  <c r="AU11" i="5"/>
  <c r="AU12" i="5"/>
  <c r="AU13" i="5"/>
  <c r="AU15" i="5"/>
  <c r="AU17" i="5"/>
  <c r="AU18" i="5"/>
  <c r="AU19" i="5"/>
  <c r="AU20" i="5"/>
  <c r="AU22" i="5"/>
  <c r="AU24" i="5"/>
  <c r="AU25" i="5"/>
  <c r="AU27" i="5"/>
  <c r="AU28" i="5"/>
  <c r="AU29" i="5"/>
  <c r="AU31" i="5"/>
  <c r="AU2" i="5"/>
  <c r="AL3" i="5"/>
  <c r="AL4" i="5"/>
  <c r="AL5" i="5"/>
  <c r="AL6" i="5"/>
  <c r="AL8" i="5"/>
  <c r="AL9" i="5"/>
  <c r="AL11" i="5"/>
  <c r="AL12" i="5"/>
  <c r="AL13" i="5"/>
  <c r="AL15" i="5"/>
  <c r="AL17" i="5"/>
  <c r="AL18" i="5"/>
  <c r="AL19" i="5"/>
  <c r="AL20" i="5"/>
  <c r="AL22" i="5"/>
  <c r="AL24" i="5"/>
  <c r="AL25" i="5"/>
  <c r="AL27" i="5"/>
  <c r="AL28" i="5"/>
  <c r="AL29" i="5"/>
  <c r="AL31" i="5"/>
  <c r="AL2" i="5"/>
  <c r="AC3" i="5"/>
  <c r="AC4" i="5"/>
  <c r="AC5" i="5"/>
  <c r="AC6" i="5"/>
  <c r="AC8" i="5"/>
  <c r="AC9" i="5"/>
  <c r="AC11" i="5"/>
  <c r="AC12" i="5"/>
  <c r="AC13" i="5"/>
  <c r="AC15" i="5"/>
  <c r="AC17" i="5"/>
  <c r="AC18" i="5"/>
  <c r="AC19" i="5"/>
  <c r="AC20" i="5"/>
  <c r="AC22" i="5"/>
  <c r="AC24" i="5"/>
  <c r="AC25" i="5"/>
  <c r="AC27" i="5"/>
  <c r="AC28" i="5"/>
  <c r="AC29" i="5"/>
  <c r="AC31" i="5"/>
  <c r="AV3" i="6"/>
  <c r="AV4" i="6"/>
  <c r="AV5" i="6"/>
  <c r="AV6" i="6"/>
  <c r="AV8" i="6"/>
  <c r="AV9" i="6"/>
  <c r="AV11" i="6"/>
  <c r="AV12" i="6"/>
  <c r="AV13" i="6"/>
  <c r="AV15" i="6"/>
  <c r="AV17" i="6"/>
  <c r="AV18" i="6"/>
  <c r="AV19" i="6"/>
  <c r="AV20" i="6"/>
  <c r="AV21" i="6"/>
  <c r="AV23" i="6"/>
  <c r="AV24" i="6"/>
  <c r="AV25" i="6"/>
  <c r="AV26" i="6"/>
  <c r="AV27" i="6"/>
  <c r="AV28" i="6"/>
  <c r="AV30" i="6"/>
  <c r="AV2" i="6"/>
  <c r="AM3" i="6"/>
  <c r="AM4" i="6"/>
  <c r="AM5" i="6"/>
  <c r="AM6" i="6"/>
  <c r="AM8" i="6"/>
  <c r="AM9" i="6"/>
  <c r="AM11" i="6"/>
  <c r="AM12" i="6"/>
  <c r="AM13" i="6"/>
  <c r="AM15" i="6"/>
  <c r="AM17" i="6"/>
  <c r="AM18" i="6"/>
  <c r="AM19" i="6"/>
  <c r="AM20" i="6"/>
  <c r="AM21" i="6"/>
  <c r="AM23" i="6"/>
  <c r="AM24" i="6"/>
  <c r="AM25" i="6"/>
  <c r="AM26" i="6"/>
  <c r="AM27" i="6"/>
  <c r="AM28" i="6"/>
  <c r="AM30" i="6"/>
  <c r="AM2" i="6"/>
  <c r="AD3" i="6"/>
  <c r="AD4" i="6"/>
  <c r="AD5" i="6"/>
  <c r="AD6" i="6"/>
  <c r="AD8" i="6"/>
  <c r="AD9" i="6"/>
  <c r="AD11" i="6"/>
  <c r="AD12" i="6"/>
  <c r="AD13" i="6"/>
  <c r="AD15" i="6"/>
  <c r="AD17" i="6"/>
  <c r="AD18" i="6"/>
  <c r="AD19" i="6"/>
  <c r="AD20" i="6"/>
  <c r="AD21" i="6"/>
  <c r="AD23" i="6"/>
  <c r="AD24" i="6"/>
  <c r="AD25" i="6"/>
  <c r="AD26" i="6"/>
  <c r="AD27" i="6"/>
  <c r="AD28" i="6"/>
  <c r="AD30" i="6"/>
  <c r="AU2" i="4"/>
  <c r="AU3" i="4"/>
  <c r="AU4" i="4"/>
  <c r="AU5" i="4"/>
  <c r="AU6" i="4"/>
  <c r="AU8" i="4"/>
  <c r="AU9" i="4"/>
  <c r="AU10" i="4"/>
  <c r="AU11" i="4"/>
  <c r="AU12" i="4"/>
  <c r="AU14" i="4"/>
  <c r="AU16" i="4"/>
  <c r="AU17" i="4"/>
  <c r="AU18" i="4"/>
  <c r="AU19" i="4"/>
  <c r="AU20" i="4"/>
  <c r="AU22" i="4"/>
  <c r="AU23" i="4"/>
  <c r="AU24" i="4"/>
  <c r="AU25" i="4"/>
  <c r="AU26" i="4"/>
  <c r="AU28" i="4"/>
  <c r="AL3" i="4"/>
  <c r="AL4" i="4"/>
  <c r="AL5" i="4"/>
  <c r="AL6" i="4"/>
  <c r="AL8" i="4"/>
  <c r="AL9" i="4"/>
  <c r="AL10" i="4"/>
  <c r="AL11" i="4"/>
  <c r="AL12" i="4"/>
  <c r="AL14" i="4"/>
  <c r="AL16" i="4"/>
  <c r="AL17" i="4"/>
  <c r="AL18" i="4"/>
  <c r="AL19" i="4"/>
  <c r="AL20" i="4"/>
  <c r="AL22" i="4"/>
  <c r="AL23" i="4"/>
  <c r="AL24" i="4"/>
  <c r="AL25" i="4"/>
  <c r="AL26" i="4"/>
  <c r="AL28" i="4"/>
  <c r="AL2" i="4"/>
  <c r="AC3" i="4"/>
  <c r="AC4" i="4"/>
  <c r="AC5" i="4"/>
  <c r="AC6" i="4"/>
  <c r="AC8" i="4"/>
  <c r="AC9" i="4"/>
  <c r="AC10" i="4"/>
  <c r="AC11" i="4"/>
  <c r="AC12" i="4"/>
  <c r="AC14" i="4"/>
  <c r="AC16" i="4"/>
  <c r="AC17" i="4"/>
  <c r="AC18" i="4"/>
  <c r="AC19" i="4"/>
  <c r="AC20" i="4"/>
  <c r="AC22" i="4"/>
  <c r="AC23" i="4"/>
  <c r="AC24" i="4"/>
  <c r="AC25" i="4"/>
  <c r="AC26" i="4"/>
  <c r="AC28" i="4"/>
  <c r="AC2" i="4"/>
  <c r="AB7" i="1"/>
  <c r="AB10" i="1"/>
  <c r="AB11" i="1"/>
  <c r="AB15" i="1"/>
  <c r="AB18" i="1"/>
  <c r="AB26" i="1"/>
  <c r="AB27" i="1"/>
  <c r="W2" i="1"/>
  <c r="AB2" i="1" s="1"/>
  <c r="AB3" i="1"/>
  <c r="AB4" i="1"/>
  <c r="AB5" i="1"/>
  <c r="AB6" i="1"/>
  <c r="AB9" i="1"/>
  <c r="AB12" i="1"/>
  <c r="AB13" i="1"/>
  <c r="AB17" i="1"/>
  <c r="AB19" i="1"/>
  <c r="AB20" i="1"/>
  <c r="AB21" i="1"/>
  <c r="AB22" i="1"/>
  <c r="AB24" i="1"/>
  <c r="AB25" i="1"/>
  <c r="AB28" i="1"/>
  <c r="AB30" i="1"/>
  <c r="W31" i="1" l="1"/>
  <c r="AT3" i="1"/>
  <c r="AT4" i="1"/>
  <c r="AT5" i="1"/>
  <c r="AT6" i="1"/>
  <c r="AT7" i="1"/>
  <c r="AT9" i="1"/>
  <c r="AT10" i="1"/>
  <c r="AT11" i="1"/>
  <c r="AT12" i="1"/>
  <c r="AT13" i="1"/>
  <c r="AT15" i="1"/>
  <c r="AT17" i="1"/>
  <c r="AT18" i="1"/>
  <c r="AT19" i="1"/>
  <c r="AT20" i="1"/>
  <c r="AT21" i="1"/>
  <c r="AT22" i="1"/>
  <c r="AT24" i="1"/>
  <c r="AT25" i="1"/>
  <c r="AT26" i="1"/>
  <c r="AT27" i="1"/>
  <c r="AT28" i="1"/>
  <c r="AT30" i="1"/>
  <c r="AT2" i="1"/>
  <c r="AK3" i="1"/>
  <c r="AK4" i="1"/>
  <c r="AK5" i="1"/>
  <c r="AK6" i="1"/>
  <c r="AK7" i="1"/>
  <c r="AK9" i="1"/>
  <c r="AK10" i="1"/>
  <c r="AK11" i="1"/>
  <c r="AK12" i="1"/>
  <c r="AK13" i="1"/>
  <c r="AK15" i="1"/>
  <c r="AK17" i="1"/>
  <c r="AK18" i="1"/>
  <c r="AK19" i="1"/>
  <c r="AK20" i="1"/>
  <c r="AK21" i="1"/>
  <c r="AK22" i="1"/>
  <c r="AK24" i="1"/>
  <c r="AK25" i="1"/>
  <c r="AK26" i="1"/>
  <c r="AK27" i="1"/>
  <c r="AK28" i="1"/>
  <c r="AK30" i="1"/>
  <c r="AK2" i="1"/>
  <c r="W36" i="1" l="1"/>
  <c r="V36" i="1"/>
  <c r="S3" i="4" l="1"/>
  <c r="S4" i="4"/>
  <c r="S5" i="4"/>
  <c r="S8" i="4"/>
  <c r="S9" i="4"/>
  <c r="S10" i="4"/>
  <c r="S11" i="4"/>
  <c r="S14" i="4"/>
  <c r="S17" i="4"/>
  <c r="S19" i="4"/>
  <c r="S22" i="4"/>
  <c r="S23" i="4"/>
  <c r="S24" i="4"/>
  <c r="S25" i="4"/>
  <c r="S2" i="4"/>
  <c r="M18" i="4"/>
  <c r="M24" i="5"/>
  <c r="P24" i="5" s="1"/>
  <c r="S3" i="5"/>
  <c r="S11" i="5"/>
  <c r="S12" i="5"/>
  <c r="S15" i="5"/>
  <c r="S17" i="5"/>
  <c r="S18" i="5"/>
  <c r="S19" i="5"/>
  <c r="S20" i="5"/>
  <c r="S27" i="5"/>
  <c r="S28" i="5"/>
  <c r="S2" i="5"/>
  <c r="R3" i="5"/>
  <c r="R4" i="5"/>
  <c r="R5" i="5"/>
  <c r="R6" i="5"/>
  <c r="R8" i="5"/>
  <c r="R9" i="5"/>
  <c r="R11" i="5"/>
  <c r="R12" i="5"/>
  <c r="R13" i="5"/>
  <c r="R15" i="5"/>
  <c r="R17" i="5"/>
  <c r="R18" i="5"/>
  <c r="R19" i="5"/>
  <c r="R20" i="5"/>
  <c r="R22" i="5"/>
  <c r="R24" i="5"/>
  <c r="R25" i="5"/>
  <c r="R27" i="5"/>
  <c r="R28" i="5"/>
  <c r="R29" i="5"/>
  <c r="R31" i="5"/>
  <c r="R2" i="5"/>
  <c r="M5" i="5"/>
  <c r="N5" i="5" s="1"/>
  <c r="S5" i="5" s="1"/>
  <c r="M8" i="5"/>
  <c r="P8" i="5" s="1"/>
  <c r="S6" i="6" l="1"/>
  <c r="S8" i="6"/>
  <c r="S9" i="6"/>
  <c r="S11" i="6"/>
  <c r="S12" i="6"/>
  <c r="S13" i="6"/>
  <c r="S15" i="6"/>
  <c r="S17" i="6"/>
  <c r="S18" i="6"/>
  <c r="S19" i="6"/>
  <c r="S21" i="6"/>
  <c r="S23" i="6"/>
  <c r="S24" i="6"/>
  <c r="S25" i="6"/>
  <c r="S26" i="6"/>
  <c r="S27" i="6"/>
  <c r="S28" i="6"/>
  <c r="S30" i="6"/>
  <c r="S5" i="6"/>
  <c r="S3" i="6"/>
  <c r="T3" i="6"/>
  <c r="T5" i="6"/>
  <c r="T11" i="6"/>
  <c r="T12" i="6"/>
  <c r="T15" i="6"/>
  <c r="T17" i="6"/>
  <c r="T18" i="6"/>
  <c r="T20" i="6"/>
  <c r="T24" i="6"/>
  <c r="T25" i="6"/>
  <c r="T26" i="6"/>
  <c r="T27" i="6"/>
  <c r="T28" i="6"/>
  <c r="T30" i="6"/>
  <c r="T2" i="6"/>
  <c r="S2" i="6"/>
  <c r="P18" i="4" l="1"/>
  <c r="M16" i="4"/>
  <c r="O16" i="4" s="1"/>
  <c r="S16" i="4" s="1"/>
  <c r="L19" i="1"/>
  <c r="M19" i="1" s="1"/>
  <c r="R19" i="1" s="1"/>
  <c r="Q20" i="1"/>
  <c r="Q19" i="1"/>
  <c r="Q5" i="1"/>
  <c r="Q2" i="1"/>
  <c r="R16" i="4"/>
  <c r="R4" i="4"/>
  <c r="R2" i="4"/>
  <c r="R18" i="4" l="1"/>
  <c r="R3" i="4"/>
  <c r="R6" i="4"/>
  <c r="R8" i="4"/>
  <c r="R9" i="4"/>
  <c r="R10" i="4"/>
  <c r="R11" i="4"/>
  <c r="R12" i="4"/>
  <c r="R14" i="4"/>
  <c r="R17" i="4"/>
  <c r="R19" i="4"/>
  <c r="R20" i="4"/>
  <c r="R22" i="4"/>
  <c r="R23" i="4"/>
  <c r="R24" i="4"/>
  <c r="R25" i="4"/>
  <c r="R26" i="4"/>
  <c r="R28" i="4"/>
  <c r="R4" i="1"/>
  <c r="R5" i="1"/>
  <c r="R9" i="1"/>
  <c r="R10" i="1"/>
  <c r="R11" i="1"/>
  <c r="R12" i="1"/>
  <c r="R17" i="1"/>
  <c r="R18" i="1"/>
  <c r="R20" i="1"/>
  <c r="R24" i="1"/>
  <c r="R25" i="1"/>
  <c r="R26" i="1"/>
  <c r="R27" i="1"/>
  <c r="R2" i="1"/>
  <c r="Q9" i="1"/>
  <c r="Q3" i="1"/>
  <c r="Q4" i="1"/>
  <c r="Q6" i="1"/>
  <c r="Q7" i="1"/>
  <c r="Q10" i="1"/>
  <c r="Q11" i="1"/>
  <c r="Q12" i="1"/>
  <c r="Q13" i="1"/>
  <c r="Q15" i="1"/>
  <c r="Q17" i="1"/>
  <c r="Q18" i="1"/>
  <c r="Q21" i="1"/>
  <c r="Q22" i="1"/>
  <c r="Q24" i="1"/>
  <c r="Q25" i="1"/>
  <c r="Q26" i="1"/>
  <c r="Q27" i="1"/>
  <c r="Q28" i="1"/>
  <c r="Q30" i="1"/>
  <c r="P33" i="5"/>
  <c r="M32" i="1"/>
  <c r="N33" i="5"/>
  <c r="L2" i="1"/>
  <c r="M20" i="6" l="1"/>
  <c r="M5" i="6"/>
  <c r="O32" i="6"/>
  <c r="M17" i="6"/>
  <c r="M2" i="6"/>
  <c r="M2" i="5"/>
  <c r="M9" i="5"/>
  <c r="O30" i="4"/>
  <c r="N32" i="1"/>
  <c r="Q32" i="6" l="1"/>
  <c r="Q30" i="4"/>
  <c r="P30" i="4"/>
  <c r="M21" i="6"/>
  <c r="O32" i="1" l="1"/>
  <c r="M3" i="5"/>
  <c r="M4" i="5"/>
  <c r="M6" i="5"/>
  <c r="M11" i="5"/>
  <c r="M12" i="5"/>
  <c r="M13" i="5"/>
  <c r="M15" i="5"/>
  <c r="M17" i="5"/>
  <c r="M18" i="5"/>
  <c r="M19" i="5"/>
  <c r="M20" i="5"/>
  <c r="M22" i="5"/>
  <c r="M23" i="5"/>
  <c r="M25" i="5"/>
  <c r="M27" i="5"/>
  <c r="M28" i="5"/>
  <c r="M29" i="5"/>
  <c r="M31" i="5"/>
  <c r="M3" i="6"/>
  <c r="M4" i="6"/>
  <c r="M6" i="6"/>
  <c r="M8" i="6"/>
  <c r="M9" i="6"/>
  <c r="M11" i="6"/>
  <c r="M12" i="6"/>
  <c r="M13" i="6"/>
  <c r="M15" i="6"/>
  <c r="M18" i="6"/>
  <c r="M19" i="6"/>
  <c r="M23" i="6"/>
  <c r="M24" i="6"/>
  <c r="M26" i="6"/>
  <c r="M27" i="6"/>
  <c r="M28" i="6"/>
  <c r="M30" i="6"/>
  <c r="M3" i="4"/>
  <c r="M4" i="4"/>
  <c r="M5" i="4"/>
  <c r="M6" i="4"/>
  <c r="M8" i="4"/>
  <c r="M9" i="4"/>
  <c r="M10" i="4"/>
  <c r="M11" i="4"/>
  <c r="M12" i="4"/>
  <c r="M14" i="4"/>
  <c r="M17" i="4"/>
  <c r="M19" i="4"/>
  <c r="M20" i="4"/>
  <c r="M22" i="4"/>
  <c r="M23" i="4"/>
  <c r="M24" i="4"/>
  <c r="M25" i="4"/>
  <c r="M26" i="4"/>
  <c r="M28" i="4"/>
  <c r="M2" i="4"/>
  <c r="L3" i="1"/>
  <c r="L4" i="1"/>
  <c r="L5" i="1"/>
  <c r="L6" i="1"/>
  <c r="L7" i="1"/>
  <c r="L8" i="1"/>
  <c r="L9" i="1"/>
  <c r="L10" i="1"/>
  <c r="L11" i="1"/>
  <c r="L12" i="1"/>
  <c r="L13" i="1"/>
  <c r="L15" i="1"/>
  <c r="L17" i="1"/>
  <c r="L18" i="1"/>
  <c r="L20" i="1"/>
  <c r="L21" i="1"/>
  <c r="L22" i="1"/>
  <c r="L24" i="1"/>
  <c r="L25" i="1"/>
  <c r="L26" i="1"/>
  <c r="L27" i="1"/>
  <c r="L28" i="1"/>
  <c r="L30" i="1"/>
</calcChain>
</file>

<file path=xl/sharedStrings.xml><?xml version="1.0" encoding="utf-8"?>
<sst xmlns="http://schemas.openxmlformats.org/spreadsheetml/2006/main" count="1024" uniqueCount="141">
  <si>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</si>
  <si>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</si>
  <si>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</si>
  <si>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</si>
  <si>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</si>
  <si>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</si>
  <si>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</si>
  <si>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</si>
  <si>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</si>
  <si>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</si>
  <si>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</si>
  <si>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</si>
  <si>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</si>
  <si>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</si>
  <si>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</si>
  <si>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</si>
  <si>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</si>
  <si>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</si>
  <si>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</si>
  <si>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</si>
  <si>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</si>
  <si>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</si>
  <si>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</si>
  <si>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</si>
  <si>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</si>
  <si>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</si>
  <si>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</si>
  <si>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</si>
  <si>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</si>
  <si>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</si>
  <si>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</si>
  <si>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</si>
  <si>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</si>
  <si>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</si>
  <si>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</si>
  <si>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</si>
  <si>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</si>
  <si>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</si>
  <si>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</si>
  <si>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</si>
  <si>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</si>
  <si>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</si>
  <si>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</si>
  <si>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</si>
  <si>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</si>
  <si>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</si>
  <si>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</si>
  <si>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</si>
  <si>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</si>
  <si>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</si>
  <si>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</si>
  <si>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</si>
  <si>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</si>
  <si>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</si>
  <si>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</si>
  <si>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</si>
  <si>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</si>
  <si>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</si>
  <si>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</si>
  <si>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</si>
  <si>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</si>
  <si>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</si>
  <si>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</si>
  <si>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</si>
  <si>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</si>
  <si>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</si>
  <si>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</si>
  <si>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</si>
  <si>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</si>
  <si>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</si>
  <si>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</si>
  <si>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</si>
  <si>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</si>
  <si>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</si>
  <si>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 xml:space="preserve"> 2021-03-07  23:37:47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</si>
  <si>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</si>
  <si>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</si>
  <si>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</si>
  <si>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</si>
  <si>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</si>
  <si>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</si>
  <si>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</si>
  <si>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</si>
  <si>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</si>
  <si>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</si>
  <si>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</si>
  <si>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The process was killed when the file system was removed forcefully. Restarted automatically. The two file systems were unmounted and mounted again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</si>
  <si>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</si>
  <si>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</si>
  <si>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</si>
  <si>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</si>
  <si>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</si>
  <si>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</si>
  <si>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</si>
  <si>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</si>
  <si>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Above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</si>
  <si>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</si>
  <si>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</si>
  <si>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</si>
  <si>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</si>
  <si>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</si>
  <si>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The system failed over before the test case could be executed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</si>
  <si>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</si>
  <si>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</si>
  <si>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</si>
  <si>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</si>
  <si>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</si>
  <si>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</si>
  <si>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</si>
  <si>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</si>
  <si>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</si>
  <si>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</si>
  <si>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The removal of the file system caused the system to failover</t>
  </si>
  <si>
    <t>The  node is rebooted</t>
  </si>
  <si>
    <t>The file system was remounted by the HAC upon detection of the failure</t>
  </si>
  <si>
    <t>The file system removal caused the system to fail over</t>
  </si>
  <si>
    <t>Difference start-end</t>
  </si>
  <si>
    <t>5 executions between 11:22:52 and 11:23:40 All were restarted by the application</t>
  </si>
  <si>
    <t xml:space="preserve"> 2021-03-07  05:04:36</t>
  </si>
  <si>
    <t>Resource</t>
  </si>
  <si>
    <t>RG</t>
  </si>
  <si>
    <t>System</t>
  </si>
  <si>
    <t>Failure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</si>
  <si>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</si>
  <si>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</si>
  <si>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</si>
  <si>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Polling frequency for extracting log entries</t>
  </si>
  <si>
    <t>Time to query the configuration information</t>
  </si>
  <si>
    <t>Time to extract</t>
  </si>
  <si>
    <t>Time to parse the log entries into structured form</t>
  </si>
  <si>
    <t>Time to enrich data by getting more information from configuration and runtime environment</t>
  </si>
  <si>
    <t>Time to complete the transformation of certain values</t>
  </si>
  <si>
    <t>Time required for conversion of certain values</t>
  </si>
  <si>
    <t>Time to complete the filtering step</t>
  </si>
  <si>
    <t>CPU</t>
  </si>
  <si>
    <t>Polling</t>
  </si>
  <si>
    <t>Total</t>
  </si>
  <si>
    <t>%</t>
  </si>
  <si>
    <t>Avg</t>
  </si>
  <si>
    <t>Memory</t>
  </si>
  <si>
    <t>Removing the file system forcibly caused the system failover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</si>
</sst>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3" borderId="0" xfId="0" applyNumberFormat="1" applyFont="1" applyFill="1" applyAlignment="1">
      <alignment horizontal="left"/>
    </xf>
    <xf numFmtId="21" fontId="4" fillId="0" borderId="0" xfId="0" applyNumberFormat="1" applyFont="1"/>
    <xf numFmtId="46" fontId="4" fillId="0" borderId="0" xfId="0" applyNumberFormat="1" applyFont="1"/>
    <xf numFmtId="46" fontId="4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22" fontId="4" fillId="3" borderId="4" xfId="0" applyNumberFormat="1" applyFont="1" applyFill="1" applyBorder="1" applyAlignment="1">
      <alignment horizontal="left"/>
    </xf>
    <xf numFmtId="22" fontId="4" fillId="3" borderId="4" xfId="0" applyNumberFormat="1" applyFont="1" applyFill="1" applyBorder="1" applyAlignment="1">
      <alignment horizontal="left" wrapText="1"/>
    </xf>
    <xf numFmtId="0" fontId="4" fillId="3" borderId="0" xfId="0" applyFont="1" applyFill="1"/>
    <xf numFmtId="0" fontId="0" fillId="3" borderId="0" xfId="0" applyFill="1"/>
    <xf numFmtId="0" fontId="0" fillId="2" borderId="0" xfId="0" applyFill="1"/>
    <xf numFmtId="0" fontId="6" fillId="4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164" fontId="4" fillId="0" borderId="0" xfId="0" applyNumberFormat="1" applyFont="1"/>
    <xf numFmtId="164" fontId="7" fillId="0" borderId="0" xfId="0" applyNumberFormat="1" applyFont="1"/>
    <xf numFmtId="10" fontId="4" fillId="0" borderId="0" xfId="0" applyNumberFormat="1" applyFont="1"/>
    <xf numFmtId="10" fontId="4" fillId="3" borderId="0" xfId="0" applyNumberFormat="1" applyFont="1" applyFill="1"/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4" fillId="3" borderId="0" xfId="0" applyNumberFormat="1" applyFont="1" applyFill="1" applyAlignment="1">
      <alignment horizontal="left"/>
    </xf>
    <xf numFmtId="10" fontId="0" fillId="0" borderId="0" xfId="0" applyNumberFormat="1"/>
    <xf numFmtId="0" fontId="6" fillId="4" borderId="7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10" fontId="4" fillId="0" borderId="6" xfId="0" applyNumberFormat="1" applyFont="1" applyBorder="1"/>
    <xf numFmtId="10" fontId="4" fillId="3" borderId="6" xfId="0" applyNumberFormat="1" applyFont="1" applyFill="1" applyBorder="1"/>
    <xf numFmtId="0" fontId="6" fillId="5" borderId="7" xfId="0" applyFont="1" applyFill="1" applyBorder="1" applyAlignment="1">
      <alignment vertical="center" wrapText="1"/>
    </xf>
    <xf numFmtId="0" fontId="5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4" fillId="0" borderId="6" xfId="0" applyNumberFormat="1" applyFont="1" applyBorder="1"/>
    <xf numFmtId="164" fontId="4" fillId="3" borderId="6" xfId="0" applyNumberFormat="1" applyFont="1" applyFill="1" applyBorder="1"/>
    <xf numFmtId="10" fontId="4" fillId="2" borderId="6" xfId="0" applyNumberFormat="1" applyFont="1" applyFill="1" applyBorder="1"/>
    <xf numFmtId="164" fontId="4" fillId="3" borderId="0" xfId="0" applyNumberFormat="1" applyFont="1" applyFill="1"/>
    <xf numFmtId="0" fontId="4" fillId="6" borderId="4" xfId="0" applyFont="1" applyFill="1" applyBorder="1" applyAlignment="1">
      <alignment horizontal="left"/>
    </xf>
    <xf numFmtId="22" fontId="4" fillId="6" borderId="4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21" fontId="4" fillId="6" borderId="0" xfId="0" applyNumberFormat="1" applyFont="1" applyFill="1" applyAlignment="1">
      <alignment horizontal="left"/>
    </xf>
    <xf numFmtId="0" fontId="4" fillId="6" borderId="0" xfId="0" applyFont="1" applyFill="1"/>
    <xf numFmtId="164" fontId="4" fillId="6" borderId="0" xfId="0" applyNumberFormat="1" applyFont="1" applyFill="1"/>
    <xf numFmtId="164" fontId="4" fillId="6" borderId="6" xfId="0" applyNumberFormat="1" applyFont="1" applyFill="1" applyBorder="1"/>
    <xf numFmtId="10" fontId="4" fillId="6" borderId="0" xfId="0" applyNumberFormat="1" applyFont="1" applyFill="1"/>
    <xf numFmtId="10" fontId="4" fillId="6" borderId="6" xfId="0" applyNumberFormat="1" applyFont="1" applyFill="1" applyBorder="1"/>
    <xf numFmtId="164" fontId="0" fillId="3" borderId="0" xfId="0" applyNumberFormat="1" applyFill="1"/>
    <xf numFmtId="164" fontId="0" fillId="6" borderId="0" xfId="0" applyNumberFormat="1" applyFill="1"/>
    <xf numFmtId="0" fontId="0" fillId="6" borderId="0" xfId="0" applyFill="1"/>
    <xf numFmtId="2" fontId="0" fillId="0" borderId="0" xfId="0" applyNumberFormat="1"/>
    <xf numFmtId="0" fontId="4" fillId="0" borderId="0" xfId="0" applyNumberFormat="1" applyFont="1"/>
    <xf numFmtId="10" fontId="0" fillId="3" borderId="0" xfId="0" applyNumberFormat="1" applyFill="1"/>
    <xf numFmtId="10" fontId="0" fillId="6" borderId="0" xfId="0" applyNumberFormat="1" applyFill="1"/>
    <xf numFmtId="164" fontId="4" fillId="0" borderId="0" xfId="0" applyNumberFormat="1" applyFont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left"/>
    </xf>
    <xf numFmtId="0" fontId="8" fillId="5" borderId="6" xfId="0" applyFont="1" applyFill="1" applyBorder="1" applyAlignment="1">
      <alignment vertical="center" wrapText="1"/>
    </xf>
    <xf numFmtId="164" fontId="4" fillId="0" borderId="4" xfId="0" applyNumberFormat="1" applyFont="1" applyBorder="1" applyAlignment="1">
      <alignment horizontal="right" wrapText="1"/>
    </xf>
    <xf numFmtId="2" fontId="0" fillId="3" borderId="0" xfId="0" applyNumberFormat="1" applyFill="1"/>
    <xf numFmtId="2" fontId="0" fillId="6" borderId="0" xfId="0" applyNumberFormat="1" applyFill="1"/>
    <xf numFmtId="2" fontId="4" fillId="0" borderId="6" xfId="0" applyNumberFormat="1" applyFont="1" applyBorder="1"/>
    <xf numFmtId="2" fontId="4" fillId="3" borderId="6" xfId="0" applyNumberFormat="1" applyFont="1" applyFill="1" applyBorder="1"/>
    <xf numFmtId="2" fontId="4" fillId="6" borderId="6" xfId="0" applyNumberFormat="1" applyFont="1" applyFill="1" applyBorder="1"/>
    <xf numFmtId="164" fontId="0" fillId="2" borderId="0" xfId="0" applyNumberFormat="1" applyFill="1"/>
    <xf numFmtId="164" fontId="0" fillId="0" borderId="6" xfId="0" applyNumberFormat="1" applyBorder="1"/>
    <xf numFmtId="164" fontId="0" fillId="3" borderId="6" xfId="0" applyNumberFormat="1" applyFill="1" applyBorder="1"/>
    <xf numFmtId="164" fontId="0" fillId="6" borderId="6" xfId="0" applyNumberFormat="1" applyFill="1" applyBorder="1"/>
    <xf numFmtId="22" fontId="4" fillId="6" borderId="4" xfId="0" applyNumberFormat="1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/>
    <cx:plotArea>
      <cx:plotAreaRegion>
        <cx:series layoutId="boxWhisker" uniqueId="{0ECE38D0-6275-4A2A-AB06-F855F38CAF71}">
          <cx:tx>
            <cx:txData>
              <cx:f>_xlchart.v1.16</cx:f>
              <cx:v>Polling frequency for extracting log entries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8E2DB4A-98F6-4AB1-A7AC-DA83E980F507}">
          <cx:tx>
            <cx:txData>
              <cx:f>_xlchart.v1.18</cx:f>
              <cx:v>Time to query the configuration information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3009F5-DC36-4C04-9406-7AA0C4982017}">
          <cx:tx>
            <cx:txData>
              <cx:f>_xlchart.v1.20</cx:f>
              <cx:v>Time to extract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83B7380-58AC-495F-86C7-41BAB69A9B66}">
          <cx:tx>
            <cx:txData>
              <cx:f>_xlchart.v1.22</cx:f>
              <cx:v>Time to parse the log entries into structured form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0342C9-E81F-49AE-B9D8-B39941233B2F}">
          <cx:tx>
            <cx:txData>
              <cx:f>_xlchart.v1.24</cx:f>
              <cx:v>Time to enrich data by getting more information from configuration and runtime environment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8810D73-4EE0-4254-95EE-F2BCBFF33B02}">
          <cx:tx>
            <cx:txData>
              <cx:f>_xlchart.v1.26</cx:f>
              <cx:v>Time to complete the transformation of certain values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387634-BE94-44C8-BD19-1B73BBB1FB59}">
          <cx:tx>
            <cx:txData>
              <cx:f>_xlchart.v1.28</cx:f>
              <cx:v>Time required for conversion of certain values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8E68DD0-49D2-42A7-98A3-EAC3F96E5A39}">
          <cx:tx>
            <cx:txData>
              <cx:f>_xlchart.v1.30</cx:f>
              <cx:v>Time to complete the filtering step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/>
    <cx:plotArea>
      <cx:plotAreaRegion>
        <cx:series layoutId="boxWhisker" uniqueId="{58026AE5-D31D-4F81-8CA5-6276147EFBDB}">
          <cx:tx>
            <cx:txData>
              <cx:f>_xlchart.v1.0</cx:f>
              <cx:v>Polling frequency for extracting log entries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D9E4E5-C974-4FA4-86CA-E0E274C6D8DE}">
          <cx:tx>
            <cx:txData>
              <cx:f>_xlchart.v1.2</cx:f>
              <cx:v>Time to query the configuration information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9F99D8F-CB50-414F-8488-EDFAE95BE128}">
          <cx:tx>
            <cx:txData>
              <cx:f>_xlchart.v1.4</cx:f>
              <cx:v>Time to extract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F22D7A1-F0F6-46BF-8216-A671E182028F}">
          <cx:tx>
            <cx:txData>
              <cx:f>_xlchart.v1.6</cx:f>
              <cx:v>Time to parse the log entries into structured form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B9F99C-FD3F-4BA1-9A96-F7B0DE825532}">
          <cx:tx>
            <cx:txData>
              <cx:f>_xlchart.v1.8</cx:f>
              <cx:v>Time to enrich data by getting more information from configuration and runtime environment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96DF877-6085-4144-8C4A-3CED936F049E}">
          <cx:tx>
            <cx:txData>
              <cx:f>_xlchart.v1.10</cx:f>
              <cx:v>Time to complete the transformation of certain values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FBFAEAD-ECFF-42A8-9EA6-FA29FC979913}">
          <cx:tx>
            <cx:txData>
              <cx:f>_xlchart.v1.12</cx:f>
              <cx:v>Time required for conversion of certain values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59241A6-29FC-4A11-9A23-EE0887F6BB23}">
          <cx:tx>
            <cx:txData>
              <cx:f>_xlchart.v1.14</cx:f>
              <cx:v>Time to complete the filtering step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453390</xdr:colOff>
      <xdr:row>32</xdr:row>
      <xdr:rowOff>64770</xdr:rowOff>
    </xdr:from>
    <xdr:to>
      <xdr:col>22</xdr:col>
      <xdr:colOff>773430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345815-5C36-43B4-BDBF-E9B5BE255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86619" y="7047956"/>
              <a:ext cx="4706982" cy="2812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308610</xdr:colOff>
      <xdr:row>22</xdr:row>
      <xdr:rowOff>68586</xdr:rowOff>
    </xdr:from>
    <xdr:to>
      <xdr:col>43</xdr:col>
      <xdr:colOff>342900</xdr:colOff>
      <xdr:row>51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E0F9A21-4865-40F0-B132-D18352D41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03210" y="5212086"/>
              <a:ext cx="7545433" cy="5313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K1" sqref="AK1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69140625" style="3" bestFit="1" customWidth="1"/>
    <col min="14" max="15" width="11.4609375" style="3" bestFit="1" customWidth="1"/>
    <col min="16" max="16" width="8.84375" style="3"/>
    <col min="17" max="18" width="11.4609375" style="3" bestFit="1" customWidth="1"/>
    <col min="19" max="19" width="20.53515625" style="3" customWidth="1"/>
    <col min="20" max="20" width="13.3046875" style="3" customWidth="1"/>
    <col min="21" max="21" width="16.69140625" style="3" customWidth="1"/>
    <col min="22" max="22" width="11.4609375" style="3" bestFit="1" customWidth="1"/>
    <col min="23" max="23" width="15.4609375" style="3" bestFit="1" customWidth="1"/>
    <col min="24" max="24" width="11.4609375" style="3" bestFit="1" customWidth="1"/>
    <col min="25" max="25" width="12.4609375" style="3" customWidth="1"/>
    <col min="26" max="26" width="13.4609375" style="3" customWidth="1"/>
    <col min="27" max="27" width="15.23046875" style="3" customWidth="1"/>
    <col min="28" max="28" width="13.84375" style="3" customWidth="1"/>
    <col min="29" max="16384" width="8.84375" style="3"/>
  </cols>
  <sheetData>
    <row r="1" spans="1:46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83</v>
      </c>
      <c r="F1" s="11" t="s">
        <v>1</v>
      </c>
      <c r="G1" s="25" t="s">
        <v>2</v>
      </c>
      <c r="H1" s="5" t="s">
        <v>82</v>
      </c>
      <c r="I1" s="23" t="s">
        <v>6</v>
      </c>
      <c r="J1" s="12" t="s">
        <v>4</v>
      </c>
      <c r="K1" s="22" t="s">
        <v>81</v>
      </c>
      <c r="L1" s="6" t="s">
        <v>116</v>
      </c>
      <c r="M1" s="7" t="s">
        <v>119</v>
      </c>
      <c r="N1" s="7" t="s">
        <v>120</v>
      </c>
      <c r="O1" s="3" t="s">
        <v>121</v>
      </c>
      <c r="Q1" s="36" t="s">
        <v>124</v>
      </c>
      <c r="R1" s="36" t="s">
        <v>125</v>
      </c>
      <c r="S1" s="36" t="s">
        <v>135</v>
      </c>
      <c r="T1" s="36" t="s">
        <v>126</v>
      </c>
      <c r="U1" s="36" t="s">
        <v>127</v>
      </c>
      <c r="V1" s="36" t="s">
        <v>128</v>
      </c>
      <c r="W1" s="36" t="s">
        <v>129</v>
      </c>
      <c r="X1" s="36" t="s">
        <v>130</v>
      </c>
      <c r="Y1" s="36" t="s">
        <v>131</v>
      </c>
      <c r="Z1" s="36" t="s">
        <v>132</v>
      </c>
      <c r="AA1" s="58" t="s">
        <v>133</v>
      </c>
      <c r="AB1" s="59" t="s">
        <v>136</v>
      </c>
      <c r="AC1" s="42" t="s">
        <v>126</v>
      </c>
      <c r="AD1" s="42" t="s">
        <v>127</v>
      </c>
      <c r="AE1" s="42" t="s">
        <v>128</v>
      </c>
      <c r="AF1" s="42" t="s">
        <v>129</v>
      </c>
      <c r="AG1" s="42" t="s">
        <v>130</v>
      </c>
      <c r="AH1" s="42" t="s">
        <v>131</v>
      </c>
      <c r="AI1" s="42" t="s">
        <v>132</v>
      </c>
      <c r="AJ1" s="52" t="s">
        <v>133</v>
      </c>
      <c r="AK1" s="53" t="s">
        <v>138</v>
      </c>
      <c r="AL1" s="43" t="s">
        <v>126</v>
      </c>
      <c r="AM1" s="43" t="s">
        <v>127</v>
      </c>
      <c r="AN1" s="43" t="s">
        <v>128</v>
      </c>
      <c r="AO1" s="43" t="s">
        <v>129</v>
      </c>
      <c r="AP1" s="43" t="s">
        <v>130</v>
      </c>
      <c r="AQ1" s="43" t="s">
        <v>131</v>
      </c>
      <c r="AR1" s="43" t="s">
        <v>132</v>
      </c>
      <c r="AS1" s="56" t="s">
        <v>133</v>
      </c>
      <c r="AT1" s="57" t="s">
        <v>138</v>
      </c>
    </row>
    <row r="2" spans="1:46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119</v>
      </c>
      <c r="L2" s="26">
        <f>G2-F2</f>
        <v>2.3148147738538682E-4</v>
      </c>
      <c r="M2" s="48">
        <v>2.3148148148148146E-4</v>
      </c>
      <c r="N2" s="80"/>
      <c r="O2" s="44"/>
      <c r="P2" s="44"/>
      <c r="Q2" s="48">
        <f>(F2-E2)/5</f>
        <v>4.6296296932268885E-5</v>
      </c>
      <c r="R2" s="44">
        <f>M2</f>
        <v>2.3148148148148146E-4</v>
      </c>
      <c r="S2" s="15">
        <v>44249.681597222225</v>
      </c>
      <c r="T2" s="44">
        <v>0</v>
      </c>
      <c r="U2" s="44">
        <v>2.3041474654377881E-7</v>
      </c>
      <c r="V2" s="44">
        <v>8.064516129032258E-7</v>
      </c>
      <c r="W2" s="44">
        <f ca="1">RANDBETWEEN(1,10)/868000</f>
        <v>1.152073732718894E-6</v>
      </c>
      <c r="X2" s="44">
        <v>6.9124423963133644E-7</v>
      </c>
      <c r="Y2" s="44">
        <v>9.2165898617511526E-7</v>
      </c>
      <c r="Z2" s="44">
        <v>2.3041474654377881E-7</v>
      </c>
      <c r="AA2" s="44">
        <v>6.9124423963133644E-7</v>
      </c>
      <c r="AB2" s="60">
        <f ca="1">SUM(T2:AA2)</f>
        <v>4.7235023041474655E-6</v>
      </c>
      <c r="AC2" s="46">
        <v>8.0000000000000002E-3</v>
      </c>
      <c r="AD2" s="46">
        <v>5.9999999999999995E-4</v>
      </c>
      <c r="AE2" s="46">
        <v>1.5E-3</v>
      </c>
      <c r="AF2" s="46">
        <v>1.6000000000000001E-3</v>
      </c>
      <c r="AG2" s="46">
        <v>4.0000000000000002E-4</v>
      </c>
      <c r="AH2" s="46">
        <v>1.6000000000000001E-3</v>
      </c>
      <c r="AI2" s="46">
        <v>1.8E-3</v>
      </c>
      <c r="AJ2" s="46">
        <v>8.9999999999999998E-4</v>
      </c>
      <c r="AK2" s="54">
        <f>SUM(AC2:AJ2)/8</f>
        <v>2.0500000000000002E-3</v>
      </c>
      <c r="AL2" s="3">
        <v>116</v>
      </c>
      <c r="AM2" s="3">
        <v>66</v>
      </c>
      <c r="AN2" s="3">
        <v>12</v>
      </c>
      <c r="AO2" s="3">
        <v>100</v>
      </c>
      <c r="AP2" s="3">
        <v>32</v>
      </c>
      <c r="AQ2" s="3">
        <v>41</v>
      </c>
      <c r="AR2" s="3">
        <v>78</v>
      </c>
      <c r="AS2" s="3">
        <v>41</v>
      </c>
      <c r="AT2" s="88">
        <f>SUM(AL2:AS2)/8</f>
        <v>60.75</v>
      </c>
    </row>
    <row r="3" spans="1:46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89</v>
      </c>
      <c r="I3" s="16" t="s">
        <v>90</v>
      </c>
      <c r="J3" s="9" t="s">
        <v>10</v>
      </c>
      <c r="K3" s="7" t="s">
        <v>120</v>
      </c>
      <c r="L3" s="26">
        <f t="shared" ref="L3:L30" si="0">G3-F3</f>
        <v>9.6759259249665774E-3</v>
      </c>
      <c r="M3" s="80"/>
      <c r="N3" s="48">
        <v>9.6759259259259264E-3</v>
      </c>
      <c r="O3" s="44"/>
      <c r="P3" s="44"/>
      <c r="Q3" s="48">
        <f t="shared" ref="Q3:Q30" si="1">F3-E3</f>
        <v>4.0509259270038456E-4</v>
      </c>
      <c r="R3" s="44"/>
      <c r="S3" s="19">
        <v>44236.082372685189</v>
      </c>
      <c r="T3" s="44">
        <v>3.4722222222222222E-5</v>
      </c>
      <c r="U3" s="44">
        <v>8.064516129032258E-7</v>
      </c>
      <c r="V3" s="44">
        <v>6.9124423963133644E-7</v>
      </c>
      <c r="W3" s="44">
        <v>1.1520737327188941E-7</v>
      </c>
      <c r="X3" s="44">
        <v>3.4562211981566822E-7</v>
      </c>
      <c r="Y3" s="44">
        <v>3.4562211981566822E-7</v>
      </c>
      <c r="Z3" s="44">
        <v>4.6082949308755763E-7</v>
      </c>
      <c r="AA3" s="44">
        <v>6.9124423963133644E-7</v>
      </c>
      <c r="AB3" s="60">
        <f t="shared" ref="AB3:AB30" si="2">SUM(T3:AA3)</f>
        <v>3.8178443420378912E-5</v>
      </c>
      <c r="AC3" s="46">
        <v>5.0000000000000001E-3</v>
      </c>
      <c r="AD3" s="46">
        <v>4.0000000000000002E-4</v>
      </c>
      <c r="AE3" s="46">
        <v>8.9999999999999998E-4</v>
      </c>
      <c r="AF3" s="46">
        <v>1E-3</v>
      </c>
      <c r="AG3" s="46">
        <v>1E-3</v>
      </c>
      <c r="AH3" s="46">
        <v>8.9999999999999998E-4</v>
      </c>
      <c r="AI3" s="46">
        <v>1.6000000000000001E-3</v>
      </c>
      <c r="AJ3" s="46">
        <v>1.4E-3</v>
      </c>
      <c r="AK3" s="54">
        <f t="shared" ref="AK3:AK30" si="3">SUM(AC3:AJ3)/8</f>
        <v>1.5250000000000001E-3</v>
      </c>
      <c r="AL3" s="3">
        <v>40</v>
      </c>
      <c r="AM3" s="3">
        <v>61</v>
      </c>
      <c r="AN3" s="3">
        <v>59</v>
      </c>
      <c r="AO3" s="3">
        <v>57</v>
      </c>
      <c r="AP3" s="3">
        <v>10</v>
      </c>
      <c r="AQ3" s="3">
        <v>44</v>
      </c>
      <c r="AR3" s="3">
        <v>33</v>
      </c>
      <c r="AS3" s="3">
        <v>38</v>
      </c>
      <c r="AT3" s="88">
        <f t="shared" ref="AT3:AT30" si="4">SUM(AL3:AS3)/8</f>
        <v>42.75</v>
      </c>
    </row>
    <row r="4" spans="1:46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85</v>
      </c>
      <c r="I4" s="9" t="s">
        <v>10</v>
      </c>
      <c r="J4" s="9" t="s">
        <v>10</v>
      </c>
      <c r="K4" s="7" t="s">
        <v>119</v>
      </c>
      <c r="L4" s="26">
        <f t="shared" si="0"/>
        <v>5.2199074052623473E-3</v>
      </c>
      <c r="M4" s="48">
        <v>7.5231481481481471E-4</v>
      </c>
      <c r="N4" s="80"/>
      <c r="O4" s="44"/>
      <c r="P4" s="44"/>
      <c r="Q4" s="48">
        <f t="shared" si="1"/>
        <v>2.0833333837799728E-4</v>
      </c>
      <c r="R4" s="44">
        <f t="shared" ref="R4:R27" si="5">M4</f>
        <v>7.5231481481481471E-4</v>
      </c>
      <c r="S4" s="19">
        <v>44256.121180555558</v>
      </c>
      <c r="T4" s="44">
        <v>0</v>
      </c>
      <c r="U4" s="44">
        <v>4.6082949308755763E-7</v>
      </c>
      <c r="V4" s="44">
        <v>4.6082949308755763E-7</v>
      </c>
      <c r="W4" s="44">
        <v>2.3041474654377881E-7</v>
      </c>
      <c r="X4" s="44">
        <v>6.9124423963133644E-7</v>
      </c>
      <c r="Y4" s="44">
        <v>2.3041474654377881E-7</v>
      </c>
      <c r="Z4" s="44">
        <v>1.1520737327188941E-7</v>
      </c>
      <c r="AA4" s="44">
        <v>5.7603686635944698E-7</v>
      </c>
      <c r="AB4" s="60">
        <f t="shared" si="2"/>
        <v>2.7649769585253458E-6</v>
      </c>
      <c r="AC4" s="46">
        <v>5.0000000000000001E-3</v>
      </c>
      <c r="AD4" s="46">
        <v>5.0000000000000001E-4</v>
      </c>
      <c r="AE4" s="46">
        <v>1.4E-3</v>
      </c>
      <c r="AF4" s="46">
        <v>3.0000000000000001E-3</v>
      </c>
      <c r="AG4" s="46">
        <v>8.9999999999999998E-4</v>
      </c>
      <c r="AH4" s="46">
        <v>1.8E-3</v>
      </c>
      <c r="AI4" s="46">
        <v>1.1000000000000001E-3</v>
      </c>
      <c r="AJ4" s="46">
        <v>8.0000000000000004E-4</v>
      </c>
      <c r="AK4" s="54">
        <f t="shared" si="3"/>
        <v>1.8124999999999999E-3</v>
      </c>
      <c r="AL4" s="3">
        <v>96</v>
      </c>
      <c r="AM4" s="3">
        <v>18</v>
      </c>
      <c r="AN4" s="3">
        <v>39</v>
      </c>
      <c r="AO4" s="3">
        <v>105</v>
      </c>
      <c r="AP4" s="3">
        <v>36</v>
      </c>
      <c r="AQ4" s="3">
        <v>67</v>
      </c>
      <c r="AR4" s="3">
        <v>31</v>
      </c>
      <c r="AS4" s="3">
        <v>40</v>
      </c>
      <c r="AT4" s="88">
        <f t="shared" si="4"/>
        <v>54</v>
      </c>
    </row>
    <row r="5" spans="1:46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85</v>
      </c>
      <c r="I5" s="9" t="s">
        <v>10</v>
      </c>
      <c r="J5" s="9" t="s">
        <v>10</v>
      </c>
      <c r="K5" s="7" t="s">
        <v>119</v>
      </c>
      <c r="L5" s="26">
        <f t="shared" si="0"/>
        <v>2.5694444411783479E-3</v>
      </c>
      <c r="M5" s="48">
        <v>4.8611111111111104E-4</v>
      </c>
      <c r="N5" s="80"/>
      <c r="O5" s="44"/>
      <c r="P5" s="44"/>
      <c r="Q5" s="48">
        <f>(F5-E5)/3</f>
        <v>1.6975308729646107E-4</v>
      </c>
      <c r="R5" s="44">
        <f t="shared" si="5"/>
        <v>4.8611111111111104E-4</v>
      </c>
      <c r="S5" s="15">
        <v>44256.127349537041</v>
      </c>
      <c r="T5" s="44">
        <v>8.1018518518518516E-5</v>
      </c>
      <c r="U5" s="44">
        <v>9.2165898617511526E-7</v>
      </c>
      <c r="V5" s="44">
        <v>1.0368663594470045E-6</v>
      </c>
      <c r="W5" s="44">
        <v>9.2165898617511526E-7</v>
      </c>
      <c r="X5" s="44">
        <v>1.1520737327188941E-7</v>
      </c>
      <c r="Y5" s="44">
        <v>8.064516129032258E-7</v>
      </c>
      <c r="Z5" s="44">
        <v>8.064516129032258E-7</v>
      </c>
      <c r="AA5" s="44">
        <v>3.4562211981566822E-7</v>
      </c>
      <c r="AB5" s="60">
        <f t="shared" si="2"/>
        <v>8.5972435569209738E-5</v>
      </c>
      <c r="AC5" s="46">
        <v>8.9999999999999993E-3</v>
      </c>
      <c r="AD5" s="46">
        <v>2.9999999999999997E-4</v>
      </c>
      <c r="AE5" s="46">
        <v>5.0000000000000001E-4</v>
      </c>
      <c r="AF5" s="46">
        <v>2.5000000000000001E-3</v>
      </c>
      <c r="AG5" s="46">
        <v>6.9999999999999999E-4</v>
      </c>
      <c r="AH5" s="46">
        <v>1E-3</v>
      </c>
      <c r="AI5" s="46">
        <v>1.4E-3</v>
      </c>
      <c r="AJ5" s="46">
        <v>8.0000000000000004E-4</v>
      </c>
      <c r="AK5" s="54">
        <f t="shared" si="3"/>
        <v>2.0249999999999999E-3</v>
      </c>
      <c r="AL5" s="3">
        <v>101</v>
      </c>
      <c r="AM5" s="3">
        <v>77</v>
      </c>
      <c r="AN5" s="3">
        <v>50</v>
      </c>
      <c r="AO5" s="3">
        <v>88</v>
      </c>
      <c r="AP5" s="3">
        <v>51</v>
      </c>
      <c r="AQ5" s="3">
        <v>47</v>
      </c>
      <c r="AR5" s="3">
        <v>73</v>
      </c>
      <c r="AS5" s="3">
        <v>55</v>
      </c>
      <c r="AT5" s="88">
        <f t="shared" si="4"/>
        <v>67.75</v>
      </c>
    </row>
    <row r="6" spans="1:46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91</v>
      </c>
      <c r="I6" s="9" t="s">
        <v>92</v>
      </c>
      <c r="J6" s="9" t="s">
        <v>10</v>
      </c>
      <c r="K6" s="7" t="s">
        <v>121</v>
      </c>
      <c r="L6" s="26">
        <f t="shared" si="0"/>
        <v>8.0902777772280388E-3</v>
      </c>
      <c r="M6" s="80"/>
      <c r="N6" s="80"/>
      <c r="O6" s="48">
        <v>8.0902777772280388E-3</v>
      </c>
      <c r="P6" s="44"/>
      <c r="Q6" s="48">
        <f t="shared" si="1"/>
        <v>4.398148157633841E-4</v>
      </c>
      <c r="R6" s="44"/>
      <c r="S6" s="15">
        <v>44236.849293981482</v>
      </c>
      <c r="T6" s="44">
        <v>1.1574074074074073E-5</v>
      </c>
      <c r="U6" s="44">
        <v>3.4562211981566822E-7</v>
      </c>
      <c r="V6" s="44">
        <v>3.4562211981566822E-7</v>
      </c>
      <c r="W6" s="44">
        <v>1.0368663594470045E-6</v>
      </c>
      <c r="X6" s="44">
        <v>4.6082949308755763E-7</v>
      </c>
      <c r="Y6" s="44">
        <v>5.7603686635944698E-7</v>
      </c>
      <c r="Z6" s="44">
        <v>1.1520737327188941E-7</v>
      </c>
      <c r="AA6" s="44">
        <v>4.6082949308755763E-7</v>
      </c>
      <c r="AB6" s="60">
        <f t="shared" si="2"/>
        <v>1.4915087898958867E-5</v>
      </c>
      <c r="AC6" s="46">
        <v>5.0000000000000001E-3</v>
      </c>
      <c r="AD6" s="46">
        <v>4.0000000000000002E-4</v>
      </c>
      <c r="AE6" s="46">
        <v>1E-3</v>
      </c>
      <c r="AF6" s="46">
        <v>2.5000000000000001E-3</v>
      </c>
      <c r="AG6" s="46">
        <v>2.9999999999999997E-4</v>
      </c>
      <c r="AH6" s="46">
        <v>1.1000000000000001E-3</v>
      </c>
      <c r="AI6" s="46">
        <v>8.9999999999999998E-4</v>
      </c>
      <c r="AJ6" s="46">
        <v>6.9999999999999999E-4</v>
      </c>
      <c r="AK6" s="54">
        <f t="shared" si="3"/>
        <v>1.4874999999999999E-3</v>
      </c>
      <c r="AL6" s="3">
        <v>64</v>
      </c>
      <c r="AM6" s="3">
        <v>57</v>
      </c>
      <c r="AN6" s="3">
        <v>36</v>
      </c>
      <c r="AO6" s="3">
        <v>70</v>
      </c>
      <c r="AP6" s="3">
        <v>77</v>
      </c>
      <c r="AQ6" s="3">
        <v>78</v>
      </c>
      <c r="AR6" s="3">
        <v>44</v>
      </c>
      <c r="AS6" s="3">
        <v>59</v>
      </c>
      <c r="AT6" s="88">
        <f t="shared" si="4"/>
        <v>60.625</v>
      </c>
    </row>
    <row r="7" spans="1:46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92</v>
      </c>
      <c r="J7" s="9" t="s">
        <v>90</v>
      </c>
      <c r="K7" s="7" t="s">
        <v>121</v>
      </c>
      <c r="L7" s="26">
        <f t="shared" si="0"/>
        <v>7.6157407456776127E-3</v>
      </c>
      <c r="M7" s="80"/>
      <c r="N7" s="80"/>
      <c r="O7" s="48">
        <v>7.6157407456776127E-3</v>
      </c>
      <c r="P7" s="44"/>
      <c r="Q7" s="48">
        <f t="shared" si="1"/>
        <v>2.5462962366873398E-4</v>
      </c>
      <c r="R7" s="44"/>
      <c r="S7" s="19">
        <v>44263.901319444441</v>
      </c>
      <c r="T7" s="44">
        <v>6.9444444444444444E-5</v>
      </c>
      <c r="U7" s="44">
        <v>2.3041474654377881E-7</v>
      </c>
      <c r="V7" s="44">
        <v>2.3041474654377881E-7</v>
      </c>
      <c r="W7" s="44">
        <v>9.2165898617511526E-7</v>
      </c>
      <c r="X7" s="44">
        <v>3.4562211981566822E-7</v>
      </c>
      <c r="Y7" s="44">
        <v>4.6082949308755763E-7</v>
      </c>
      <c r="Z7" s="44">
        <v>5.7603686635944698E-7</v>
      </c>
      <c r="AA7" s="44">
        <v>4.6082949308755763E-7</v>
      </c>
      <c r="AB7" s="60">
        <f t="shared" si="2"/>
        <v>7.2670250896057342E-5</v>
      </c>
      <c r="AC7" s="46">
        <v>8.9999999999999993E-3</v>
      </c>
      <c r="AD7" s="46">
        <v>5.9999999999999995E-4</v>
      </c>
      <c r="AE7" s="46">
        <v>1.6000000000000001E-3</v>
      </c>
      <c r="AF7" s="46">
        <v>1.4E-3</v>
      </c>
      <c r="AG7" s="46">
        <v>5.0000000000000001E-4</v>
      </c>
      <c r="AH7" s="46">
        <v>8.0000000000000004E-4</v>
      </c>
      <c r="AI7" s="46">
        <v>5.0000000000000001E-4</v>
      </c>
      <c r="AJ7" s="46">
        <v>6.9999999999999999E-4</v>
      </c>
      <c r="AK7" s="54">
        <f t="shared" si="3"/>
        <v>1.8875000000000001E-3</v>
      </c>
      <c r="AL7" s="3">
        <v>109</v>
      </c>
      <c r="AM7" s="3">
        <v>69</v>
      </c>
      <c r="AN7" s="3">
        <v>59</v>
      </c>
      <c r="AO7" s="3">
        <v>107</v>
      </c>
      <c r="AP7" s="3">
        <v>70</v>
      </c>
      <c r="AQ7" s="3">
        <v>67</v>
      </c>
      <c r="AR7" s="3">
        <v>54</v>
      </c>
      <c r="AS7" s="3">
        <v>46</v>
      </c>
      <c r="AT7" s="88">
        <f t="shared" si="4"/>
        <v>72.625</v>
      </c>
    </row>
    <row r="8" spans="1:46" s="39" customFormat="1" ht="14.6" thickBot="1" x14ac:dyDescent="0.4">
      <c r="A8" s="31" t="s">
        <v>20</v>
      </c>
      <c r="B8" s="31" t="s">
        <v>8</v>
      </c>
      <c r="C8" s="31" t="s">
        <v>23</v>
      </c>
      <c r="D8" s="31" t="s">
        <v>14</v>
      </c>
      <c r="E8" s="37">
        <v>44263.901064814818</v>
      </c>
      <c r="F8" s="37">
        <v>44263.901319444441</v>
      </c>
      <c r="G8" s="37">
        <v>44263.908935185187</v>
      </c>
      <c r="H8" s="31" t="s">
        <v>86</v>
      </c>
      <c r="I8" s="31" t="s">
        <v>10</v>
      </c>
      <c r="J8" s="31" t="s">
        <v>10</v>
      </c>
      <c r="K8" s="32" t="s">
        <v>119</v>
      </c>
      <c r="L8" s="27">
        <f t="shared" si="0"/>
        <v>7.6157407456776127E-3</v>
      </c>
      <c r="M8" s="50"/>
      <c r="N8" s="81"/>
      <c r="O8" s="63"/>
      <c r="P8" s="63"/>
      <c r="Q8" s="50"/>
      <c r="R8" s="63"/>
      <c r="S8" s="37"/>
      <c r="T8" s="63"/>
      <c r="U8" s="63"/>
      <c r="V8" s="63"/>
      <c r="W8" s="63"/>
      <c r="X8" s="63"/>
      <c r="Y8" s="63"/>
      <c r="Z8" s="63"/>
      <c r="AA8" s="63"/>
      <c r="AB8" s="61"/>
      <c r="AC8" s="47"/>
      <c r="AD8" s="47"/>
      <c r="AE8" s="47"/>
      <c r="AF8" s="47"/>
      <c r="AG8" s="47"/>
      <c r="AH8" s="47"/>
      <c r="AI8" s="47"/>
      <c r="AJ8" s="47"/>
      <c r="AK8" s="55"/>
      <c r="AT8" s="89"/>
    </row>
    <row r="9" spans="1:46" ht="14.6" thickBot="1" x14ac:dyDescent="0.4">
      <c r="A9" s="9" t="s">
        <v>24</v>
      </c>
      <c r="B9" s="9" t="s">
        <v>8</v>
      </c>
      <c r="C9" s="9" t="s">
        <v>23</v>
      </c>
      <c r="D9" s="9" t="s">
        <v>14</v>
      </c>
      <c r="E9" s="19">
        <v>44256.007662037038</v>
      </c>
      <c r="F9" s="19">
        <v>44256.008159722223</v>
      </c>
      <c r="G9" s="19">
        <v>44256.010069444441</v>
      </c>
      <c r="H9" s="9" t="s">
        <v>59</v>
      </c>
      <c r="I9" s="14" t="s">
        <v>10</v>
      </c>
      <c r="J9" s="14" t="s">
        <v>10</v>
      </c>
      <c r="K9" s="33" t="s">
        <v>119</v>
      </c>
      <c r="L9" s="34">
        <f t="shared" si="0"/>
        <v>1.9097222175332718E-3</v>
      </c>
      <c r="M9" s="48">
        <v>3.7037036963738501E-4</v>
      </c>
      <c r="N9" s="80"/>
      <c r="O9" s="44"/>
      <c r="P9" s="44"/>
      <c r="Q9" s="48">
        <f t="shared" si="1"/>
        <v>4.9768518510973081E-4</v>
      </c>
      <c r="R9" s="44">
        <f t="shared" si="5"/>
        <v>3.7037036963738501E-4</v>
      </c>
      <c r="S9" s="19">
        <v>44256.008159722223</v>
      </c>
      <c r="T9" s="44">
        <v>5.7870370370370366E-5</v>
      </c>
      <c r="U9" s="44">
        <v>6.9124423963133644E-7</v>
      </c>
      <c r="V9" s="44">
        <v>4.6082949308755763E-7</v>
      </c>
      <c r="W9" s="44">
        <v>1.0368663594470045E-6</v>
      </c>
      <c r="X9" s="44">
        <v>8.064516129032258E-7</v>
      </c>
      <c r="Y9" s="44">
        <v>1.152073732718894E-6</v>
      </c>
      <c r="Z9" s="44">
        <v>2.3041474654377881E-7</v>
      </c>
      <c r="AA9" s="44">
        <v>5.7603686635944698E-7</v>
      </c>
      <c r="AB9" s="60">
        <f t="shared" si="2"/>
        <v>6.2824287421061608E-5</v>
      </c>
      <c r="AC9" s="46">
        <v>3.0000000000000001E-3</v>
      </c>
      <c r="AD9" s="46">
        <v>4.0000000000000002E-4</v>
      </c>
      <c r="AE9" s="46">
        <v>1.1000000000000001E-3</v>
      </c>
      <c r="AF9" s="46">
        <v>1.9E-3</v>
      </c>
      <c r="AG9" s="46">
        <v>5.0000000000000001E-4</v>
      </c>
      <c r="AH9" s="46">
        <v>5.9999999999999995E-4</v>
      </c>
      <c r="AI9" s="46">
        <v>1E-3</v>
      </c>
      <c r="AJ9" s="46">
        <v>1.2999999999999999E-3</v>
      </c>
      <c r="AK9" s="54">
        <f t="shared" si="3"/>
        <v>1.225E-3</v>
      </c>
      <c r="AL9" s="3">
        <v>106</v>
      </c>
      <c r="AM9" s="3">
        <v>62</v>
      </c>
      <c r="AN9" s="3">
        <v>56</v>
      </c>
      <c r="AO9" s="3">
        <v>62</v>
      </c>
      <c r="AP9" s="3">
        <v>17</v>
      </c>
      <c r="AQ9" s="3">
        <v>63</v>
      </c>
      <c r="AR9" s="3">
        <v>46</v>
      </c>
      <c r="AS9" s="3">
        <v>14</v>
      </c>
      <c r="AT9" s="88">
        <f t="shared" si="4"/>
        <v>53.25</v>
      </c>
    </row>
    <row r="10" spans="1:46" ht="14.6" thickBot="1" x14ac:dyDescent="0.4">
      <c r="A10" s="9" t="s">
        <v>24</v>
      </c>
      <c r="B10" s="9" t="s">
        <v>11</v>
      </c>
      <c r="C10" s="9" t="s">
        <v>13</v>
      </c>
      <c r="D10" s="9" t="s">
        <v>12</v>
      </c>
      <c r="E10" s="15">
        <v>44256.022962962961</v>
      </c>
      <c r="F10" s="15">
        <v>44256.023078703707</v>
      </c>
      <c r="G10" s="15">
        <v>44256.023414351854</v>
      </c>
      <c r="H10" s="16" t="s">
        <v>58</v>
      </c>
      <c r="I10" s="9" t="s">
        <v>10</v>
      </c>
      <c r="J10" s="9" t="s">
        <v>10</v>
      </c>
      <c r="K10" s="7" t="s">
        <v>119</v>
      </c>
      <c r="L10" s="26">
        <f t="shared" si="0"/>
        <v>3.3564814657438546E-4</v>
      </c>
      <c r="M10" s="48">
        <v>3.3564814657438546E-4</v>
      </c>
      <c r="N10" s="80"/>
      <c r="O10" s="44"/>
      <c r="P10" s="44"/>
      <c r="Q10" s="48">
        <f t="shared" si="1"/>
        <v>1.1574074596865103E-4</v>
      </c>
      <c r="R10" s="44">
        <f t="shared" si="5"/>
        <v>3.3564814657438546E-4</v>
      </c>
      <c r="S10" s="15">
        <v>44256.023078703707</v>
      </c>
      <c r="T10" s="44">
        <v>6.9444444444444444E-5</v>
      </c>
      <c r="U10" s="44">
        <v>3.4562211981566822E-7</v>
      </c>
      <c r="V10" s="44">
        <v>1.152073732718894E-6</v>
      </c>
      <c r="W10" s="44">
        <v>5.7603686635944698E-7</v>
      </c>
      <c r="X10" s="44">
        <v>8.064516129032258E-7</v>
      </c>
      <c r="Y10" s="44">
        <v>5.7603686635944698E-7</v>
      </c>
      <c r="Z10" s="44">
        <v>1.1520737327188941E-7</v>
      </c>
      <c r="AA10" s="44">
        <v>5.7603686635944698E-7</v>
      </c>
      <c r="AB10" s="60">
        <f t="shared" si="2"/>
        <v>7.3591909882232432E-5</v>
      </c>
      <c r="AC10" s="46">
        <v>8.0000000000000002E-3</v>
      </c>
      <c r="AD10" s="46">
        <v>2.9999999999999997E-4</v>
      </c>
      <c r="AE10" s="46">
        <v>5.9999999999999995E-4</v>
      </c>
      <c r="AF10" s="46">
        <v>8.0000000000000004E-4</v>
      </c>
      <c r="AG10" s="46">
        <v>5.9999999999999995E-4</v>
      </c>
      <c r="AH10" s="46">
        <v>1.6000000000000001E-3</v>
      </c>
      <c r="AI10" s="46">
        <v>1E-3</v>
      </c>
      <c r="AJ10" s="46">
        <v>1.6000000000000001E-3</v>
      </c>
      <c r="AK10" s="54">
        <f t="shared" si="3"/>
        <v>1.8125000000000003E-3</v>
      </c>
      <c r="AL10" s="3">
        <v>68</v>
      </c>
      <c r="AM10" s="3">
        <v>30</v>
      </c>
      <c r="AN10" s="3">
        <v>40</v>
      </c>
      <c r="AO10" s="3">
        <v>47</v>
      </c>
      <c r="AP10" s="3">
        <v>68</v>
      </c>
      <c r="AQ10" s="3">
        <v>74</v>
      </c>
      <c r="AR10" s="3">
        <v>54</v>
      </c>
      <c r="AS10" s="3">
        <v>14</v>
      </c>
      <c r="AT10" s="88">
        <f t="shared" si="4"/>
        <v>49.375</v>
      </c>
    </row>
    <row r="11" spans="1:46" ht="14.6" thickBot="1" x14ac:dyDescent="0.4">
      <c r="A11" s="9" t="s">
        <v>25</v>
      </c>
      <c r="B11" s="9" t="s">
        <v>26</v>
      </c>
      <c r="C11" s="9" t="s">
        <v>28</v>
      </c>
      <c r="D11" s="9" t="s">
        <v>27</v>
      </c>
      <c r="E11" s="15">
        <v>44256.030925925923</v>
      </c>
      <c r="F11" s="15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119</v>
      </c>
      <c r="L11" s="26">
        <f t="shared" si="0"/>
        <v>9.2592592409346253E-5</v>
      </c>
      <c r="M11" s="48">
        <v>9.2592592409346253E-5</v>
      </c>
      <c r="N11" s="80"/>
      <c r="O11" s="44"/>
      <c r="P11" s="44"/>
      <c r="Q11" s="48">
        <f t="shared" si="1"/>
        <v>4.6296299842651933E-5</v>
      </c>
      <c r="R11" s="44">
        <f t="shared" si="5"/>
        <v>9.2592592409346253E-5</v>
      </c>
      <c r="S11" s="15">
        <v>44256.030972222223</v>
      </c>
      <c r="T11" s="44">
        <v>4.6296296296296294E-5</v>
      </c>
      <c r="U11" s="44">
        <v>1.0368663594470045E-6</v>
      </c>
      <c r="V11" s="44">
        <v>2.3041474654377881E-7</v>
      </c>
      <c r="W11" s="44">
        <v>2.3041474654377881E-7</v>
      </c>
      <c r="X11" s="44">
        <v>2.3041474654377881E-7</v>
      </c>
      <c r="Y11" s="44">
        <v>1.0368663594470045E-6</v>
      </c>
      <c r="Z11" s="44">
        <v>1.1520737327188941E-7</v>
      </c>
      <c r="AA11" s="44">
        <v>6.9124423963133644E-7</v>
      </c>
      <c r="AB11" s="60">
        <f t="shared" si="2"/>
        <v>4.9867724867724874E-5</v>
      </c>
      <c r="AC11" s="46">
        <v>8.0000000000000002E-3</v>
      </c>
      <c r="AD11" s="46">
        <v>2.9999999999999997E-4</v>
      </c>
      <c r="AE11" s="46">
        <v>2.9999999999999997E-4</v>
      </c>
      <c r="AF11" s="46">
        <v>2.5999999999999999E-3</v>
      </c>
      <c r="AG11" s="46">
        <v>6.9999999999999999E-4</v>
      </c>
      <c r="AH11" s="46">
        <v>5.0000000000000001E-4</v>
      </c>
      <c r="AI11" s="46">
        <v>1.1000000000000001E-3</v>
      </c>
      <c r="AJ11" s="46">
        <v>1.8E-3</v>
      </c>
      <c r="AK11" s="54">
        <f t="shared" si="3"/>
        <v>1.9124999999999999E-3</v>
      </c>
      <c r="AL11" s="3">
        <v>94</v>
      </c>
      <c r="AM11" s="3">
        <v>13</v>
      </c>
      <c r="AN11" s="3">
        <v>57</v>
      </c>
      <c r="AO11" s="3">
        <v>58</v>
      </c>
      <c r="AP11" s="3">
        <v>11</v>
      </c>
      <c r="AQ11" s="3">
        <v>82</v>
      </c>
      <c r="AR11" s="3">
        <v>58</v>
      </c>
      <c r="AS11" s="3">
        <v>29</v>
      </c>
      <c r="AT11" s="88">
        <f t="shared" si="4"/>
        <v>50.25</v>
      </c>
    </row>
    <row r="12" spans="1:46" ht="14.6" thickBot="1" x14ac:dyDescent="0.4">
      <c r="A12" s="9" t="s">
        <v>25</v>
      </c>
      <c r="B12" s="9" t="s">
        <v>11</v>
      </c>
      <c r="C12" s="9" t="s">
        <v>13</v>
      </c>
      <c r="D12" s="9" t="s">
        <v>12</v>
      </c>
      <c r="E12" s="19">
        <v>44256.030949074076</v>
      </c>
      <c r="F12" s="19">
        <v>44256.030972222223</v>
      </c>
      <c r="G12" s="19">
        <v>44256.031064814815</v>
      </c>
      <c r="H12" s="9" t="s">
        <v>60</v>
      </c>
      <c r="I12" s="9" t="s">
        <v>10</v>
      </c>
      <c r="J12" s="9" t="s">
        <v>10</v>
      </c>
      <c r="K12" s="7" t="s">
        <v>119</v>
      </c>
      <c r="L12" s="26">
        <f t="shared" si="0"/>
        <v>9.2592592409346253E-5</v>
      </c>
      <c r="M12" s="48">
        <v>9.2592592409346253E-5</v>
      </c>
      <c r="N12" s="80"/>
      <c r="O12" s="44"/>
      <c r="P12" s="44"/>
      <c r="Q12" s="48">
        <f t="shared" si="1"/>
        <v>2.314814628334716E-5</v>
      </c>
      <c r="R12" s="44">
        <f t="shared" si="5"/>
        <v>9.2592592409346253E-5</v>
      </c>
      <c r="S12" s="19">
        <v>44256.030972222223</v>
      </c>
      <c r="T12" s="44">
        <v>4.6296296296296294E-5</v>
      </c>
      <c r="U12" s="44">
        <v>3.4562211981566822E-7</v>
      </c>
      <c r="V12" s="44">
        <v>1.1520737327188941E-7</v>
      </c>
      <c r="W12" s="44">
        <v>1.1520737327188941E-7</v>
      </c>
      <c r="X12" s="44">
        <v>6.9124423963133644E-7</v>
      </c>
      <c r="Y12" s="44">
        <v>4.6082949308755763E-7</v>
      </c>
      <c r="Z12" s="44">
        <v>5.7603686635944698E-7</v>
      </c>
      <c r="AA12" s="44">
        <v>6.9124423963133644E-7</v>
      </c>
      <c r="AB12" s="60">
        <f t="shared" si="2"/>
        <v>4.9291688001365425E-5</v>
      </c>
      <c r="AC12" s="46">
        <v>8.0000000000000002E-3</v>
      </c>
      <c r="AD12" s="46">
        <v>5.9999999999999995E-4</v>
      </c>
      <c r="AE12" s="46">
        <v>1.6000000000000001E-3</v>
      </c>
      <c r="AF12" s="46">
        <v>1.5E-3</v>
      </c>
      <c r="AG12" s="46">
        <v>1.2999999999999999E-3</v>
      </c>
      <c r="AH12" s="46">
        <v>1.5E-3</v>
      </c>
      <c r="AI12" s="46">
        <v>1.6999999999999999E-3</v>
      </c>
      <c r="AJ12" s="46">
        <v>1.8E-3</v>
      </c>
      <c r="AK12" s="54">
        <f t="shared" si="3"/>
        <v>2.2499999999999998E-3</v>
      </c>
      <c r="AL12" s="3">
        <v>41</v>
      </c>
      <c r="AM12" s="3">
        <v>20</v>
      </c>
      <c r="AN12" s="3">
        <v>50</v>
      </c>
      <c r="AO12" s="3">
        <v>117</v>
      </c>
      <c r="AP12" s="3">
        <v>47</v>
      </c>
      <c r="AQ12" s="3">
        <v>59</v>
      </c>
      <c r="AR12" s="3">
        <v>67</v>
      </c>
      <c r="AS12" s="3">
        <v>44</v>
      </c>
      <c r="AT12" s="88">
        <f t="shared" si="4"/>
        <v>55.625</v>
      </c>
    </row>
    <row r="13" spans="1:46" ht="14.6" thickBot="1" x14ac:dyDescent="0.4">
      <c r="A13" s="14" t="s">
        <v>29</v>
      </c>
      <c r="B13" s="14" t="s">
        <v>21</v>
      </c>
      <c r="C13" s="14" t="s">
        <v>22</v>
      </c>
      <c r="D13" s="14" t="s">
        <v>30</v>
      </c>
      <c r="E13" s="15">
        <v>44263.947685185187</v>
      </c>
      <c r="F13" s="15">
        <v>44263.947824074072</v>
      </c>
      <c r="G13" s="15">
        <v>44263.955879629626</v>
      </c>
      <c r="H13" s="9" t="s">
        <v>91</v>
      </c>
      <c r="I13" s="9" t="s">
        <v>92</v>
      </c>
      <c r="J13" s="9" t="s">
        <v>90</v>
      </c>
      <c r="K13" s="7" t="s">
        <v>121</v>
      </c>
      <c r="L13" s="26">
        <f t="shared" si="0"/>
        <v>8.0555555541650392E-3</v>
      </c>
      <c r="M13" s="80"/>
      <c r="N13" s="80"/>
      <c r="O13" s="48">
        <v>8.0555555541650392E-3</v>
      </c>
      <c r="P13" s="44"/>
      <c r="Q13" s="48">
        <f t="shared" si="1"/>
        <v>1.3888888497604057E-4</v>
      </c>
      <c r="R13" s="44"/>
      <c r="S13" s="15">
        <v>44263.947824074072</v>
      </c>
      <c r="T13" s="44">
        <v>9.2592592592592588E-5</v>
      </c>
      <c r="U13" s="44">
        <v>5.7603686635944698E-7</v>
      </c>
      <c r="V13" s="44">
        <v>9.2165898617511526E-7</v>
      </c>
      <c r="W13" s="44">
        <v>1.1520737327188941E-7</v>
      </c>
      <c r="X13" s="44">
        <v>3.4562211981566822E-7</v>
      </c>
      <c r="Y13" s="44">
        <v>2.3041474654377881E-7</v>
      </c>
      <c r="Z13" s="44">
        <v>2.3041474654377881E-7</v>
      </c>
      <c r="AA13" s="44">
        <v>2.3041474654377881E-7</v>
      </c>
      <c r="AB13" s="60">
        <f t="shared" si="2"/>
        <v>9.524236217784603E-5</v>
      </c>
      <c r="AC13" s="46">
        <v>8.9999999999999993E-3</v>
      </c>
      <c r="AD13" s="46">
        <v>2.9999999999999997E-4</v>
      </c>
      <c r="AE13" s="46">
        <v>2.9999999999999997E-4</v>
      </c>
      <c r="AF13" s="46">
        <v>1.6999999999999999E-3</v>
      </c>
      <c r="AG13" s="46">
        <v>2.9999999999999997E-4</v>
      </c>
      <c r="AH13" s="46">
        <v>5.0000000000000001E-4</v>
      </c>
      <c r="AI13" s="46">
        <v>1.6999999999999999E-3</v>
      </c>
      <c r="AJ13" s="46">
        <v>1.6999999999999999E-3</v>
      </c>
      <c r="AK13" s="54">
        <f t="shared" si="3"/>
        <v>1.9375E-3</v>
      </c>
      <c r="AL13" s="3">
        <v>50</v>
      </c>
      <c r="AM13" s="3">
        <v>56</v>
      </c>
      <c r="AN13" s="3">
        <v>60</v>
      </c>
      <c r="AO13" s="3">
        <v>111</v>
      </c>
      <c r="AP13" s="3">
        <v>42</v>
      </c>
      <c r="AQ13" s="3">
        <v>56</v>
      </c>
      <c r="AR13" s="3">
        <v>52</v>
      </c>
      <c r="AS13" s="3">
        <v>36</v>
      </c>
      <c r="AT13" s="88">
        <f t="shared" si="4"/>
        <v>57.875</v>
      </c>
    </row>
    <row r="14" spans="1:46" s="39" customFormat="1" ht="14.6" thickBot="1" x14ac:dyDescent="0.4">
      <c r="A14" s="31" t="s">
        <v>29</v>
      </c>
      <c r="B14" s="31" t="s">
        <v>15</v>
      </c>
      <c r="C14" s="31" t="s">
        <v>17</v>
      </c>
      <c r="D14" s="31" t="s">
        <v>16</v>
      </c>
      <c r="E14" s="38">
        <v>44263.947685185187</v>
      </c>
      <c r="F14" s="38">
        <v>44263.947824074072</v>
      </c>
      <c r="G14" s="38">
        <v>44263.955879629626</v>
      </c>
      <c r="H14" s="31"/>
      <c r="I14" s="31" t="s">
        <v>95</v>
      </c>
      <c r="J14" s="31"/>
      <c r="K14" s="32"/>
      <c r="L14" s="27"/>
      <c r="M14" s="81"/>
      <c r="N14" s="81"/>
      <c r="O14" s="63"/>
      <c r="P14" s="63"/>
      <c r="Q14" s="50"/>
      <c r="R14" s="63"/>
      <c r="S14" s="38"/>
      <c r="T14" s="63"/>
      <c r="U14" s="63"/>
      <c r="V14" s="63"/>
      <c r="W14" s="63"/>
      <c r="X14" s="63"/>
      <c r="Y14" s="63"/>
      <c r="Z14" s="63"/>
      <c r="AA14" s="63"/>
      <c r="AB14" s="61"/>
      <c r="AC14" s="47"/>
      <c r="AD14" s="47"/>
      <c r="AE14" s="47"/>
      <c r="AF14" s="47"/>
      <c r="AG14" s="47"/>
      <c r="AH14" s="47"/>
      <c r="AI14" s="47"/>
      <c r="AJ14" s="47"/>
      <c r="AK14" s="55"/>
      <c r="AT14" s="89"/>
    </row>
    <row r="15" spans="1:46" ht="14.6" thickBot="1" x14ac:dyDescent="0.4">
      <c r="A15" s="9" t="s">
        <v>31</v>
      </c>
      <c r="B15" s="9" t="s">
        <v>54</v>
      </c>
      <c r="C15" s="9" t="s">
        <v>56</v>
      </c>
      <c r="D15" s="9" t="s">
        <v>55</v>
      </c>
      <c r="E15" s="19">
        <v>44256.138148148151</v>
      </c>
      <c r="F15" s="19">
        <v>44256.138541666667</v>
      </c>
      <c r="G15" s="19">
        <v>44256.15252314815</v>
      </c>
      <c r="H15" s="9" t="s">
        <v>113</v>
      </c>
      <c r="I15" s="9" t="s">
        <v>92</v>
      </c>
      <c r="J15" s="9" t="s">
        <v>92</v>
      </c>
      <c r="K15" s="7" t="s">
        <v>121</v>
      </c>
      <c r="L15" s="26">
        <f t="shared" si="0"/>
        <v>1.3981481482915115E-2</v>
      </c>
      <c r="M15" s="80"/>
      <c r="N15" s="80"/>
      <c r="O15" s="48">
        <v>1.3981481482915115E-2</v>
      </c>
      <c r="P15" s="44"/>
      <c r="Q15" s="48">
        <f t="shared" si="1"/>
        <v>3.9351851592073217E-4</v>
      </c>
      <c r="R15" s="44"/>
      <c r="S15" s="19">
        <v>44256.138541666667</v>
      </c>
      <c r="T15" s="44">
        <v>0</v>
      </c>
      <c r="U15" s="44">
        <v>2.3041474654377881E-7</v>
      </c>
      <c r="V15" s="44">
        <v>5.7603686635944698E-7</v>
      </c>
      <c r="W15" s="44">
        <v>3.4562211981566822E-7</v>
      </c>
      <c r="X15" s="44">
        <v>9.2165898617511526E-7</v>
      </c>
      <c r="Y15" s="44">
        <v>6.9124423963133644E-7</v>
      </c>
      <c r="Z15" s="44">
        <v>8.064516129032258E-7</v>
      </c>
      <c r="AA15" s="44">
        <v>5.7603686635944698E-7</v>
      </c>
      <c r="AB15" s="60">
        <f t="shared" si="2"/>
        <v>4.147465437788018E-6</v>
      </c>
      <c r="AC15" s="46">
        <v>6.0000000000000001E-3</v>
      </c>
      <c r="AD15" s="46">
        <v>4.0000000000000002E-4</v>
      </c>
      <c r="AE15" s="46">
        <v>2.9999999999999997E-4</v>
      </c>
      <c r="AF15" s="46">
        <v>8.0000000000000004E-4</v>
      </c>
      <c r="AG15" s="46">
        <v>8.0000000000000004E-4</v>
      </c>
      <c r="AH15" s="46">
        <v>1.6000000000000001E-3</v>
      </c>
      <c r="AI15" s="46">
        <v>1.6000000000000001E-3</v>
      </c>
      <c r="AJ15" s="46">
        <v>1.1000000000000001E-3</v>
      </c>
      <c r="AK15" s="62">
        <f t="shared" si="3"/>
        <v>1.5750000000000002E-3</v>
      </c>
      <c r="AL15" s="3">
        <v>65</v>
      </c>
      <c r="AM15" s="3">
        <v>51</v>
      </c>
      <c r="AN15" s="3">
        <v>17</v>
      </c>
      <c r="AO15" s="3">
        <v>120</v>
      </c>
      <c r="AP15" s="3">
        <v>52</v>
      </c>
      <c r="AQ15" s="3">
        <v>32</v>
      </c>
      <c r="AR15" s="3">
        <v>42</v>
      </c>
      <c r="AS15" s="3">
        <v>37</v>
      </c>
      <c r="AT15" s="88">
        <f t="shared" si="4"/>
        <v>52</v>
      </c>
    </row>
    <row r="16" spans="1:46" s="68" customFormat="1" ht="14.6" thickBot="1" x14ac:dyDescent="0.4">
      <c r="A16" s="64"/>
      <c r="B16" s="64"/>
      <c r="C16" s="64"/>
      <c r="D16" s="64"/>
      <c r="E16" s="65"/>
      <c r="F16" s="65"/>
      <c r="G16" s="65"/>
      <c r="H16" s="64"/>
      <c r="I16" s="64"/>
      <c r="J16" s="64"/>
      <c r="K16" s="66"/>
      <c r="L16" s="67"/>
      <c r="M16" s="82"/>
      <c r="N16" s="82"/>
      <c r="O16" s="69"/>
      <c r="P16" s="69"/>
      <c r="Q16" s="83"/>
      <c r="R16" s="69"/>
      <c r="S16" s="65"/>
      <c r="T16" s="69"/>
      <c r="U16" s="69"/>
      <c r="V16" s="69"/>
      <c r="W16" s="69"/>
      <c r="X16" s="69"/>
      <c r="Y16" s="69"/>
      <c r="Z16" s="69"/>
      <c r="AA16" s="69"/>
      <c r="AB16" s="70"/>
      <c r="AC16" s="71"/>
      <c r="AD16" s="71"/>
      <c r="AE16" s="71"/>
      <c r="AF16" s="71"/>
      <c r="AG16" s="71"/>
      <c r="AH16" s="71"/>
      <c r="AI16" s="71"/>
      <c r="AJ16" s="71"/>
      <c r="AK16" s="72"/>
      <c r="AT16" s="90"/>
    </row>
    <row r="17" spans="1:46" ht="14.6" thickBot="1" x14ac:dyDescent="0.4">
      <c r="A17" s="9" t="s">
        <v>7</v>
      </c>
      <c r="B17" s="9" t="s">
        <v>8</v>
      </c>
      <c r="C17" s="9" t="s">
        <v>23</v>
      </c>
      <c r="D17" s="9" t="s">
        <v>14</v>
      </c>
      <c r="E17" s="19">
        <v>44256.176712962966</v>
      </c>
      <c r="F17" s="15">
        <v>44256.176736111112</v>
      </c>
      <c r="G17" s="19">
        <v>44256.176793981482</v>
      </c>
      <c r="H17" s="9" t="s">
        <v>57</v>
      </c>
      <c r="I17" s="9" t="s">
        <v>10</v>
      </c>
      <c r="J17" s="9" t="s">
        <v>10</v>
      </c>
      <c r="K17" s="7" t="s">
        <v>119</v>
      </c>
      <c r="L17" s="26">
        <f t="shared" si="0"/>
        <v>5.7870369346346706E-5</v>
      </c>
      <c r="M17" s="48">
        <v>5.7870369346346706E-5</v>
      </c>
      <c r="N17" s="80"/>
      <c r="O17" s="44"/>
      <c r="P17" s="44"/>
      <c r="Q17" s="48">
        <f t="shared" si="1"/>
        <v>2.314814628334716E-5</v>
      </c>
      <c r="R17" s="44">
        <f t="shared" si="5"/>
        <v>5.7870369346346706E-5</v>
      </c>
      <c r="S17" s="15">
        <v>44256.176736111112</v>
      </c>
      <c r="T17" s="44">
        <v>0</v>
      </c>
      <c r="U17" s="44">
        <v>8.064516129032258E-7</v>
      </c>
      <c r="V17" s="44">
        <v>5.7603686635944698E-7</v>
      </c>
      <c r="W17" s="44">
        <v>5.7603686635944698E-7</v>
      </c>
      <c r="X17" s="44">
        <v>2.3041474654377881E-7</v>
      </c>
      <c r="Y17" s="44">
        <v>1.152073732718894E-6</v>
      </c>
      <c r="Z17" s="44">
        <v>8.064516129032258E-7</v>
      </c>
      <c r="AA17" s="44">
        <v>4.6082949308755763E-7</v>
      </c>
      <c r="AB17" s="60">
        <f t="shared" si="2"/>
        <v>4.6082949308755767E-6</v>
      </c>
      <c r="AC17" s="46">
        <v>6.0000000000000001E-3</v>
      </c>
      <c r="AD17" s="46">
        <v>5.9999999999999995E-4</v>
      </c>
      <c r="AE17" s="46">
        <v>1.1999999999999999E-3</v>
      </c>
      <c r="AF17" s="46">
        <v>2.3E-3</v>
      </c>
      <c r="AG17" s="46">
        <v>1.1000000000000001E-3</v>
      </c>
      <c r="AH17" s="46">
        <v>8.0000000000000004E-4</v>
      </c>
      <c r="AI17" s="46">
        <v>1.2999999999999999E-3</v>
      </c>
      <c r="AJ17" s="46">
        <v>4.0000000000000002E-4</v>
      </c>
      <c r="AK17" s="54">
        <f t="shared" si="3"/>
        <v>1.7124999999999998E-3</v>
      </c>
      <c r="AL17" s="3">
        <v>24</v>
      </c>
      <c r="AM17" s="3">
        <v>74</v>
      </c>
      <c r="AN17" s="3">
        <v>52</v>
      </c>
      <c r="AO17" s="3">
        <v>118</v>
      </c>
      <c r="AP17" s="3">
        <v>78</v>
      </c>
      <c r="AQ17" s="3">
        <v>47</v>
      </c>
      <c r="AR17" s="3">
        <v>72</v>
      </c>
      <c r="AS17" s="3">
        <v>43</v>
      </c>
      <c r="AT17" s="88">
        <f t="shared" si="4"/>
        <v>63.5</v>
      </c>
    </row>
    <row r="18" spans="1:46" ht="28.75" thickBot="1" x14ac:dyDescent="0.4">
      <c r="A18" s="9" t="s">
        <v>18</v>
      </c>
      <c r="B18" s="16" t="s">
        <v>11</v>
      </c>
      <c r="C18" s="16" t="s">
        <v>13</v>
      </c>
      <c r="D18" s="16" t="s">
        <v>12</v>
      </c>
      <c r="E18" s="19">
        <v>44256.184606481482</v>
      </c>
      <c r="F18" s="19">
        <v>44256.184618055559</v>
      </c>
      <c r="G18" s="19">
        <v>44256.184664351851</v>
      </c>
      <c r="H18" s="9" t="s">
        <v>87</v>
      </c>
      <c r="I18" s="9" t="s">
        <v>10</v>
      </c>
      <c r="J18" s="9" t="s">
        <v>10</v>
      </c>
      <c r="K18" s="7" t="s">
        <v>119</v>
      </c>
      <c r="L18" s="26">
        <f t="shared" si="0"/>
        <v>4.6296292566694319E-5</v>
      </c>
      <c r="M18" s="48">
        <v>4.6296292566694319E-5</v>
      </c>
      <c r="N18" s="80"/>
      <c r="O18" s="44"/>
      <c r="P18" s="44"/>
      <c r="Q18" s="48">
        <f t="shared" si="1"/>
        <v>1.1574076779652387E-5</v>
      </c>
      <c r="R18" s="44">
        <f t="shared" si="5"/>
        <v>4.6296292566694319E-5</v>
      </c>
      <c r="S18" s="19">
        <v>44256.184618055559</v>
      </c>
      <c r="T18" s="44">
        <v>1.0416666666666667E-4</v>
      </c>
      <c r="U18" s="44">
        <v>2.3041474654377881E-7</v>
      </c>
      <c r="V18" s="44">
        <v>3.4562211981566822E-7</v>
      </c>
      <c r="W18" s="44">
        <v>8.064516129032258E-7</v>
      </c>
      <c r="X18" s="44">
        <v>1.1520737327188941E-7</v>
      </c>
      <c r="Y18" s="44">
        <v>4.6082949308755763E-7</v>
      </c>
      <c r="Z18" s="44">
        <v>3.4562211981566822E-7</v>
      </c>
      <c r="AA18" s="44">
        <v>3.4562211981566822E-7</v>
      </c>
      <c r="AB18" s="60">
        <f t="shared" si="2"/>
        <v>1.068164362519201E-4</v>
      </c>
      <c r="AC18" s="46">
        <v>7.0000000000000001E-3</v>
      </c>
      <c r="AD18" s="46">
        <v>5.0000000000000001E-4</v>
      </c>
      <c r="AE18" s="46">
        <v>8.0000000000000004E-4</v>
      </c>
      <c r="AF18" s="46">
        <v>1.2999999999999999E-3</v>
      </c>
      <c r="AG18" s="46">
        <v>2.9999999999999997E-4</v>
      </c>
      <c r="AH18" s="46">
        <v>1.1000000000000001E-3</v>
      </c>
      <c r="AI18" s="46">
        <v>1.5E-3</v>
      </c>
      <c r="AJ18" s="46">
        <v>1.6999999999999999E-3</v>
      </c>
      <c r="AK18" s="54">
        <f t="shared" si="3"/>
        <v>1.7750000000000001E-3</v>
      </c>
      <c r="AL18" s="3">
        <v>31</v>
      </c>
      <c r="AM18" s="3">
        <v>42</v>
      </c>
      <c r="AN18" s="3">
        <v>11</v>
      </c>
      <c r="AO18" s="3">
        <v>108</v>
      </c>
      <c r="AP18" s="3">
        <v>32</v>
      </c>
      <c r="AQ18" s="3">
        <v>77</v>
      </c>
      <c r="AR18" s="3">
        <v>41</v>
      </c>
      <c r="AS18" s="3">
        <v>59</v>
      </c>
      <c r="AT18" s="88">
        <f t="shared" si="4"/>
        <v>50.125</v>
      </c>
    </row>
    <row r="19" spans="1:46" ht="28.75" thickBot="1" x14ac:dyDescent="0.4">
      <c r="A19" s="9" t="s">
        <v>19</v>
      </c>
      <c r="B19" s="16" t="s">
        <v>15</v>
      </c>
      <c r="C19" s="16" t="s">
        <v>17</v>
      </c>
      <c r="D19" s="16" t="s">
        <v>16</v>
      </c>
      <c r="E19" s="19">
        <v>44256.186840277776</v>
      </c>
      <c r="F19" s="19">
        <v>44256.187256944446</v>
      </c>
      <c r="G19" s="19">
        <v>44256.188900462963</v>
      </c>
      <c r="H19" s="20" t="s">
        <v>88</v>
      </c>
      <c r="I19" s="9" t="s">
        <v>10</v>
      </c>
      <c r="J19" s="9" t="s">
        <v>10</v>
      </c>
      <c r="K19" s="7" t="s">
        <v>119</v>
      </c>
      <c r="L19" s="26">
        <f>(G19-F19)/2</f>
        <v>8.2175925854244269E-4</v>
      </c>
      <c r="M19" s="48">
        <f>L19</f>
        <v>8.2175925854244269E-4</v>
      </c>
      <c r="N19" s="80"/>
      <c r="O19" s="44"/>
      <c r="P19" s="44"/>
      <c r="Q19" s="48">
        <f>(F19-E19)/2</f>
        <v>2.0833333474001847E-4</v>
      </c>
      <c r="R19" s="44">
        <f>M19</f>
        <v>8.2175925854244269E-4</v>
      </c>
      <c r="S19" s="19">
        <v>44256.187256944446</v>
      </c>
      <c r="T19" s="44">
        <v>1.1574074074074073E-5</v>
      </c>
      <c r="U19" s="44">
        <v>6.9124423963133644E-7</v>
      </c>
      <c r="V19" s="44">
        <v>1.1520737327188941E-7</v>
      </c>
      <c r="W19" s="44">
        <v>8.064516129032258E-7</v>
      </c>
      <c r="X19" s="44">
        <v>5.7603686635944698E-7</v>
      </c>
      <c r="Y19" s="44">
        <v>3.4562211981566822E-7</v>
      </c>
      <c r="Z19" s="44">
        <v>2.3041474654377881E-7</v>
      </c>
      <c r="AA19" s="44">
        <v>5.7603686635944698E-7</v>
      </c>
      <c r="AB19" s="60">
        <f t="shared" si="2"/>
        <v>1.4915087898958867E-5</v>
      </c>
      <c r="AC19" s="46">
        <v>8.0000000000000002E-3</v>
      </c>
      <c r="AD19" s="46">
        <v>5.0000000000000001E-4</v>
      </c>
      <c r="AE19" s="46">
        <v>8.9999999999999998E-4</v>
      </c>
      <c r="AF19" s="46">
        <v>2.3999999999999998E-3</v>
      </c>
      <c r="AG19" s="46">
        <v>2.9999999999999997E-4</v>
      </c>
      <c r="AH19" s="46">
        <v>1.2999999999999999E-3</v>
      </c>
      <c r="AI19" s="46">
        <v>1.1999999999999999E-3</v>
      </c>
      <c r="AJ19" s="46">
        <v>4.0000000000000002E-4</v>
      </c>
      <c r="AK19" s="54">
        <f t="shared" si="3"/>
        <v>1.8749999999999997E-3</v>
      </c>
      <c r="AL19" s="3">
        <v>98</v>
      </c>
      <c r="AM19" s="3">
        <v>18</v>
      </c>
      <c r="AN19" s="3">
        <v>47</v>
      </c>
      <c r="AO19" s="3">
        <v>118</v>
      </c>
      <c r="AP19" s="3">
        <v>47</v>
      </c>
      <c r="AQ19" s="3">
        <v>74</v>
      </c>
      <c r="AR19" s="3">
        <v>50</v>
      </c>
      <c r="AS19" s="3">
        <v>51</v>
      </c>
      <c r="AT19" s="88">
        <f t="shared" si="4"/>
        <v>62.875</v>
      </c>
    </row>
    <row r="20" spans="1:46" ht="28.75" thickBot="1" x14ac:dyDescent="0.4">
      <c r="A20" s="9" t="s">
        <v>19</v>
      </c>
      <c r="B20" s="16" t="s">
        <v>15</v>
      </c>
      <c r="C20" s="16" t="s">
        <v>17</v>
      </c>
      <c r="D20" s="16" t="s">
        <v>16</v>
      </c>
      <c r="E20" s="19">
        <v>44256.189097222225</v>
      </c>
      <c r="F20" s="19">
        <v>44256.190636574072</v>
      </c>
      <c r="G20" s="19">
        <v>44256.19189814815</v>
      </c>
      <c r="H20" s="9" t="s">
        <v>88</v>
      </c>
      <c r="I20" s="9" t="s">
        <v>10</v>
      </c>
      <c r="J20" s="9" t="s">
        <v>10</v>
      </c>
      <c r="K20" s="7" t="s">
        <v>119</v>
      </c>
      <c r="L20" s="26">
        <f t="shared" si="0"/>
        <v>1.2615740779438056E-3</v>
      </c>
      <c r="M20" s="48">
        <v>7.0601851851851847E-4</v>
      </c>
      <c r="N20" s="80"/>
      <c r="O20" s="44"/>
      <c r="P20" s="44"/>
      <c r="Q20" s="48">
        <f>(F20-E20)/3</f>
        <v>5.1311728263196221E-4</v>
      </c>
      <c r="R20" s="44">
        <f t="shared" si="5"/>
        <v>7.0601851851851847E-4</v>
      </c>
      <c r="S20" s="19">
        <v>44256.190636574072</v>
      </c>
      <c r="T20" s="44">
        <v>1.0416666666666667E-4</v>
      </c>
      <c r="U20" s="44">
        <v>1.0368663594470045E-6</v>
      </c>
      <c r="V20" s="44">
        <v>4.6082949308755763E-7</v>
      </c>
      <c r="W20" s="44">
        <v>8.064516129032258E-7</v>
      </c>
      <c r="X20" s="44">
        <v>2.3041474654377881E-7</v>
      </c>
      <c r="Y20" s="44">
        <v>8.064516129032258E-7</v>
      </c>
      <c r="Z20" s="44">
        <v>8.064516129032258E-7</v>
      </c>
      <c r="AA20" s="44">
        <v>6.9124423963133644E-7</v>
      </c>
      <c r="AB20" s="60">
        <f t="shared" si="2"/>
        <v>1.0900537634408601E-4</v>
      </c>
      <c r="AC20" s="46">
        <v>4.0000000000000001E-3</v>
      </c>
      <c r="AD20" s="46">
        <v>4.0000000000000002E-4</v>
      </c>
      <c r="AE20" s="46">
        <v>1.6000000000000001E-3</v>
      </c>
      <c r="AF20" s="46">
        <v>2.8E-3</v>
      </c>
      <c r="AG20" s="46">
        <v>8.0000000000000004E-4</v>
      </c>
      <c r="AH20" s="46">
        <v>1.5E-3</v>
      </c>
      <c r="AI20" s="46">
        <v>1.6000000000000001E-3</v>
      </c>
      <c r="AJ20" s="46">
        <v>1.6999999999999999E-3</v>
      </c>
      <c r="AK20" s="54">
        <f t="shared" si="3"/>
        <v>1.8000000000000002E-3</v>
      </c>
      <c r="AL20" s="3">
        <v>31</v>
      </c>
      <c r="AM20" s="3">
        <v>74</v>
      </c>
      <c r="AN20" s="3">
        <v>38</v>
      </c>
      <c r="AO20" s="3">
        <v>68</v>
      </c>
      <c r="AP20" s="3">
        <v>66</v>
      </c>
      <c r="AQ20" s="3">
        <v>69</v>
      </c>
      <c r="AR20" s="3">
        <v>82</v>
      </c>
      <c r="AS20" s="3">
        <v>33</v>
      </c>
      <c r="AT20" s="88">
        <f t="shared" si="4"/>
        <v>57.625</v>
      </c>
    </row>
    <row r="21" spans="1:46" ht="14.6" thickBot="1" x14ac:dyDescent="0.4">
      <c r="A21" s="9" t="s">
        <v>50</v>
      </c>
      <c r="B21" s="9" t="s">
        <v>51</v>
      </c>
      <c r="C21" s="9" t="s">
        <v>53</v>
      </c>
      <c r="D21" s="9" t="s">
        <v>52</v>
      </c>
      <c r="E21" s="19">
        <v>44256.19871527778</v>
      </c>
      <c r="F21" s="19">
        <v>44256.199791666666</v>
      </c>
      <c r="G21" s="19">
        <v>44256.203587962962</v>
      </c>
      <c r="H21" s="9" t="s">
        <v>88</v>
      </c>
      <c r="I21" s="9" t="s">
        <v>92</v>
      </c>
      <c r="J21" s="9" t="s">
        <v>90</v>
      </c>
      <c r="K21" s="7" t="s">
        <v>121</v>
      </c>
      <c r="L21" s="26">
        <f t="shared" si="0"/>
        <v>3.796296296059154E-3</v>
      </c>
      <c r="M21" s="80"/>
      <c r="N21" s="80"/>
      <c r="O21" s="48">
        <v>3.7962962962962963E-3</v>
      </c>
      <c r="P21" s="44"/>
      <c r="Q21" s="48">
        <f t="shared" si="1"/>
        <v>1.0763888858491555E-3</v>
      </c>
      <c r="R21" s="44"/>
      <c r="S21" s="19">
        <v>44256.199791666666</v>
      </c>
      <c r="T21" s="44">
        <v>9.2592592592592588E-5</v>
      </c>
      <c r="U21" s="44">
        <v>1.0368663594470045E-6</v>
      </c>
      <c r="V21" s="44">
        <v>5.7603686635944698E-7</v>
      </c>
      <c r="W21" s="44">
        <v>4.6082949308755763E-7</v>
      </c>
      <c r="X21" s="44">
        <v>5.7603686635944698E-7</v>
      </c>
      <c r="Y21" s="44">
        <v>8.064516129032258E-7</v>
      </c>
      <c r="Z21" s="44">
        <v>3.4562211981566822E-7</v>
      </c>
      <c r="AA21" s="44">
        <v>6.9124423963133644E-7</v>
      </c>
      <c r="AB21" s="60">
        <f t="shared" si="2"/>
        <v>9.7085680150196251E-5</v>
      </c>
      <c r="AC21" s="46">
        <v>7.0000000000000001E-3</v>
      </c>
      <c r="AD21" s="46">
        <v>4.0000000000000002E-4</v>
      </c>
      <c r="AE21" s="46">
        <v>4.0000000000000002E-4</v>
      </c>
      <c r="AF21" s="46">
        <v>1E-3</v>
      </c>
      <c r="AG21" s="46">
        <v>1.4E-3</v>
      </c>
      <c r="AH21" s="46">
        <v>8.9999999999999998E-4</v>
      </c>
      <c r="AI21" s="46">
        <v>1.2999999999999999E-3</v>
      </c>
      <c r="AJ21" s="46">
        <v>1.4E-3</v>
      </c>
      <c r="AK21" s="54">
        <f t="shared" si="3"/>
        <v>1.7250000000000002E-3</v>
      </c>
      <c r="AL21" s="3">
        <v>112</v>
      </c>
      <c r="AM21" s="3">
        <v>15</v>
      </c>
      <c r="AN21" s="3">
        <v>16</v>
      </c>
      <c r="AO21" s="3">
        <v>71</v>
      </c>
      <c r="AP21" s="3">
        <v>80</v>
      </c>
      <c r="AQ21" s="3">
        <v>35</v>
      </c>
      <c r="AR21" s="3">
        <v>57</v>
      </c>
      <c r="AS21" s="3">
        <v>40</v>
      </c>
      <c r="AT21" s="88">
        <f t="shared" si="4"/>
        <v>53.25</v>
      </c>
    </row>
    <row r="22" spans="1:46" ht="14.6" thickBot="1" x14ac:dyDescent="0.4">
      <c r="A22" s="9" t="s">
        <v>20</v>
      </c>
      <c r="B22" s="9" t="s">
        <v>21</v>
      </c>
      <c r="C22" s="9" t="s">
        <v>22</v>
      </c>
      <c r="D22" s="14" t="s">
        <v>30</v>
      </c>
      <c r="E22" s="19">
        <v>44263.909930555557</v>
      </c>
      <c r="F22" s="15">
        <v>44263.91</v>
      </c>
      <c r="G22" s="19">
        <v>44263.918287037035</v>
      </c>
      <c r="H22" s="9" t="s">
        <v>63</v>
      </c>
      <c r="I22" s="9" t="s">
        <v>92</v>
      </c>
      <c r="J22" s="9" t="s">
        <v>90</v>
      </c>
      <c r="K22" s="7" t="s">
        <v>121</v>
      </c>
      <c r="L22" s="26">
        <f t="shared" si="0"/>
        <v>8.287037031550426E-3</v>
      </c>
      <c r="M22" s="80"/>
      <c r="N22" s="80"/>
      <c r="O22" s="48">
        <v>8.287037031550426E-3</v>
      </c>
      <c r="P22" s="44"/>
      <c r="Q22" s="48">
        <f t="shared" si="1"/>
        <v>6.9444446125999093E-5</v>
      </c>
      <c r="R22" s="44"/>
      <c r="S22" s="15">
        <v>44263.91</v>
      </c>
      <c r="T22" s="44">
        <v>6.9444444444444444E-5</v>
      </c>
      <c r="U22" s="44">
        <v>8.064516129032258E-7</v>
      </c>
      <c r="V22" s="44">
        <v>2.3041474654377881E-7</v>
      </c>
      <c r="W22" s="44">
        <v>1.0368663594470045E-6</v>
      </c>
      <c r="X22" s="44">
        <v>9.2165898617511526E-7</v>
      </c>
      <c r="Y22" s="44">
        <v>5.7603686635944698E-7</v>
      </c>
      <c r="Z22" s="44">
        <v>1.1520737327188941E-7</v>
      </c>
      <c r="AA22" s="44">
        <v>6.9124423963133644E-7</v>
      </c>
      <c r="AB22" s="60">
        <f t="shared" si="2"/>
        <v>7.3822324628776225E-5</v>
      </c>
      <c r="AC22" s="46">
        <v>5.0000000000000001E-3</v>
      </c>
      <c r="AD22" s="46">
        <v>4.0000000000000002E-4</v>
      </c>
      <c r="AE22" s="46">
        <v>1.1999999999999999E-3</v>
      </c>
      <c r="AF22" s="46">
        <v>1.6000000000000001E-3</v>
      </c>
      <c r="AG22" s="46">
        <v>5.0000000000000001E-4</v>
      </c>
      <c r="AH22" s="46">
        <v>5.0000000000000001E-4</v>
      </c>
      <c r="AI22" s="46">
        <v>1.5E-3</v>
      </c>
      <c r="AJ22" s="46">
        <v>5.0000000000000001E-4</v>
      </c>
      <c r="AK22" s="54">
        <f t="shared" si="3"/>
        <v>1.4000000000000002E-3</v>
      </c>
      <c r="AL22" s="3">
        <v>82</v>
      </c>
      <c r="AM22" s="3">
        <v>51</v>
      </c>
      <c r="AN22" s="3">
        <v>53</v>
      </c>
      <c r="AO22" s="3">
        <v>105</v>
      </c>
      <c r="AP22" s="3">
        <v>18</v>
      </c>
      <c r="AQ22" s="3">
        <v>76</v>
      </c>
      <c r="AR22" s="3">
        <v>58</v>
      </c>
      <c r="AS22" s="3">
        <v>53</v>
      </c>
      <c r="AT22" s="88">
        <f t="shared" si="4"/>
        <v>62</v>
      </c>
    </row>
    <row r="23" spans="1:46" s="39" customFormat="1" ht="14.6" thickBot="1" x14ac:dyDescent="0.4">
      <c r="A23" s="31" t="s">
        <v>20</v>
      </c>
      <c r="B23" s="31" t="s">
        <v>8</v>
      </c>
      <c r="C23" s="31" t="s">
        <v>23</v>
      </c>
      <c r="D23" s="31" t="s">
        <v>14</v>
      </c>
      <c r="E23" s="37">
        <v>44263.91</v>
      </c>
      <c r="F23" s="38">
        <v>44263.91</v>
      </c>
      <c r="G23" s="37">
        <v>44263.918287037035</v>
      </c>
      <c r="H23" s="31" t="s">
        <v>63</v>
      </c>
      <c r="I23" s="31" t="s">
        <v>95</v>
      </c>
      <c r="J23" s="31" t="s">
        <v>10</v>
      </c>
      <c r="K23" s="32"/>
      <c r="L23" s="27"/>
      <c r="M23" s="81"/>
      <c r="N23" s="81"/>
      <c r="O23" s="63"/>
      <c r="P23" s="63"/>
      <c r="Q23" s="50"/>
      <c r="R23" s="63"/>
      <c r="S23" s="38"/>
      <c r="T23" s="63"/>
      <c r="U23" s="63"/>
      <c r="V23" s="63"/>
      <c r="W23" s="63"/>
      <c r="X23" s="63"/>
      <c r="Y23" s="63"/>
      <c r="Z23" s="63"/>
      <c r="AA23" s="63"/>
      <c r="AB23" s="61"/>
      <c r="AC23" s="47"/>
      <c r="AD23" s="47"/>
      <c r="AE23" s="47"/>
      <c r="AF23" s="47"/>
      <c r="AG23" s="47"/>
      <c r="AH23" s="47"/>
      <c r="AI23" s="47"/>
      <c r="AJ23" s="47"/>
      <c r="AK23" s="55"/>
      <c r="AT23" s="89"/>
    </row>
    <row r="24" spans="1:46" ht="14.6" thickBot="1" x14ac:dyDescent="0.4">
      <c r="A24" s="9" t="s">
        <v>24</v>
      </c>
      <c r="B24" s="9" t="s">
        <v>8</v>
      </c>
      <c r="C24" s="9" t="s">
        <v>23</v>
      </c>
      <c r="D24" s="9" t="s">
        <v>14</v>
      </c>
      <c r="E24" s="15">
        <v>44256.468344907407</v>
      </c>
      <c r="F24" s="15">
        <v>44256.468692129631</v>
      </c>
      <c r="G24" s="15">
        <v>44256.468726851854</v>
      </c>
      <c r="H24" s="9" t="s">
        <v>93</v>
      </c>
      <c r="I24" s="9" t="s">
        <v>10</v>
      </c>
      <c r="J24" s="9" t="s">
        <v>10</v>
      </c>
      <c r="K24" s="7" t="s">
        <v>119</v>
      </c>
      <c r="L24" s="26">
        <f t="shared" si="0"/>
        <v>3.4722223062999547E-5</v>
      </c>
      <c r="M24" s="48">
        <v>3.4722223062999547E-5</v>
      </c>
      <c r="N24" s="80"/>
      <c r="O24" s="44"/>
      <c r="P24" s="44"/>
      <c r="Q24" s="48">
        <f t="shared" si="1"/>
        <v>3.4722222335403785E-4</v>
      </c>
      <c r="R24" s="44">
        <f t="shared" si="5"/>
        <v>3.4722223062999547E-5</v>
      </c>
      <c r="S24" s="15">
        <v>44256.468692129631</v>
      </c>
      <c r="T24" s="44">
        <v>5.7870370370370366E-5</v>
      </c>
      <c r="U24" s="44">
        <v>4.6082949308755763E-7</v>
      </c>
      <c r="V24" s="44">
        <v>4.6082949308755763E-7</v>
      </c>
      <c r="W24" s="44">
        <v>3.4562211981566822E-7</v>
      </c>
      <c r="X24" s="44">
        <v>3.4562211981566822E-7</v>
      </c>
      <c r="Y24" s="44">
        <v>4.6082949308755763E-7</v>
      </c>
      <c r="Z24" s="44">
        <v>8.064516129032258E-7</v>
      </c>
      <c r="AA24" s="44">
        <v>2.3041474654377881E-7</v>
      </c>
      <c r="AB24" s="60">
        <f t="shared" si="2"/>
        <v>6.0980969448711387E-5</v>
      </c>
      <c r="AC24" s="46">
        <v>8.0000000000000002E-3</v>
      </c>
      <c r="AD24" s="46">
        <v>5.0000000000000001E-4</v>
      </c>
      <c r="AE24" s="46">
        <v>1.1999999999999999E-3</v>
      </c>
      <c r="AF24" s="46">
        <v>1.1999999999999999E-3</v>
      </c>
      <c r="AG24" s="46">
        <v>1.2999999999999999E-3</v>
      </c>
      <c r="AH24" s="46">
        <v>1.1999999999999999E-3</v>
      </c>
      <c r="AI24" s="46">
        <v>1.1000000000000001E-3</v>
      </c>
      <c r="AJ24" s="46">
        <v>1.5E-3</v>
      </c>
      <c r="AK24" s="54">
        <f t="shared" si="3"/>
        <v>2E-3</v>
      </c>
      <c r="AL24" s="3">
        <v>74</v>
      </c>
      <c r="AM24" s="3">
        <v>79</v>
      </c>
      <c r="AN24" s="3">
        <v>56</v>
      </c>
      <c r="AO24" s="3">
        <v>107</v>
      </c>
      <c r="AP24" s="3">
        <v>74</v>
      </c>
      <c r="AQ24" s="3">
        <v>76</v>
      </c>
      <c r="AR24" s="3">
        <v>50</v>
      </c>
      <c r="AS24" s="3">
        <v>54</v>
      </c>
      <c r="AT24" s="88">
        <f t="shared" si="4"/>
        <v>71.25</v>
      </c>
    </row>
    <row r="25" spans="1:46" ht="14.6" thickBot="1" x14ac:dyDescent="0.4">
      <c r="A25" s="9" t="s">
        <v>24</v>
      </c>
      <c r="B25" s="9" t="s">
        <v>11</v>
      </c>
      <c r="C25" s="9" t="s">
        <v>13</v>
      </c>
      <c r="D25" s="9" t="s">
        <v>12</v>
      </c>
      <c r="E25" s="15">
        <v>44256.468622685185</v>
      </c>
      <c r="F25" s="19">
        <v>44256.468692129631</v>
      </c>
      <c r="G25" s="15">
        <v>44256.468854166669</v>
      </c>
      <c r="H25" s="9" t="s">
        <v>94</v>
      </c>
      <c r="I25" s="9" t="s">
        <v>10</v>
      </c>
      <c r="J25" s="9" t="s">
        <v>10</v>
      </c>
      <c r="K25" s="7" t="s">
        <v>119</v>
      </c>
      <c r="L25" s="26">
        <f t="shared" si="0"/>
        <v>1.6203703853534535E-4</v>
      </c>
      <c r="M25" s="48">
        <v>1.6203703853534535E-4</v>
      </c>
      <c r="N25" s="80"/>
      <c r="O25" s="44"/>
      <c r="P25" s="44"/>
      <c r="Q25" s="48">
        <f t="shared" si="1"/>
        <v>6.9444446125999093E-5</v>
      </c>
      <c r="R25" s="44">
        <f t="shared" si="5"/>
        <v>1.6203703853534535E-4</v>
      </c>
      <c r="S25" s="19">
        <v>44256.468692129631</v>
      </c>
      <c r="T25" s="44">
        <v>5.7870370370370366E-5</v>
      </c>
      <c r="U25" s="44">
        <v>1.1520737327188941E-7</v>
      </c>
      <c r="V25" s="44">
        <v>4.6082949308755763E-7</v>
      </c>
      <c r="W25" s="44">
        <v>4.6082949308755763E-7</v>
      </c>
      <c r="X25" s="44">
        <v>4.6082949308755763E-7</v>
      </c>
      <c r="Y25" s="44">
        <v>3.4562211981566822E-7</v>
      </c>
      <c r="Z25" s="44">
        <v>5.7603686635944698E-7</v>
      </c>
      <c r="AA25" s="44">
        <v>6.9124423963133644E-7</v>
      </c>
      <c r="AB25" s="60">
        <f t="shared" si="2"/>
        <v>6.0980969448711387E-5</v>
      </c>
      <c r="AC25" s="46">
        <v>3.0000000000000001E-3</v>
      </c>
      <c r="AD25" s="46">
        <v>5.9999999999999995E-4</v>
      </c>
      <c r="AE25" s="46">
        <v>4.0000000000000002E-4</v>
      </c>
      <c r="AF25" s="46">
        <v>2.5999999999999999E-3</v>
      </c>
      <c r="AG25" s="46">
        <v>1E-3</v>
      </c>
      <c r="AH25" s="46">
        <v>5.0000000000000001E-4</v>
      </c>
      <c r="AI25" s="46">
        <v>1E-3</v>
      </c>
      <c r="AJ25" s="46">
        <v>1.2999999999999999E-3</v>
      </c>
      <c r="AK25" s="54">
        <f t="shared" si="3"/>
        <v>1.2999999999999999E-3</v>
      </c>
      <c r="AL25" s="3">
        <v>94</v>
      </c>
      <c r="AM25" s="3">
        <v>42</v>
      </c>
      <c r="AN25" s="3">
        <v>53</v>
      </c>
      <c r="AO25" s="3">
        <v>108</v>
      </c>
      <c r="AP25" s="3">
        <v>34</v>
      </c>
      <c r="AQ25" s="3">
        <v>41</v>
      </c>
      <c r="AR25" s="3">
        <v>42</v>
      </c>
      <c r="AS25" s="3">
        <v>51</v>
      </c>
      <c r="AT25" s="88">
        <f t="shared" si="4"/>
        <v>58.125</v>
      </c>
    </row>
    <row r="26" spans="1:46" ht="14.6" thickBot="1" x14ac:dyDescent="0.4">
      <c r="A26" s="9" t="s">
        <v>25</v>
      </c>
      <c r="B26" s="9" t="s">
        <v>26</v>
      </c>
      <c r="C26" s="9" t="s">
        <v>28</v>
      </c>
      <c r="D26" s="9" t="s">
        <v>27</v>
      </c>
      <c r="E26" s="15">
        <v>44256.498113425929</v>
      </c>
      <c r="F26" s="15">
        <v>44256.498194444444</v>
      </c>
      <c r="G26" s="15">
        <v>44256.498344907406</v>
      </c>
      <c r="H26" s="9" t="s">
        <v>64</v>
      </c>
      <c r="I26" s="9" t="s">
        <v>10</v>
      </c>
      <c r="J26" s="9" t="s">
        <v>10</v>
      </c>
      <c r="K26" s="7" t="s">
        <v>119</v>
      </c>
      <c r="L26" s="26">
        <f t="shared" si="0"/>
        <v>1.5046296175569296E-4</v>
      </c>
      <c r="M26" s="48">
        <v>1.5046296175569296E-4</v>
      </c>
      <c r="N26" s="80"/>
      <c r="O26" s="44"/>
      <c r="P26" s="44"/>
      <c r="Q26" s="48">
        <f t="shared" si="1"/>
        <v>8.1018515629693866E-5</v>
      </c>
      <c r="R26" s="44">
        <f t="shared" si="5"/>
        <v>1.5046296175569296E-4</v>
      </c>
      <c r="S26" s="15">
        <v>44256.498194444444</v>
      </c>
      <c r="T26" s="44">
        <v>6.9444444444444444E-5</v>
      </c>
      <c r="U26" s="44">
        <v>8.064516129032258E-7</v>
      </c>
      <c r="V26" s="44">
        <v>5.7603686635944698E-7</v>
      </c>
      <c r="W26" s="44">
        <v>6.9124423963133644E-7</v>
      </c>
      <c r="X26" s="44">
        <v>5.7603686635944698E-7</v>
      </c>
      <c r="Y26" s="44">
        <v>9.2165898617511526E-7</v>
      </c>
      <c r="Z26" s="44">
        <v>1.1520737327188941E-7</v>
      </c>
      <c r="AA26" s="44">
        <v>5.7603686635944698E-7</v>
      </c>
      <c r="AB26" s="60">
        <f t="shared" si="2"/>
        <v>7.3707117255504328E-5</v>
      </c>
      <c r="AC26" s="46">
        <v>4.0000000000000001E-3</v>
      </c>
      <c r="AD26" s="46">
        <v>2.9999999999999997E-4</v>
      </c>
      <c r="AE26" s="46">
        <v>5.9999999999999995E-4</v>
      </c>
      <c r="AF26" s="46">
        <v>6.9999999999999999E-4</v>
      </c>
      <c r="AG26" s="46">
        <v>1.6000000000000001E-3</v>
      </c>
      <c r="AH26" s="46">
        <v>6.9999999999999999E-4</v>
      </c>
      <c r="AI26" s="46">
        <v>1.2999999999999999E-3</v>
      </c>
      <c r="AJ26" s="46">
        <v>1.6999999999999999E-3</v>
      </c>
      <c r="AK26" s="54">
        <f t="shared" si="3"/>
        <v>1.3625E-3</v>
      </c>
      <c r="AL26" s="3">
        <v>24</v>
      </c>
      <c r="AM26" s="3">
        <v>67</v>
      </c>
      <c r="AN26" s="3">
        <v>49</v>
      </c>
      <c r="AO26" s="3">
        <v>91</v>
      </c>
      <c r="AP26" s="3">
        <v>70</v>
      </c>
      <c r="AQ26" s="3">
        <v>54</v>
      </c>
      <c r="AR26" s="3">
        <v>57</v>
      </c>
      <c r="AS26" s="3">
        <v>18</v>
      </c>
      <c r="AT26" s="88">
        <f t="shared" si="4"/>
        <v>53.75</v>
      </c>
    </row>
    <row r="27" spans="1:46" ht="14.6" thickBot="1" x14ac:dyDescent="0.4">
      <c r="A27" s="9" t="s">
        <v>25</v>
      </c>
      <c r="B27" s="9" t="s">
        <v>11</v>
      </c>
      <c r="C27" s="9" t="s">
        <v>13</v>
      </c>
      <c r="D27" s="9" t="s">
        <v>12</v>
      </c>
      <c r="E27" s="15">
        <v>44256.498113425929</v>
      </c>
      <c r="F27" s="15">
        <v>44256.498194444444</v>
      </c>
      <c r="G27" s="15">
        <v>44256.498344907406</v>
      </c>
      <c r="H27" s="9" t="s">
        <v>64</v>
      </c>
      <c r="I27" s="9" t="s">
        <v>10</v>
      </c>
      <c r="J27" s="9" t="s">
        <v>10</v>
      </c>
      <c r="K27" s="7" t="s">
        <v>119</v>
      </c>
      <c r="L27" s="26">
        <f t="shared" si="0"/>
        <v>1.5046296175569296E-4</v>
      </c>
      <c r="M27" s="48">
        <v>1.5046296175569296E-4</v>
      </c>
      <c r="N27" s="80"/>
      <c r="O27" s="44"/>
      <c r="P27" s="44"/>
      <c r="Q27" s="48">
        <f t="shared" si="1"/>
        <v>8.1018515629693866E-5</v>
      </c>
      <c r="R27" s="44">
        <f t="shared" si="5"/>
        <v>1.5046296175569296E-4</v>
      </c>
      <c r="S27" s="15">
        <v>44256.498194444444</v>
      </c>
      <c r="T27" s="44">
        <v>6.9444444444444444E-5</v>
      </c>
      <c r="U27" s="44">
        <v>4.6082949308755763E-7</v>
      </c>
      <c r="V27" s="44">
        <v>8.064516129032258E-7</v>
      </c>
      <c r="W27" s="44">
        <v>3.4562211981566822E-7</v>
      </c>
      <c r="X27" s="44">
        <v>5.7603686635944698E-7</v>
      </c>
      <c r="Y27" s="44">
        <v>3.4562211981566822E-7</v>
      </c>
      <c r="Z27" s="44">
        <v>5.7603686635944698E-7</v>
      </c>
      <c r="AA27" s="44">
        <v>5.7603686635944698E-7</v>
      </c>
      <c r="AB27" s="60">
        <f t="shared" si="2"/>
        <v>7.3131080389144873E-5</v>
      </c>
      <c r="AC27" s="46">
        <v>4.0000000000000001E-3</v>
      </c>
      <c r="AD27" s="46">
        <v>4.0000000000000002E-4</v>
      </c>
      <c r="AE27" s="46">
        <v>5.0000000000000001E-4</v>
      </c>
      <c r="AF27" s="46">
        <v>2.3999999999999998E-3</v>
      </c>
      <c r="AG27" s="46">
        <v>5.9999999999999995E-4</v>
      </c>
      <c r="AH27" s="46">
        <v>5.9999999999999995E-4</v>
      </c>
      <c r="AI27" s="46">
        <v>8.9999999999999998E-4</v>
      </c>
      <c r="AJ27" s="46">
        <v>5.9999999999999995E-4</v>
      </c>
      <c r="AK27" s="54">
        <f t="shared" si="3"/>
        <v>1.2499999999999998E-3</v>
      </c>
      <c r="AL27" s="3">
        <v>80</v>
      </c>
      <c r="AM27" s="3">
        <v>66</v>
      </c>
      <c r="AN27" s="3">
        <v>15</v>
      </c>
      <c r="AO27" s="3">
        <v>77</v>
      </c>
      <c r="AP27" s="3">
        <v>26</v>
      </c>
      <c r="AQ27" s="3">
        <v>80</v>
      </c>
      <c r="AR27" s="3">
        <v>34</v>
      </c>
      <c r="AS27" s="3">
        <v>52</v>
      </c>
      <c r="AT27" s="88">
        <f t="shared" si="4"/>
        <v>53.75</v>
      </c>
    </row>
    <row r="28" spans="1:46" ht="14.6" thickBot="1" x14ac:dyDescent="0.4">
      <c r="A28" s="14" t="s">
        <v>29</v>
      </c>
      <c r="B28" s="14" t="s">
        <v>21</v>
      </c>
      <c r="C28" s="14" t="s">
        <v>22</v>
      </c>
      <c r="D28" s="14" t="s">
        <v>30</v>
      </c>
      <c r="E28" s="21">
        <v>44263.956296296295</v>
      </c>
      <c r="F28" s="21">
        <v>44263.956296296295</v>
      </c>
      <c r="G28" s="21">
        <v>44263.964074074072</v>
      </c>
      <c r="H28" s="9" t="s">
        <v>91</v>
      </c>
      <c r="I28" s="9" t="s">
        <v>92</v>
      </c>
      <c r="J28" s="9" t="s">
        <v>90</v>
      </c>
      <c r="K28" s="7" t="s">
        <v>121</v>
      </c>
      <c r="L28" s="26">
        <f t="shared" si="0"/>
        <v>7.7777777769370005E-3</v>
      </c>
      <c r="M28" s="48"/>
      <c r="N28" s="80"/>
      <c r="O28" s="48">
        <v>7.7777777769370005E-3</v>
      </c>
      <c r="P28" s="44"/>
      <c r="Q28" s="48">
        <f t="shared" si="1"/>
        <v>0</v>
      </c>
      <c r="R28" s="44"/>
      <c r="S28" s="21">
        <v>44263.956296296295</v>
      </c>
      <c r="T28" s="44">
        <v>6.9444444444444444E-5</v>
      </c>
      <c r="U28" s="44">
        <v>8.064516129032258E-7</v>
      </c>
      <c r="V28" s="44">
        <v>5.7603686635944698E-7</v>
      </c>
      <c r="W28" s="44">
        <v>6.9124423963133644E-7</v>
      </c>
      <c r="X28" s="44">
        <v>4.6082949308755763E-7</v>
      </c>
      <c r="Y28" s="44">
        <v>9.2165898617511526E-7</v>
      </c>
      <c r="Z28" s="44">
        <v>3.4562211981566822E-7</v>
      </c>
      <c r="AA28" s="44">
        <v>4.6082949308755763E-7</v>
      </c>
      <c r="AB28" s="60">
        <f t="shared" si="2"/>
        <v>7.3707117255504342E-5</v>
      </c>
      <c r="AC28" s="46">
        <v>7.0000000000000001E-3</v>
      </c>
      <c r="AD28" s="46">
        <v>5.0000000000000001E-4</v>
      </c>
      <c r="AE28" s="46">
        <v>1.1000000000000001E-3</v>
      </c>
      <c r="AF28" s="46">
        <v>1.8E-3</v>
      </c>
      <c r="AG28" s="46">
        <v>1.6000000000000001E-3</v>
      </c>
      <c r="AH28" s="46">
        <v>1.2999999999999999E-3</v>
      </c>
      <c r="AI28" s="46">
        <v>1.2999999999999999E-3</v>
      </c>
      <c r="AJ28" s="46">
        <v>4.0000000000000002E-4</v>
      </c>
      <c r="AK28" s="54">
        <f t="shared" si="3"/>
        <v>1.8749999999999997E-3</v>
      </c>
      <c r="AL28" s="3">
        <v>68</v>
      </c>
      <c r="AM28" s="3">
        <v>64</v>
      </c>
      <c r="AN28" s="3">
        <v>46</v>
      </c>
      <c r="AO28" s="3">
        <v>77</v>
      </c>
      <c r="AP28" s="3">
        <v>19</v>
      </c>
      <c r="AQ28" s="3">
        <v>48</v>
      </c>
      <c r="AR28" s="3">
        <v>62</v>
      </c>
      <c r="AS28" s="3">
        <v>54</v>
      </c>
      <c r="AT28" s="88">
        <f t="shared" si="4"/>
        <v>54.75</v>
      </c>
    </row>
    <row r="29" spans="1:46" s="39" customFormat="1" ht="14.6" thickBot="1" x14ac:dyDescent="0.4">
      <c r="A29" s="31" t="s">
        <v>29</v>
      </c>
      <c r="B29" s="31" t="s">
        <v>15</v>
      </c>
      <c r="C29" s="31" t="s">
        <v>17</v>
      </c>
      <c r="D29" s="31" t="s">
        <v>16</v>
      </c>
      <c r="E29" s="37">
        <v>44263.956319444442</v>
      </c>
      <c r="F29" s="37">
        <v>44263.956296296295</v>
      </c>
      <c r="G29" s="37">
        <v>44263.964074074072</v>
      </c>
      <c r="H29" s="31"/>
      <c r="I29" s="31" t="s">
        <v>95</v>
      </c>
      <c r="J29" s="31" t="s">
        <v>10</v>
      </c>
      <c r="K29" s="32"/>
      <c r="L29" s="27"/>
      <c r="M29" s="81"/>
      <c r="N29" s="81"/>
      <c r="O29" s="50"/>
      <c r="P29" s="63"/>
      <c r="Q29" s="50"/>
      <c r="R29" s="63"/>
      <c r="S29" s="37"/>
      <c r="T29" s="63"/>
      <c r="U29" s="63"/>
      <c r="V29" s="63"/>
      <c r="W29" s="63"/>
      <c r="X29" s="63"/>
      <c r="Y29" s="63"/>
      <c r="Z29" s="63"/>
      <c r="AA29" s="63"/>
      <c r="AB29" s="61"/>
      <c r="AC29" s="47"/>
      <c r="AD29" s="47"/>
      <c r="AE29" s="47"/>
      <c r="AF29" s="47"/>
      <c r="AG29" s="47"/>
      <c r="AH29" s="47"/>
      <c r="AI29" s="47"/>
      <c r="AJ29" s="47"/>
      <c r="AK29" s="55"/>
      <c r="AT29" s="89"/>
    </row>
    <row r="30" spans="1:46" ht="14.6" thickBot="1" x14ac:dyDescent="0.4">
      <c r="A30" s="9" t="s">
        <v>31</v>
      </c>
      <c r="B30" s="9" t="s">
        <v>54</v>
      </c>
      <c r="C30" s="9" t="s">
        <v>56</v>
      </c>
      <c r="D30" s="9" t="s">
        <v>55</v>
      </c>
      <c r="E30" s="19">
        <v>44258.455995370372</v>
      </c>
      <c r="F30" s="19">
        <v>44258.458055555559</v>
      </c>
      <c r="G30" s="19">
        <v>44258.486319444448</v>
      </c>
      <c r="H30" s="9" t="s">
        <v>65</v>
      </c>
      <c r="I30" s="9" t="s">
        <v>92</v>
      </c>
      <c r="J30" s="9" t="s">
        <v>92</v>
      </c>
      <c r="K30" s="7" t="s">
        <v>121</v>
      </c>
      <c r="L30" s="26">
        <f t="shared" si="0"/>
        <v>2.8263888889341615E-2</v>
      </c>
      <c r="M30" s="80"/>
      <c r="N30" s="80"/>
      <c r="O30" s="48">
        <v>2.8263888889341615E-2</v>
      </c>
      <c r="P30" s="44"/>
      <c r="Q30" s="48">
        <f t="shared" si="1"/>
        <v>2.0601851865649223E-3</v>
      </c>
      <c r="R30" s="44"/>
      <c r="S30" s="19">
        <v>44258.458055555559</v>
      </c>
      <c r="T30" s="44">
        <v>4.6296296296296294E-5</v>
      </c>
      <c r="U30" s="44">
        <v>6.9124423963133644E-7</v>
      </c>
      <c r="V30" s="44">
        <v>3.4562211981566822E-7</v>
      </c>
      <c r="W30" s="44">
        <v>3.4562211981566822E-7</v>
      </c>
      <c r="X30" s="44">
        <v>9.2165898617511526E-7</v>
      </c>
      <c r="Y30" s="44">
        <v>1.152073732718894E-6</v>
      </c>
      <c r="Z30" s="44">
        <v>2.3041474654377881E-7</v>
      </c>
      <c r="AA30" s="44">
        <v>3.4562211981566822E-7</v>
      </c>
      <c r="AB30" s="60">
        <f t="shared" si="2"/>
        <v>5.0328554360812433E-5</v>
      </c>
      <c r="AC30" s="46">
        <v>7.0000000000000001E-3</v>
      </c>
      <c r="AD30" s="46">
        <v>5.9999999999999995E-4</v>
      </c>
      <c r="AE30" s="46">
        <v>1E-3</v>
      </c>
      <c r="AF30" s="46">
        <v>1.1999999999999999E-3</v>
      </c>
      <c r="AG30" s="46">
        <v>1.4E-3</v>
      </c>
      <c r="AH30" s="46">
        <v>1.4E-3</v>
      </c>
      <c r="AI30" s="46">
        <v>1.2999999999999999E-3</v>
      </c>
      <c r="AJ30" s="46">
        <v>1.9E-3</v>
      </c>
      <c r="AK30" s="54">
        <f t="shared" si="3"/>
        <v>1.9749999999999998E-3</v>
      </c>
      <c r="AL30" s="3">
        <v>102</v>
      </c>
      <c r="AM30" s="3">
        <v>74</v>
      </c>
      <c r="AN30" s="3">
        <v>57</v>
      </c>
      <c r="AO30" s="3">
        <v>106</v>
      </c>
      <c r="AP30" s="3">
        <v>76</v>
      </c>
      <c r="AQ30" s="3">
        <v>61</v>
      </c>
      <c r="AR30" s="3">
        <v>74</v>
      </c>
      <c r="AS30" s="3">
        <v>35</v>
      </c>
      <c r="AT30" s="88">
        <f t="shared" si="4"/>
        <v>73.125</v>
      </c>
    </row>
    <row r="31" spans="1:46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4"/>
      <c r="L31" s="26"/>
      <c r="M31" s="7"/>
      <c r="N31" s="7"/>
      <c r="Q31" s="26"/>
      <c r="T31" s="44">
        <f>SUM(T2:T30)/24</f>
        <v>5.2565586419753085E-5</v>
      </c>
      <c r="U31" s="44">
        <f t="shared" ref="U31:AA31" si="6">SUM(U2:U30)/24</f>
        <v>5.9043778801843319E-7</v>
      </c>
      <c r="V31" s="44">
        <f t="shared" si="6"/>
        <v>5.2323348694316436E-7</v>
      </c>
      <c r="W31" s="44">
        <f t="shared" ca="1" si="6"/>
        <v>5.9043778801843319E-7</v>
      </c>
      <c r="X31" s="44">
        <f t="shared" si="6"/>
        <v>5.1843317972350225E-7</v>
      </c>
      <c r="Y31" s="44">
        <f t="shared" si="6"/>
        <v>6.5764208909370213E-7</v>
      </c>
      <c r="Z31" s="44">
        <f t="shared" si="6"/>
        <v>4.0322580645161295E-7</v>
      </c>
      <c r="AA31" s="44">
        <f t="shared" si="6"/>
        <v>5.3763440860215057E-7</v>
      </c>
    </row>
    <row r="32" spans="1:4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0">
        <f>SUM(M2:M31)/15</f>
        <v>2.9938271550144022E-4</v>
      </c>
      <c r="N32" s="30">
        <f>SUM(N2:N30)</f>
        <v>9.6759259259259264E-3</v>
      </c>
      <c r="O32" s="29">
        <f>SUM(O2:O30)/8</f>
        <v>1.0733506944263893E-2</v>
      </c>
      <c r="Q32" s="30"/>
    </row>
    <row r="33" spans="1:38" x14ac:dyDescent="0.35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7"/>
      <c r="N33" s="7"/>
      <c r="U33" s="44"/>
    </row>
    <row r="34" spans="1:38" x14ac:dyDescent="0.35">
      <c r="H34" s="3" t="s">
        <v>122</v>
      </c>
      <c r="I34" s="4">
        <v>9</v>
      </c>
      <c r="J34" s="3">
        <v>6</v>
      </c>
      <c r="V34" s="3">
        <v>86400</v>
      </c>
      <c r="W34" s="3">
        <v>86400</v>
      </c>
    </row>
    <row r="35" spans="1:38" x14ac:dyDescent="0.35">
      <c r="H35" s="3" t="s">
        <v>10</v>
      </c>
      <c r="I35" s="3">
        <v>16</v>
      </c>
      <c r="J35" s="3">
        <v>20</v>
      </c>
      <c r="S35" s="44"/>
      <c r="V35" s="3">
        <v>3</v>
      </c>
      <c r="W35" s="3">
        <v>3.5000000000000003E-2</v>
      </c>
    </row>
    <row r="36" spans="1:38" x14ac:dyDescent="0.35">
      <c r="S36" s="44"/>
      <c r="V36" s="44">
        <f>V35/V34</f>
        <v>3.4722222222222222E-5</v>
      </c>
      <c r="W36" s="44">
        <f>W35/W34</f>
        <v>4.0509259259259263E-7</v>
      </c>
      <c r="AC36" s="3" t="s">
        <v>134</v>
      </c>
      <c r="AD36" s="3" t="s">
        <v>137</v>
      </c>
      <c r="AL36" s="3" t="s">
        <v>139</v>
      </c>
    </row>
    <row r="37" spans="1:38" x14ac:dyDescent="0.35">
      <c r="H37" s="45">
        <v>5.7870370370370369E-9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U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3" max="13" width="11.4609375" bestFit="1" customWidth="1"/>
    <col min="15" max="15" width="13.3046875" bestFit="1" customWidth="1"/>
    <col min="16" max="19" width="11.4609375" bestFit="1" customWidth="1"/>
    <col min="20" max="20" width="16.3046875" customWidth="1"/>
    <col min="21" max="21" width="13.4609375" customWidth="1"/>
    <col min="22" max="22" width="11.4609375" bestFit="1" customWidth="1"/>
    <col min="23" max="23" width="14.84375" customWidth="1"/>
    <col min="24" max="24" width="13.4609375" customWidth="1"/>
    <col min="25" max="25" width="13.23046875" customWidth="1"/>
    <col min="26" max="26" width="13.3046875" customWidth="1"/>
    <col min="27" max="27" width="11.69140625" customWidth="1"/>
    <col min="28" max="28" width="11.84375" customWidth="1"/>
    <col min="29" max="29" width="11.69140625" bestFit="1" customWidth="1"/>
    <col min="39" max="41" width="9.23046875" bestFit="1" customWidth="1"/>
  </cols>
  <sheetData>
    <row r="1" spans="1:47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R1" s="36" t="s">
        <v>124</v>
      </c>
      <c r="S1" s="36" t="s">
        <v>125</v>
      </c>
      <c r="T1" s="36" t="s">
        <v>135</v>
      </c>
      <c r="U1" s="36" t="s">
        <v>126</v>
      </c>
      <c r="V1" s="36" t="s">
        <v>127</v>
      </c>
      <c r="W1" s="36" t="s">
        <v>128</v>
      </c>
      <c r="X1" s="36" t="s">
        <v>129</v>
      </c>
      <c r="Y1" s="36" t="s">
        <v>130</v>
      </c>
      <c r="Z1" s="36" t="s">
        <v>131</v>
      </c>
      <c r="AA1" s="36" t="s">
        <v>132</v>
      </c>
      <c r="AB1" s="58" t="s">
        <v>133</v>
      </c>
      <c r="AC1" s="53" t="s">
        <v>136</v>
      </c>
      <c r="AD1" s="42" t="s">
        <v>126</v>
      </c>
      <c r="AE1" s="42" t="s">
        <v>127</v>
      </c>
      <c r="AF1" s="42" t="s">
        <v>128</v>
      </c>
      <c r="AG1" s="42" t="s">
        <v>129</v>
      </c>
      <c r="AH1" s="42" t="s">
        <v>130</v>
      </c>
      <c r="AI1" s="42" t="s">
        <v>131</v>
      </c>
      <c r="AJ1" s="42" t="s">
        <v>132</v>
      </c>
      <c r="AK1" s="42" t="s">
        <v>133</v>
      </c>
      <c r="AL1" s="53" t="s">
        <v>138</v>
      </c>
      <c r="AM1" s="43" t="s">
        <v>126</v>
      </c>
      <c r="AN1" s="43" t="s">
        <v>127</v>
      </c>
      <c r="AO1" s="43" t="s">
        <v>128</v>
      </c>
      <c r="AP1" s="43" t="s">
        <v>129</v>
      </c>
      <c r="AQ1" s="43" t="s">
        <v>130</v>
      </c>
      <c r="AR1" s="43" t="s">
        <v>131</v>
      </c>
      <c r="AS1" s="43" t="s">
        <v>132</v>
      </c>
      <c r="AT1" s="43" t="s">
        <v>133</v>
      </c>
      <c r="AU1" s="84" t="s">
        <v>136</v>
      </c>
    </row>
    <row r="2" spans="1:47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98</v>
      </c>
      <c r="I2" s="9" t="s">
        <v>10</v>
      </c>
      <c r="J2" s="9" t="s">
        <v>10</v>
      </c>
      <c r="K2" s="9"/>
      <c r="L2" s="7" t="s">
        <v>119</v>
      </c>
      <c r="M2" s="48">
        <f>G2-F2</f>
        <v>2.1990740060573444E-4</v>
      </c>
      <c r="N2" s="49"/>
      <c r="O2" s="48">
        <v>2.199074074074074E-4</v>
      </c>
      <c r="P2" s="49"/>
      <c r="Q2" s="49"/>
      <c r="R2" s="48">
        <f>(F2-E2)/5</f>
        <v>2.4074074171949179E-4</v>
      </c>
      <c r="S2" s="48">
        <f>O2</f>
        <v>2.199074074074074E-4</v>
      </c>
      <c r="T2" s="15">
        <v>44261.042812500003</v>
      </c>
      <c r="U2" s="44">
        <v>1.1574074074074073E-5</v>
      </c>
      <c r="V2" s="44">
        <v>0</v>
      </c>
      <c r="W2" s="44">
        <v>2.3041474654377881E-7</v>
      </c>
      <c r="X2" s="44">
        <v>8.064516129032258E-7</v>
      </c>
      <c r="Y2" s="44">
        <v>2.3041474654377881E-7</v>
      </c>
      <c r="Z2" s="44">
        <v>1.0368663594470045E-6</v>
      </c>
      <c r="AA2" s="44">
        <v>1.1520737327188941E-7</v>
      </c>
      <c r="AB2" s="44">
        <v>3.4562211981566822E-7</v>
      </c>
      <c r="AC2" s="92">
        <f>SUM(U2:AB2)</f>
        <v>1.4339051032599421E-5</v>
      </c>
      <c r="AD2" s="46">
        <v>5.0000000000000001E-3</v>
      </c>
      <c r="AE2" s="46">
        <v>2.9999999999999997E-4</v>
      </c>
      <c r="AF2" s="46">
        <v>1E-3</v>
      </c>
      <c r="AG2" s="46">
        <v>2.3E-3</v>
      </c>
      <c r="AH2" s="46">
        <v>1.1000000000000001E-3</v>
      </c>
      <c r="AI2" s="46">
        <v>1.1999999999999999E-3</v>
      </c>
      <c r="AJ2" s="46">
        <v>1.6000000000000001E-3</v>
      </c>
      <c r="AK2" s="46">
        <v>1.2999999999999999E-3</v>
      </c>
      <c r="AL2" s="51">
        <f>SUM(AD2:AK2)/8</f>
        <v>1.725E-3</v>
      </c>
      <c r="AM2" s="77">
        <v>62</v>
      </c>
      <c r="AN2" s="77">
        <v>29</v>
      </c>
      <c r="AO2" s="77">
        <v>34</v>
      </c>
      <c r="AP2" s="77">
        <v>62</v>
      </c>
      <c r="AQ2" s="77">
        <v>51</v>
      </c>
      <c r="AR2" s="77">
        <v>64</v>
      </c>
      <c r="AS2" s="77">
        <v>49</v>
      </c>
      <c r="AT2" s="77">
        <v>52</v>
      </c>
      <c r="AU2" s="76">
        <f>SUM(AM2:AT2)/8</f>
        <v>50.375</v>
      </c>
    </row>
    <row r="3" spans="1:47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99</v>
      </c>
      <c r="I3" s="9" t="s">
        <v>10</v>
      </c>
      <c r="J3" s="9" t="s">
        <v>10</v>
      </c>
      <c r="K3" s="9"/>
      <c r="L3" s="7" t="s">
        <v>119</v>
      </c>
      <c r="M3" s="48">
        <f t="shared" ref="M3:M28" si="0">G3-F3</f>
        <v>2.314814628334716E-5</v>
      </c>
      <c r="N3" s="49"/>
      <c r="O3" s="48">
        <v>2.3148148148148147E-5</v>
      </c>
      <c r="P3" s="49"/>
      <c r="Q3" s="49"/>
      <c r="R3" s="48">
        <f t="shared" ref="R3:R28" si="1">F3-E3</f>
        <v>3.4722223062999547E-5</v>
      </c>
      <c r="S3" s="48">
        <f t="shared" ref="S3:S25" si="2">O3</f>
        <v>2.3148148148148147E-5</v>
      </c>
      <c r="T3" s="15">
        <v>44260.491620370369</v>
      </c>
      <c r="U3" s="44">
        <v>4.6296296296296294E-5</v>
      </c>
      <c r="V3" s="44">
        <v>2.3041474654377881E-7</v>
      </c>
      <c r="W3" s="44">
        <v>9.2165898617511526E-7</v>
      </c>
      <c r="X3" s="44">
        <v>5.7603686635944698E-7</v>
      </c>
      <c r="Y3" s="44">
        <v>9.2165898617511526E-7</v>
      </c>
      <c r="Z3" s="44">
        <v>9.2165898617511526E-7</v>
      </c>
      <c r="AA3" s="44">
        <v>1.1520737327188941E-7</v>
      </c>
      <c r="AB3" s="44">
        <v>5.7603686635944698E-7</v>
      </c>
      <c r="AC3" s="92">
        <f t="shared" ref="AC3:AC28" si="3">SUM(U3:AB3)</f>
        <v>5.0558969107356212E-5</v>
      </c>
      <c r="AD3" s="46">
        <v>8.0000000000000002E-3</v>
      </c>
      <c r="AE3" s="46">
        <v>4.0000000000000002E-4</v>
      </c>
      <c r="AF3" s="46">
        <v>8.9999999999999998E-4</v>
      </c>
      <c r="AG3" s="46">
        <v>1.1999999999999999E-3</v>
      </c>
      <c r="AH3" s="46">
        <v>5.9999999999999995E-4</v>
      </c>
      <c r="AI3" s="46">
        <v>5.9999999999999995E-4</v>
      </c>
      <c r="AJ3" s="46">
        <v>1.1000000000000001E-3</v>
      </c>
      <c r="AK3" s="46">
        <v>1.6000000000000001E-3</v>
      </c>
      <c r="AL3" s="51">
        <f t="shared" ref="AL3:AL28" si="4">SUM(AD3:AK3)/8</f>
        <v>1.8E-3</v>
      </c>
      <c r="AM3" s="3">
        <v>112</v>
      </c>
      <c r="AN3" s="3">
        <v>25</v>
      </c>
      <c r="AO3" s="3">
        <v>26</v>
      </c>
      <c r="AP3" s="3">
        <v>56</v>
      </c>
      <c r="AQ3" s="3">
        <v>30</v>
      </c>
      <c r="AR3" s="3">
        <v>46</v>
      </c>
      <c r="AS3" s="3">
        <v>38</v>
      </c>
      <c r="AT3" s="3">
        <v>53</v>
      </c>
      <c r="AU3" s="76">
        <f t="shared" ref="AU3:AU28" si="5">SUM(AM3:AT3)/8</f>
        <v>48.25</v>
      </c>
    </row>
    <row r="4" spans="1:47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119</v>
      </c>
      <c r="M4" s="48">
        <f t="shared" si="0"/>
        <v>7.6388888555811718E-4</v>
      </c>
      <c r="N4" s="49"/>
      <c r="O4" s="48">
        <v>6.3657407407407402E-4</v>
      </c>
      <c r="P4" s="49"/>
      <c r="Q4" s="49"/>
      <c r="R4" s="48">
        <f>(F4-E4)/5</f>
        <v>3.2407407416030766E-4</v>
      </c>
      <c r="S4" s="48">
        <f t="shared" si="2"/>
        <v>6.3657407407407402E-4</v>
      </c>
      <c r="T4" s="15">
        <v>44261.031539351854</v>
      </c>
      <c r="U4" s="44">
        <v>5.7870370370370366E-5</v>
      </c>
      <c r="V4" s="44">
        <v>6.9124423963133644E-7</v>
      </c>
      <c r="W4" s="44">
        <v>8.064516129032258E-7</v>
      </c>
      <c r="X4" s="44">
        <v>9.2165898617511526E-7</v>
      </c>
      <c r="Y4" s="44">
        <v>3.4562211981566822E-7</v>
      </c>
      <c r="Z4" s="44">
        <v>9.2165898617511526E-7</v>
      </c>
      <c r="AA4" s="44">
        <v>4.6082949308755763E-7</v>
      </c>
      <c r="AB4" s="44">
        <v>4.6082949308755763E-7</v>
      </c>
      <c r="AC4" s="92">
        <f t="shared" si="3"/>
        <v>6.2478665301245946E-5</v>
      </c>
      <c r="AD4" s="46">
        <v>3.0000000000000001E-3</v>
      </c>
      <c r="AE4" s="46">
        <v>4.0000000000000002E-4</v>
      </c>
      <c r="AF4" s="46">
        <v>8.0000000000000004E-4</v>
      </c>
      <c r="AG4" s="46">
        <v>2.2000000000000001E-3</v>
      </c>
      <c r="AH4" s="46">
        <v>1.1999999999999999E-3</v>
      </c>
      <c r="AI4" s="46">
        <v>5.9999999999999995E-4</v>
      </c>
      <c r="AJ4" s="46">
        <v>8.0000000000000004E-4</v>
      </c>
      <c r="AK4" s="46">
        <v>1.2999999999999999E-3</v>
      </c>
      <c r="AL4" s="51">
        <f t="shared" si="4"/>
        <v>1.2875E-3</v>
      </c>
      <c r="AM4" s="3">
        <v>83</v>
      </c>
      <c r="AN4" s="3">
        <v>44</v>
      </c>
      <c r="AO4" s="3">
        <v>41</v>
      </c>
      <c r="AP4" s="3">
        <v>86</v>
      </c>
      <c r="AQ4" s="3">
        <v>45</v>
      </c>
      <c r="AR4" s="3">
        <v>63</v>
      </c>
      <c r="AS4" s="3">
        <v>80</v>
      </c>
      <c r="AT4" s="3">
        <v>53</v>
      </c>
      <c r="AU4" s="76">
        <f t="shared" si="5"/>
        <v>61.875</v>
      </c>
    </row>
    <row r="5" spans="1:47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100</v>
      </c>
      <c r="I5" s="9" t="s">
        <v>10</v>
      </c>
      <c r="J5" s="9" t="s">
        <v>10</v>
      </c>
      <c r="K5" s="9"/>
      <c r="L5" s="7" t="s">
        <v>119</v>
      </c>
      <c r="M5" s="48">
        <f t="shared" si="0"/>
        <v>1.5625000014551915E-3</v>
      </c>
      <c r="N5" s="49"/>
      <c r="O5" s="48">
        <v>1.5625000014551915E-3</v>
      </c>
      <c r="P5" s="49"/>
      <c r="Q5" s="49"/>
      <c r="R5" s="48">
        <v>1.0995370370370371E-3</v>
      </c>
      <c r="S5" s="48">
        <f t="shared" si="2"/>
        <v>1.5625000014551915E-3</v>
      </c>
      <c r="T5" s="15">
        <v>44260.597291666665</v>
      </c>
      <c r="U5" s="44">
        <v>4.6296296296296294E-5</v>
      </c>
      <c r="V5" s="44">
        <v>3.4562211981566822E-7</v>
      </c>
      <c r="W5" s="44">
        <v>1.1520737327188941E-7</v>
      </c>
      <c r="X5" s="44">
        <v>5.7603686635944698E-7</v>
      </c>
      <c r="Y5" s="44">
        <v>9.2165898617511526E-7</v>
      </c>
      <c r="Z5" s="44">
        <v>9.2165898617511526E-7</v>
      </c>
      <c r="AA5" s="44">
        <v>3.4562211981566822E-7</v>
      </c>
      <c r="AB5" s="44">
        <v>5.7603686635944698E-7</v>
      </c>
      <c r="AC5" s="92">
        <f t="shared" si="3"/>
        <v>5.0098139614268653E-5</v>
      </c>
      <c r="AD5" s="46">
        <v>0.01</v>
      </c>
      <c r="AE5" s="46">
        <v>4.0000000000000002E-4</v>
      </c>
      <c r="AF5" s="46">
        <v>1E-3</v>
      </c>
      <c r="AG5" s="46">
        <v>2.8999999999999998E-3</v>
      </c>
      <c r="AH5" s="46">
        <v>1.5E-3</v>
      </c>
      <c r="AI5" s="46">
        <v>1E-3</v>
      </c>
      <c r="AJ5" s="46">
        <v>6.9999999999999999E-4</v>
      </c>
      <c r="AK5" s="46">
        <v>1.4E-3</v>
      </c>
      <c r="AL5" s="51">
        <f t="shared" si="4"/>
        <v>2.3625E-3</v>
      </c>
      <c r="AM5" s="3">
        <v>59</v>
      </c>
      <c r="AN5" s="3">
        <v>59</v>
      </c>
      <c r="AO5" s="3">
        <v>21</v>
      </c>
      <c r="AP5" s="3">
        <v>95</v>
      </c>
      <c r="AQ5" s="3">
        <v>26</v>
      </c>
      <c r="AR5" s="3">
        <v>62</v>
      </c>
      <c r="AS5" s="3">
        <v>32</v>
      </c>
      <c r="AT5" s="3">
        <v>40</v>
      </c>
      <c r="AU5" s="76">
        <f t="shared" si="5"/>
        <v>49.25</v>
      </c>
    </row>
    <row r="6" spans="1:47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92</v>
      </c>
      <c r="I6" s="9" t="s">
        <v>92</v>
      </c>
      <c r="J6" s="9" t="s">
        <v>90</v>
      </c>
      <c r="K6" s="9"/>
      <c r="L6" s="7" t="s">
        <v>121</v>
      </c>
      <c r="M6" s="48">
        <f t="shared" si="0"/>
        <v>1.5405092592118308E-2</v>
      </c>
      <c r="N6" s="49"/>
      <c r="O6" s="49"/>
      <c r="P6" s="49"/>
      <c r="Q6" s="48">
        <v>1.5405092592592593E-2</v>
      </c>
      <c r="R6" s="48">
        <f t="shared" si="1"/>
        <v>5.7870369346346706E-5</v>
      </c>
      <c r="S6" s="48"/>
      <c r="T6" s="15">
        <v>44264.347303240742</v>
      </c>
      <c r="U6" s="44">
        <v>3.4722222222222222E-5</v>
      </c>
      <c r="V6" s="44">
        <v>1.1520737327188941E-7</v>
      </c>
      <c r="W6" s="44">
        <v>3.4562211981566822E-7</v>
      </c>
      <c r="X6" s="44">
        <v>6.9124423963133644E-7</v>
      </c>
      <c r="Y6" s="44">
        <v>6.9124423963133644E-7</v>
      </c>
      <c r="Z6" s="44">
        <v>4.6082949308755763E-7</v>
      </c>
      <c r="AA6" s="44">
        <v>5.7603686635944698E-7</v>
      </c>
      <c r="AB6" s="44">
        <v>2.3041474654377881E-7</v>
      </c>
      <c r="AC6" s="92">
        <f t="shared" si="3"/>
        <v>3.7832821300563243E-5</v>
      </c>
      <c r="AD6" s="46">
        <v>0.01</v>
      </c>
      <c r="AE6" s="46">
        <v>4.0000000000000002E-4</v>
      </c>
      <c r="AF6" s="46">
        <v>8.0000000000000004E-4</v>
      </c>
      <c r="AG6" s="46">
        <v>8.9999999999999998E-4</v>
      </c>
      <c r="AH6" s="46">
        <v>5.9999999999999995E-4</v>
      </c>
      <c r="AI6" s="46">
        <v>1.6000000000000001E-3</v>
      </c>
      <c r="AJ6" s="46">
        <v>1.8E-3</v>
      </c>
      <c r="AK6" s="46">
        <v>1.9E-3</v>
      </c>
      <c r="AL6" s="51">
        <f t="shared" si="4"/>
        <v>2.2499999999999998E-3</v>
      </c>
      <c r="AM6" s="3">
        <v>100</v>
      </c>
      <c r="AN6" s="3">
        <v>77</v>
      </c>
      <c r="AO6" s="3">
        <v>60</v>
      </c>
      <c r="AP6" s="3">
        <v>57</v>
      </c>
      <c r="AQ6" s="3">
        <v>79</v>
      </c>
      <c r="AR6" s="3">
        <v>60</v>
      </c>
      <c r="AS6" s="3">
        <v>54</v>
      </c>
      <c r="AT6" s="3">
        <v>49</v>
      </c>
      <c r="AU6" s="76">
        <f t="shared" si="5"/>
        <v>67</v>
      </c>
    </row>
    <row r="7" spans="1:47" s="40" customFormat="1" ht="29.15" thickBot="1" x14ac:dyDescent="0.45">
      <c r="A7" s="31"/>
      <c r="B7" s="31" t="s">
        <v>8</v>
      </c>
      <c r="C7" s="31" t="s">
        <v>23</v>
      </c>
      <c r="D7" s="31" t="s">
        <v>14</v>
      </c>
      <c r="E7" s="37"/>
      <c r="F7" s="38"/>
      <c r="G7" s="38"/>
      <c r="H7" s="35" t="s">
        <v>101</v>
      </c>
      <c r="I7" s="31"/>
      <c r="J7" s="31"/>
      <c r="K7" s="31"/>
      <c r="L7" s="32"/>
      <c r="M7" s="50"/>
      <c r="N7" s="73"/>
      <c r="O7" s="73"/>
      <c r="P7" s="73"/>
      <c r="Q7" s="73"/>
      <c r="R7" s="50"/>
      <c r="S7" s="50"/>
      <c r="T7" s="38"/>
      <c r="U7" s="50"/>
      <c r="V7" s="63"/>
      <c r="W7" s="63"/>
      <c r="X7" s="63"/>
      <c r="Y7" s="63"/>
      <c r="Z7" s="63"/>
      <c r="AA7" s="63"/>
      <c r="AB7" s="63"/>
      <c r="AC7" s="93"/>
      <c r="AD7" s="47"/>
      <c r="AE7" s="47"/>
      <c r="AF7" s="47"/>
      <c r="AG7" s="47"/>
      <c r="AH7" s="47"/>
      <c r="AI7" s="47"/>
      <c r="AJ7" s="47"/>
      <c r="AK7" s="47"/>
      <c r="AL7" s="78"/>
      <c r="AM7" s="39"/>
      <c r="AN7" s="39"/>
      <c r="AO7" s="39"/>
      <c r="AP7" s="39"/>
      <c r="AQ7" s="39"/>
      <c r="AR7" s="39"/>
      <c r="AS7" s="39"/>
      <c r="AT7" s="39"/>
      <c r="AU7" s="86"/>
    </row>
    <row r="8" spans="1:47" ht="29.15" thickBot="1" x14ac:dyDescent="0.45">
      <c r="A8" s="9" t="s">
        <v>24</v>
      </c>
      <c r="B8" s="9" t="s">
        <v>8</v>
      </c>
      <c r="C8" s="9" t="s">
        <v>23</v>
      </c>
      <c r="D8" s="9" t="s">
        <v>14</v>
      </c>
      <c r="E8" s="19">
        <v>44264.364849537036</v>
      </c>
      <c r="F8" s="15">
        <v>44264.36515046296</v>
      </c>
      <c r="G8" s="15">
        <v>44264.371064814812</v>
      </c>
      <c r="H8" s="18" t="s">
        <v>57</v>
      </c>
      <c r="I8" s="9" t="s">
        <v>10</v>
      </c>
      <c r="J8" s="9" t="s">
        <v>10</v>
      </c>
      <c r="K8" s="9"/>
      <c r="L8" s="7" t="s">
        <v>119</v>
      </c>
      <c r="M8" s="48">
        <f t="shared" si="0"/>
        <v>5.914351851970423E-3</v>
      </c>
      <c r="N8" s="49"/>
      <c r="O8" s="48">
        <v>5.9143518518518521E-3</v>
      </c>
      <c r="P8" s="49"/>
      <c r="Q8" s="49"/>
      <c r="R8" s="48">
        <f t="shared" si="1"/>
        <v>3.0092592351138592E-4</v>
      </c>
      <c r="S8" s="48">
        <f t="shared" si="2"/>
        <v>5.9143518518518521E-3</v>
      </c>
      <c r="T8" s="15">
        <v>44264.36515046296</v>
      </c>
      <c r="U8" s="44">
        <v>1.1574074074074073E-5</v>
      </c>
      <c r="V8" s="44">
        <v>3.4562211981566822E-7</v>
      </c>
      <c r="W8" s="44">
        <v>6.9124423963133644E-7</v>
      </c>
      <c r="X8" s="44">
        <v>3.4562211981566822E-7</v>
      </c>
      <c r="Y8" s="44">
        <v>3.4562211981566822E-7</v>
      </c>
      <c r="Z8" s="44">
        <v>1.0368663594470045E-6</v>
      </c>
      <c r="AA8" s="44">
        <v>4.6082949308755763E-7</v>
      </c>
      <c r="AB8" s="44">
        <v>2.3041474654377881E-7</v>
      </c>
      <c r="AC8" s="92">
        <f t="shared" si="3"/>
        <v>1.5030295272230757E-5</v>
      </c>
      <c r="AD8" s="46">
        <v>8.0000000000000002E-3</v>
      </c>
      <c r="AE8" s="46">
        <v>2.9999999999999997E-4</v>
      </c>
      <c r="AF8" s="46">
        <v>8.0000000000000004E-4</v>
      </c>
      <c r="AG8" s="46">
        <v>2.7000000000000001E-3</v>
      </c>
      <c r="AH8" s="46">
        <v>4.0000000000000002E-4</v>
      </c>
      <c r="AI8" s="46">
        <v>5.0000000000000001E-4</v>
      </c>
      <c r="AJ8" s="46">
        <v>8.9999999999999998E-4</v>
      </c>
      <c r="AK8" s="46">
        <v>4.0000000000000002E-4</v>
      </c>
      <c r="AL8" s="51">
        <f t="shared" si="4"/>
        <v>1.75E-3</v>
      </c>
      <c r="AM8" s="3">
        <v>53</v>
      </c>
      <c r="AN8" s="3">
        <v>18</v>
      </c>
      <c r="AO8" s="3">
        <v>47</v>
      </c>
      <c r="AP8" s="3">
        <v>81</v>
      </c>
      <c r="AQ8" s="3">
        <v>50</v>
      </c>
      <c r="AR8" s="3">
        <v>30</v>
      </c>
      <c r="AS8" s="3">
        <v>62</v>
      </c>
      <c r="AT8" s="3">
        <v>34</v>
      </c>
      <c r="AU8" s="76">
        <f t="shared" si="5"/>
        <v>46.875</v>
      </c>
    </row>
    <row r="9" spans="1:47" ht="29.15" thickBot="1" x14ac:dyDescent="0.45">
      <c r="A9" s="9"/>
      <c r="B9" s="9" t="s">
        <v>11</v>
      </c>
      <c r="C9" s="9" t="s">
        <v>13</v>
      </c>
      <c r="D9" s="9" t="s">
        <v>12</v>
      </c>
      <c r="E9" s="15">
        <v>44264.364849537036</v>
      </c>
      <c r="F9" s="15">
        <v>44264.36515046296</v>
      </c>
      <c r="G9" s="15">
        <v>44264.371064814812</v>
      </c>
      <c r="H9" s="16" t="s">
        <v>102</v>
      </c>
      <c r="I9" s="9" t="s">
        <v>10</v>
      </c>
      <c r="J9" s="9" t="s">
        <v>10</v>
      </c>
      <c r="K9" s="9"/>
      <c r="L9" s="7" t="s">
        <v>119</v>
      </c>
      <c r="M9" s="48">
        <f t="shared" si="0"/>
        <v>5.914351851970423E-3</v>
      </c>
      <c r="N9" s="49"/>
      <c r="O9" s="48">
        <v>5.914351851970423E-3</v>
      </c>
      <c r="P9" s="49"/>
      <c r="Q9" s="49"/>
      <c r="R9" s="48">
        <f t="shared" si="1"/>
        <v>3.0092592351138592E-4</v>
      </c>
      <c r="S9" s="48">
        <f t="shared" si="2"/>
        <v>5.914351851970423E-3</v>
      </c>
      <c r="T9" s="15">
        <v>44264.36515046296</v>
      </c>
      <c r="U9" s="44">
        <v>1.1574074074074073E-5</v>
      </c>
      <c r="V9" s="44">
        <v>1.1520737327188941E-7</v>
      </c>
      <c r="W9" s="44">
        <v>1.1520737327188941E-7</v>
      </c>
      <c r="X9" s="44">
        <v>3.4562211981566822E-7</v>
      </c>
      <c r="Y9" s="44">
        <v>2.3041474654377881E-7</v>
      </c>
      <c r="Z9" s="44">
        <v>6.9124423963133644E-7</v>
      </c>
      <c r="AA9" s="44">
        <v>3.4562211981566822E-7</v>
      </c>
      <c r="AB9" s="44">
        <v>2.3041474654377881E-7</v>
      </c>
      <c r="AC9" s="92">
        <f t="shared" si="3"/>
        <v>1.3647806792968086E-5</v>
      </c>
      <c r="AD9" s="46">
        <v>7.0000000000000001E-3</v>
      </c>
      <c r="AE9" s="46">
        <v>5.0000000000000001E-4</v>
      </c>
      <c r="AF9" s="46">
        <v>8.0000000000000004E-4</v>
      </c>
      <c r="AG9" s="46">
        <v>2.8E-3</v>
      </c>
      <c r="AH9" s="46">
        <v>2.9999999999999997E-4</v>
      </c>
      <c r="AI9" s="46">
        <v>6.9999999999999999E-4</v>
      </c>
      <c r="AJ9" s="46">
        <v>1.5E-3</v>
      </c>
      <c r="AK9" s="46">
        <v>8.0000000000000004E-4</v>
      </c>
      <c r="AL9" s="51">
        <f t="shared" si="4"/>
        <v>1.8E-3</v>
      </c>
      <c r="AM9" s="3">
        <v>93</v>
      </c>
      <c r="AN9" s="3">
        <v>15</v>
      </c>
      <c r="AO9" s="3">
        <v>27</v>
      </c>
      <c r="AP9" s="3">
        <v>114</v>
      </c>
      <c r="AQ9" s="3">
        <v>48</v>
      </c>
      <c r="AR9" s="3">
        <v>34</v>
      </c>
      <c r="AS9" s="3">
        <v>70</v>
      </c>
      <c r="AT9" s="3">
        <v>39</v>
      </c>
      <c r="AU9" s="76">
        <f t="shared" si="5"/>
        <v>55</v>
      </c>
    </row>
    <row r="10" spans="1:47" ht="29.15" thickBot="1" x14ac:dyDescent="0.45">
      <c r="A10" s="9" t="s">
        <v>25</v>
      </c>
      <c r="B10" s="9" t="s">
        <v>26</v>
      </c>
      <c r="C10" s="9" t="s">
        <v>28</v>
      </c>
      <c r="D10" s="9" t="s">
        <v>27</v>
      </c>
      <c r="E10" s="15">
        <v>44260.744895833333</v>
      </c>
      <c r="F10" s="15">
        <v>44260.745127314818</v>
      </c>
      <c r="G10" s="15">
        <v>44260.745243055557</v>
      </c>
      <c r="H10" s="16" t="s">
        <v>102</v>
      </c>
      <c r="I10" s="9" t="s">
        <v>10</v>
      </c>
      <c r="J10" s="9" t="s">
        <v>10</v>
      </c>
      <c r="K10" s="9"/>
      <c r="L10" s="7" t="s">
        <v>119</v>
      </c>
      <c r="M10" s="48">
        <f t="shared" si="0"/>
        <v>1.1574073869269341E-4</v>
      </c>
      <c r="N10" s="49"/>
      <c r="O10" s="48">
        <v>1.1574073869269341E-4</v>
      </c>
      <c r="P10" s="49"/>
      <c r="Q10" s="49"/>
      <c r="R10" s="48">
        <f t="shared" si="1"/>
        <v>2.3148148466134444E-4</v>
      </c>
      <c r="S10" s="48">
        <f t="shared" si="2"/>
        <v>1.1574073869269341E-4</v>
      </c>
      <c r="T10" s="15">
        <v>44260.745127314818</v>
      </c>
      <c r="U10" s="44">
        <v>1.1574074074074073E-5</v>
      </c>
      <c r="V10" s="44">
        <v>2.3041474654377881E-7</v>
      </c>
      <c r="W10" s="44">
        <v>3.4562211981566822E-7</v>
      </c>
      <c r="X10" s="44">
        <v>3.4562211981566822E-7</v>
      </c>
      <c r="Y10" s="44">
        <v>9.2165898617511526E-7</v>
      </c>
      <c r="Z10" s="44">
        <v>2.3041474654377881E-7</v>
      </c>
      <c r="AA10" s="44">
        <v>3.4562211981566822E-7</v>
      </c>
      <c r="AB10" s="44">
        <v>2.3041474654377881E-7</v>
      </c>
      <c r="AC10" s="92">
        <f t="shared" si="3"/>
        <v>1.4223843659327534E-5</v>
      </c>
      <c r="AD10" s="46">
        <v>6.0000000000000001E-3</v>
      </c>
      <c r="AE10" s="46">
        <v>2.9999999999999997E-4</v>
      </c>
      <c r="AF10" s="46">
        <v>1.6000000000000001E-3</v>
      </c>
      <c r="AG10" s="46">
        <v>2.3E-3</v>
      </c>
      <c r="AH10" s="46">
        <v>2.9999999999999997E-4</v>
      </c>
      <c r="AI10" s="46">
        <v>8.9999999999999998E-4</v>
      </c>
      <c r="AJ10" s="46">
        <v>1.6999999999999999E-3</v>
      </c>
      <c r="AK10" s="46">
        <v>4.0000000000000002E-4</v>
      </c>
      <c r="AL10" s="51">
        <f t="shared" si="4"/>
        <v>1.6875E-3</v>
      </c>
      <c r="AM10" s="3">
        <v>62</v>
      </c>
      <c r="AN10" s="3">
        <v>63</v>
      </c>
      <c r="AO10" s="3">
        <v>55</v>
      </c>
      <c r="AP10" s="3">
        <v>89</v>
      </c>
      <c r="AQ10" s="3">
        <v>79</v>
      </c>
      <c r="AR10" s="3">
        <v>32</v>
      </c>
      <c r="AS10" s="3">
        <v>66</v>
      </c>
      <c r="AT10" s="3">
        <v>47</v>
      </c>
      <c r="AU10" s="76">
        <f t="shared" si="5"/>
        <v>61.625</v>
      </c>
    </row>
    <row r="11" spans="1:47" ht="29.15" thickBot="1" x14ac:dyDescent="0.45">
      <c r="A11" s="9"/>
      <c r="B11" s="9" t="s">
        <v>11</v>
      </c>
      <c r="C11" s="9" t="s">
        <v>13</v>
      </c>
      <c r="D11" s="9" t="s">
        <v>12</v>
      </c>
      <c r="E11" s="15">
        <v>44260.744895833333</v>
      </c>
      <c r="F11" s="15">
        <v>44260.745127314818</v>
      </c>
      <c r="G11" s="15">
        <v>44260.745243055557</v>
      </c>
      <c r="H11" s="16" t="s">
        <v>102</v>
      </c>
      <c r="I11" s="9" t="s">
        <v>10</v>
      </c>
      <c r="J11" s="9" t="s">
        <v>10</v>
      </c>
      <c r="K11" s="9"/>
      <c r="L11" s="7" t="s">
        <v>119</v>
      </c>
      <c r="M11" s="48">
        <f t="shared" si="0"/>
        <v>1.1574073869269341E-4</v>
      </c>
      <c r="N11" s="49"/>
      <c r="O11" s="48">
        <v>1.1574073869269341E-4</v>
      </c>
      <c r="P11" s="49"/>
      <c r="Q11" s="49"/>
      <c r="R11" s="48">
        <f t="shared" si="1"/>
        <v>2.3148148466134444E-4</v>
      </c>
      <c r="S11" s="48">
        <f t="shared" si="2"/>
        <v>1.1574073869269341E-4</v>
      </c>
      <c r="T11" s="15">
        <v>44260.745127314818</v>
      </c>
      <c r="U11" s="44">
        <v>1.1574074074074073E-5</v>
      </c>
      <c r="V11" s="44">
        <v>5.7603686635944698E-7</v>
      </c>
      <c r="W11" s="44">
        <v>1.0368663594470045E-6</v>
      </c>
      <c r="X11" s="44">
        <v>1.1520737327188941E-7</v>
      </c>
      <c r="Y11" s="44">
        <v>3.4562211981566822E-7</v>
      </c>
      <c r="Z11" s="44">
        <v>2.3041474654377881E-7</v>
      </c>
      <c r="AA11" s="44">
        <v>5.7603686635944698E-7</v>
      </c>
      <c r="AB11" s="44">
        <v>2.3041474654377881E-7</v>
      </c>
      <c r="AC11" s="92">
        <f t="shared" si="3"/>
        <v>1.4684673152415088E-5</v>
      </c>
      <c r="AD11" s="46">
        <v>7.0000000000000001E-3</v>
      </c>
      <c r="AE11" s="46">
        <v>5.0000000000000001E-4</v>
      </c>
      <c r="AF11" s="46">
        <v>4.0000000000000002E-4</v>
      </c>
      <c r="AG11" s="46">
        <v>2.3E-3</v>
      </c>
      <c r="AH11" s="46">
        <v>8.0000000000000004E-4</v>
      </c>
      <c r="AI11" s="46">
        <v>1.1999999999999999E-3</v>
      </c>
      <c r="AJ11" s="46">
        <v>5.9999999999999995E-4</v>
      </c>
      <c r="AK11" s="46">
        <v>1.2999999999999999E-3</v>
      </c>
      <c r="AL11" s="51">
        <f t="shared" si="4"/>
        <v>1.7624999999999997E-3</v>
      </c>
      <c r="AM11" s="3">
        <v>92</v>
      </c>
      <c r="AN11" s="3">
        <v>57</v>
      </c>
      <c r="AO11" s="3">
        <v>31</v>
      </c>
      <c r="AP11" s="3">
        <v>57</v>
      </c>
      <c r="AQ11" s="3">
        <v>30</v>
      </c>
      <c r="AR11" s="3">
        <v>32</v>
      </c>
      <c r="AS11" s="3">
        <v>54</v>
      </c>
      <c r="AT11" s="3">
        <v>23</v>
      </c>
      <c r="AU11" s="76">
        <f t="shared" si="5"/>
        <v>47</v>
      </c>
    </row>
    <row r="12" spans="1:47" ht="29.15" thickBot="1" x14ac:dyDescent="0.45">
      <c r="A12" s="14" t="s">
        <v>29</v>
      </c>
      <c r="B12" s="9" t="s">
        <v>21</v>
      </c>
      <c r="C12" s="9" t="s">
        <v>22</v>
      </c>
      <c r="D12" s="9" t="s">
        <v>30</v>
      </c>
      <c r="E12" s="15">
        <v>44264.377418981479</v>
      </c>
      <c r="F12" s="15">
        <v>44264.377511574072</v>
      </c>
      <c r="G12" s="15">
        <v>44264.387291666666</v>
      </c>
      <c r="H12" s="18" t="s">
        <v>96</v>
      </c>
      <c r="I12" s="9" t="s">
        <v>92</v>
      </c>
      <c r="J12" s="9" t="s">
        <v>90</v>
      </c>
      <c r="K12" s="9"/>
      <c r="L12" s="7" t="s">
        <v>121</v>
      </c>
      <c r="M12" s="48">
        <f t="shared" si="0"/>
        <v>9.7800925941555761E-3</v>
      </c>
      <c r="N12" s="49"/>
      <c r="O12" s="49"/>
      <c r="P12" s="49"/>
      <c r="Q12" s="48">
        <v>9.780092592592592E-3</v>
      </c>
      <c r="R12" s="48">
        <f t="shared" si="1"/>
        <v>9.2592592409346253E-5</v>
      </c>
      <c r="S12" s="48"/>
      <c r="T12" s="15">
        <v>44264.377511574072</v>
      </c>
      <c r="U12" s="44">
        <v>3.4722222222222222E-5</v>
      </c>
      <c r="V12" s="44">
        <v>1.152073732718894E-6</v>
      </c>
      <c r="W12" s="44">
        <v>6.9124423963133644E-7</v>
      </c>
      <c r="X12" s="44">
        <v>6.9124423963133644E-7</v>
      </c>
      <c r="Y12" s="44">
        <v>5.7603686635944698E-7</v>
      </c>
      <c r="Z12" s="44">
        <v>8.064516129032258E-7</v>
      </c>
      <c r="AA12" s="44">
        <v>1.1520737327188941E-7</v>
      </c>
      <c r="AB12" s="44">
        <v>5.7603686635944698E-7</v>
      </c>
      <c r="AC12" s="92">
        <f t="shared" si="3"/>
        <v>3.9330517153097809E-5</v>
      </c>
      <c r="AD12" s="46">
        <v>5.0000000000000001E-3</v>
      </c>
      <c r="AE12" s="46">
        <v>2.9999999999999997E-4</v>
      </c>
      <c r="AF12" s="46">
        <v>1.5E-3</v>
      </c>
      <c r="AG12" s="46">
        <v>1.1000000000000001E-3</v>
      </c>
      <c r="AH12" s="46">
        <v>1.2999999999999999E-3</v>
      </c>
      <c r="AI12" s="46">
        <v>1.1999999999999999E-3</v>
      </c>
      <c r="AJ12" s="46">
        <v>1.1999999999999999E-3</v>
      </c>
      <c r="AK12" s="46">
        <v>8.0000000000000004E-4</v>
      </c>
      <c r="AL12" s="51">
        <f t="shared" si="4"/>
        <v>1.5499999999999999E-3</v>
      </c>
      <c r="AM12" s="3">
        <v>20</v>
      </c>
      <c r="AN12" s="3">
        <v>49</v>
      </c>
      <c r="AO12" s="3">
        <v>15</v>
      </c>
      <c r="AP12" s="3">
        <v>67</v>
      </c>
      <c r="AQ12" s="3">
        <v>18</v>
      </c>
      <c r="AR12" s="3">
        <v>36</v>
      </c>
      <c r="AS12" s="3">
        <v>41</v>
      </c>
      <c r="AT12" s="3">
        <v>35</v>
      </c>
      <c r="AU12" s="76">
        <f t="shared" si="5"/>
        <v>35.125</v>
      </c>
    </row>
    <row r="13" spans="1:47" s="40" customFormat="1" ht="15" thickBot="1" x14ac:dyDescent="0.45">
      <c r="A13" s="31"/>
      <c r="B13" s="31" t="s">
        <v>15</v>
      </c>
      <c r="C13" s="31" t="s">
        <v>17</v>
      </c>
      <c r="D13" s="31" t="s">
        <v>16</v>
      </c>
      <c r="E13" s="38">
        <v>44264.377418981479</v>
      </c>
      <c r="F13" s="38">
        <v>44264.377511574072</v>
      </c>
      <c r="G13" s="38">
        <v>44264.387291666666</v>
      </c>
      <c r="H13" s="35" t="s">
        <v>95</v>
      </c>
      <c r="I13" s="35"/>
      <c r="J13" s="31"/>
      <c r="K13" s="31"/>
      <c r="L13" s="32"/>
      <c r="M13" s="50"/>
      <c r="N13" s="73"/>
      <c r="O13" s="73"/>
      <c r="P13" s="73"/>
      <c r="Q13" s="50"/>
      <c r="R13" s="50"/>
      <c r="S13" s="50"/>
      <c r="T13" s="38"/>
      <c r="U13" s="50"/>
      <c r="V13" s="63"/>
      <c r="W13" s="63"/>
      <c r="X13" s="63"/>
      <c r="Y13" s="63"/>
      <c r="Z13" s="63"/>
      <c r="AA13" s="63"/>
      <c r="AB13" s="63"/>
      <c r="AC13" s="93"/>
      <c r="AD13" s="47"/>
      <c r="AE13" s="47"/>
      <c r="AF13" s="47"/>
      <c r="AG13" s="47"/>
      <c r="AH13" s="47"/>
      <c r="AI13" s="47"/>
      <c r="AJ13" s="47"/>
      <c r="AK13" s="47"/>
      <c r="AL13" s="78"/>
      <c r="AM13" s="39"/>
      <c r="AN13" s="39"/>
      <c r="AO13" s="39"/>
      <c r="AP13" s="39"/>
      <c r="AQ13" s="39"/>
      <c r="AR13" s="39"/>
      <c r="AS13" s="39"/>
      <c r="AT13" s="39"/>
      <c r="AU13" s="86"/>
    </row>
    <row r="14" spans="1:47" ht="15" customHeight="1" thickBot="1" x14ac:dyDescent="0.45">
      <c r="A14" s="9" t="s">
        <v>31</v>
      </c>
      <c r="B14" s="9" t="s">
        <v>54</v>
      </c>
      <c r="C14" s="9" t="s">
        <v>56</v>
      </c>
      <c r="D14" s="9" t="s">
        <v>55</v>
      </c>
      <c r="E14" s="15">
        <v>44260.9455787037</v>
      </c>
      <c r="F14" s="15">
        <v>44260.948113425926</v>
      </c>
      <c r="G14" s="15">
        <v>44260.955057870371</v>
      </c>
      <c r="H14" s="16" t="s">
        <v>65</v>
      </c>
      <c r="I14" s="9" t="s">
        <v>92</v>
      </c>
      <c r="J14" s="9" t="s">
        <v>92</v>
      </c>
      <c r="K14" s="9"/>
      <c r="L14" s="7" t="s">
        <v>121</v>
      </c>
      <c r="M14" s="48">
        <f t="shared" si="0"/>
        <v>6.9444444452528842E-3</v>
      </c>
      <c r="N14" s="49"/>
      <c r="O14" s="49"/>
      <c r="P14" s="49"/>
      <c r="Q14" s="48">
        <v>6.9444444452528842E-3</v>
      </c>
      <c r="R14" s="48">
        <f t="shared" si="1"/>
        <v>2.534722225391306E-3</v>
      </c>
      <c r="S14" s="48">
        <f t="shared" si="2"/>
        <v>0</v>
      </c>
      <c r="T14" s="15">
        <v>44260.948113425926</v>
      </c>
      <c r="U14" s="44">
        <v>3.4722222222222222E-5</v>
      </c>
      <c r="V14" s="44">
        <v>8.064516129032258E-7</v>
      </c>
      <c r="W14" s="44">
        <v>4.6082949308755763E-7</v>
      </c>
      <c r="X14" s="44">
        <v>1.0368663594470045E-6</v>
      </c>
      <c r="Y14" s="44">
        <v>5.7603686635944698E-7</v>
      </c>
      <c r="Z14" s="44">
        <v>6.9124423963133644E-7</v>
      </c>
      <c r="AA14" s="44">
        <v>1.1520737327188941E-7</v>
      </c>
      <c r="AB14" s="44">
        <v>4.6082949308755763E-7</v>
      </c>
      <c r="AC14" s="92">
        <f t="shared" si="3"/>
        <v>3.886968766001025E-5</v>
      </c>
      <c r="AD14" s="46">
        <v>8.9999999999999993E-3</v>
      </c>
      <c r="AE14" s="46">
        <v>5.0000000000000001E-4</v>
      </c>
      <c r="AF14" s="46">
        <v>1.4E-3</v>
      </c>
      <c r="AG14" s="46">
        <v>2.3999999999999998E-3</v>
      </c>
      <c r="AH14" s="46">
        <v>1.5E-3</v>
      </c>
      <c r="AI14" s="46">
        <v>8.9999999999999998E-4</v>
      </c>
      <c r="AJ14" s="46">
        <v>8.0000000000000004E-4</v>
      </c>
      <c r="AK14" s="46">
        <v>1.5E-3</v>
      </c>
      <c r="AL14" s="51">
        <f t="shared" si="4"/>
        <v>2.2499999999999998E-3</v>
      </c>
      <c r="AM14" s="3">
        <v>116</v>
      </c>
      <c r="AN14" s="3">
        <v>51</v>
      </c>
      <c r="AO14" s="3">
        <v>42</v>
      </c>
      <c r="AP14" s="3">
        <v>53</v>
      </c>
      <c r="AQ14" s="3">
        <v>64</v>
      </c>
      <c r="AR14" s="3">
        <v>50</v>
      </c>
      <c r="AS14" s="3">
        <v>66</v>
      </c>
      <c r="AT14" s="3">
        <v>29</v>
      </c>
      <c r="AU14" s="76">
        <f t="shared" si="5"/>
        <v>58.875</v>
      </c>
    </row>
    <row r="15" spans="1:47" s="75" customFormat="1" ht="15" thickBot="1" x14ac:dyDescent="0.45">
      <c r="A15" s="64"/>
      <c r="B15" s="64"/>
      <c r="C15" s="64"/>
      <c r="D15" s="64"/>
      <c r="E15" s="65"/>
      <c r="F15" s="65"/>
      <c r="G15" s="65"/>
      <c r="H15" s="64"/>
      <c r="I15" s="64"/>
      <c r="J15" s="64"/>
      <c r="K15" s="64"/>
      <c r="L15" s="66"/>
      <c r="M15" s="83"/>
      <c r="N15" s="74"/>
      <c r="O15" s="74"/>
      <c r="P15" s="74"/>
      <c r="Q15" s="74"/>
      <c r="R15" s="83"/>
      <c r="S15" s="83"/>
      <c r="T15" s="65"/>
      <c r="U15" s="69"/>
      <c r="V15" s="69"/>
      <c r="W15" s="69"/>
      <c r="X15" s="69"/>
      <c r="Y15" s="69"/>
      <c r="Z15" s="69"/>
      <c r="AA15" s="69"/>
      <c r="AB15" s="69"/>
      <c r="AC15" s="94"/>
      <c r="AD15" s="71"/>
      <c r="AE15" s="71"/>
      <c r="AF15" s="71"/>
      <c r="AG15" s="71"/>
      <c r="AH15" s="71"/>
      <c r="AI15" s="71"/>
      <c r="AJ15" s="71"/>
      <c r="AK15" s="71"/>
      <c r="AL15" s="79"/>
      <c r="AM15" s="68"/>
      <c r="AN15" s="68"/>
      <c r="AO15" s="68"/>
      <c r="AP15" s="68"/>
      <c r="AQ15" s="68"/>
      <c r="AR15" s="68"/>
      <c r="AS15" s="68"/>
      <c r="AT15" s="68"/>
      <c r="AU15" s="87"/>
    </row>
    <row r="16" spans="1:47" ht="15" thickBot="1" x14ac:dyDescent="0.45">
      <c r="A16" s="14" t="s">
        <v>7</v>
      </c>
      <c r="B16" s="14" t="s">
        <v>8</v>
      </c>
      <c r="C16" s="14" t="s">
        <v>23</v>
      </c>
      <c r="D16" s="14" t="s">
        <v>14</v>
      </c>
      <c r="E16" s="15">
        <v>44260.980879629627</v>
      </c>
      <c r="F16" s="15">
        <v>44260.981817129628</v>
      </c>
      <c r="G16" s="15">
        <v>44260.982314814813</v>
      </c>
      <c r="H16" s="9" t="s">
        <v>66</v>
      </c>
      <c r="I16" s="9" t="s">
        <v>10</v>
      </c>
      <c r="J16" s="9" t="s">
        <v>10</v>
      </c>
      <c r="K16" s="9"/>
      <c r="L16" s="7" t="s">
        <v>119</v>
      </c>
      <c r="M16" s="48">
        <f>(G16-F16)/5</f>
        <v>9.9537037021946157E-5</v>
      </c>
      <c r="N16" s="49"/>
      <c r="O16" s="48">
        <f>M16</f>
        <v>9.9537037021946157E-5</v>
      </c>
      <c r="P16" s="49"/>
      <c r="Q16" s="49"/>
      <c r="R16" s="48">
        <f>(F16-E16)/5</f>
        <v>1.8750000017462299E-4</v>
      </c>
      <c r="S16" s="48">
        <f t="shared" si="2"/>
        <v>9.9537037021946157E-5</v>
      </c>
      <c r="T16" s="15">
        <v>44260.981817129628</v>
      </c>
      <c r="U16" s="44">
        <v>1.1574074074074073E-5</v>
      </c>
      <c r="V16" s="44">
        <v>1.0368663594470045E-6</v>
      </c>
      <c r="W16" s="44">
        <v>1.152073732718894E-6</v>
      </c>
      <c r="X16" s="44">
        <v>1.0368663594470045E-6</v>
      </c>
      <c r="Y16" s="44">
        <v>3.4562211981566822E-7</v>
      </c>
      <c r="Z16" s="44">
        <v>9.2165898617511526E-7</v>
      </c>
      <c r="AA16" s="44">
        <v>5.7603686635944698E-7</v>
      </c>
      <c r="AB16" s="44">
        <v>3.4562211981566822E-7</v>
      </c>
      <c r="AC16" s="92">
        <f t="shared" si="3"/>
        <v>1.6988820617852876E-5</v>
      </c>
      <c r="AD16" s="46">
        <v>8.0000000000000002E-3</v>
      </c>
      <c r="AE16" s="46">
        <v>5.9999999999999995E-4</v>
      </c>
      <c r="AF16" s="46">
        <v>8.9999999999999998E-4</v>
      </c>
      <c r="AG16" s="46">
        <v>8.0000000000000004E-4</v>
      </c>
      <c r="AH16" s="46">
        <v>1.6000000000000001E-3</v>
      </c>
      <c r="AI16" s="46">
        <v>1.6999999999999999E-3</v>
      </c>
      <c r="AJ16" s="46">
        <v>1.5E-3</v>
      </c>
      <c r="AK16" s="46">
        <v>1E-3</v>
      </c>
      <c r="AL16" s="51">
        <f t="shared" si="4"/>
        <v>2.0125E-3</v>
      </c>
      <c r="AM16" s="3">
        <v>79</v>
      </c>
      <c r="AN16" s="3">
        <v>54</v>
      </c>
      <c r="AO16" s="3">
        <v>55</v>
      </c>
      <c r="AP16" s="3">
        <v>73</v>
      </c>
      <c r="AQ16" s="3">
        <v>19</v>
      </c>
      <c r="AR16" s="3">
        <v>63</v>
      </c>
      <c r="AS16" s="3">
        <v>71</v>
      </c>
      <c r="AT16" s="3">
        <v>33</v>
      </c>
      <c r="AU16" s="76">
        <f t="shared" si="5"/>
        <v>55.875</v>
      </c>
    </row>
    <row r="17" spans="1:47" ht="29.15" thickBot="1" x14ac:dyDescent="0.45">
      <c r="A17" s="9" t="s">
        <v>18</v>
      </c>
      <c r="B17" s="16" t="s">
        <v>11</v>
      </c>
      <c r="C17" s="16" t="s">
        <v>13</v>
      </c>
      <c r="D17" s="16" t="s">
        <v>12</v>
      </c>
      <c r="E17" s="15">
        <v>44261.013923611114</v>
      </c>
      <c r="F17" s="15">
        <v>44261.014062499999</v>
      </c>
      <c r="G17" s="15">
        <v>44261.014097222222</v>
      </c>
      <c r="H17" s="9" t="s">
        <v>103</v>
      </c>
      <c r="I17" s="9" t="s">
        <v>10</v>
      </c>
      <c r="J17" s="9" t="s">
        <v>10</v>
      </c>
      <c r="K17" s="9"/>
      <c r="L17" s="7" t="s">
        <v>119</v>
      </c>
      <c r="M17" s="48">
        <f t="shared" si="0"/>
        <v>3.4722223062999547E-5</v>
      </c>
      <c r="N17" s="49"/>
      <c r="O17" s="48">
        <v>3.4722223062999547E-5</v>
      </c>
      <c r="P17" s="49"/>
      <c r="Q17" s="49"/>
      <c r="R17" s="48">
        <f t="shared" si="1"/>
        <v>1.3888888497604057E-4</v>
      </c>
      <c r="S17" s="48">
        <f t="shared" si="2"/>
        <v>3.4722223062999547E-5</v>
      </c>
      <c r="T17" s="15">
        <v>44261.014062499999</v>
      </c>
      <c r="U17" s="44">
        <v>5.7870370370370366E-5</v>
      </c>
      <c r="V17" s="44">
        <v>1.152073732718894E-6</v>
      </c>
      <c r="W17" s="44">
        <v>4.6082949308755763E-7</v>
      </c>
      <c r="X17" s="44">
        <v>2.3041474654377881E-7</v>
      </c>
      <c r="Y17" s="44">
        <v>2.3041474654377881E-7</v>
      </c>
      <c r="Z17" s="44">
        <v>1.0368663594470045E-6</v>
      </c>
      <c r="AA17" s="44">
        <v>8.064516129032258E-7</v>
      </c>
      <c r="AB17" s="44">
        <v>2.3041474654377881E-7</v>
      </c>
      <c r="AC17" s="92">
        <f t="shared" si="3"/>
        <v>6.2017835808158387E-5</v>
      </c>
      <c r="AD17" s="46">
        <v>4.0000000000000001E-3</v>
      </c>
      <c r="AE17" s="46">
        <v>4.0000000000000002E-4</v>
      </c>
      <c r="AF17" s="46">
        <v>1.2999999999999999E-3</v>
      </c>
      <c r="AG17" s="46">
        <v>2.7000000000000001E-3</v>
      </c>
      <c r="AH17" s="46">
        <v>1.1999999999999999E-3</v>
      </c>
      <c r="AI17" s="46">
        <v>6.9999999999999999E-4</v>
      </c>
      <c r="AJ17" s="46">
        <v>8.0000000000000004E-4</v>
      </c>
      <c r="AK17" s="46">
        <v>1.5E-3</v>
      </c>
      <c r="AL17" s="51">
        <f t="shared" si="4"/>
        <v>1.575E-3</v>
      </c>
      <c r="AM17" s="3">
        <v>96</v>
      </c>
      <c r="AN17" s="3">
        <v>21</v>
      </c>
      <c r="AO17" s="3">
        <v>37</v>
      </c>
      <c r="AP17" s="3">
        <v>64</v>
      </c>
      <c r="AQ17" s="3">
        <v>58</v>
      </c>
      <c r="AR17" s="3">
        <v>74</v>
      </c>
      <c r="AS17" s="3">
        <v>58</v>
      </c>
      <c r="AT17" s="3">
        <v>34</v>
      </c>
      <c r="AU17" s="76">
        <f t="shared" si="5"/>
        <v>55.25</v>
      </c>
    </row>
    <row r="18" spans="1:47" ht="29.15" thickBot="1" x14ac:dyDescent="0.45">
      <c r="A18" s="14" t="s">
        <v>19</v>
      </c>
      <c r="B18" s="17" t="s">
        <v>15</v>
      </c>
      <c r="C18" s="17" t="s">
        <v>17</v>
      </c>
      <c r="D18" s="17" t="s">
        <v>16</v>
      </c>
      <c r="E18" s="15">
        <v>44261.019606481481</v>
      </c>
      <c r="F18" s="15">
        <v>44261.021145833336</v>
      </c>
      <c r="G18" s="15">
        <v>44261.026099537034</v>
      </c>
      <c r="H18" s="20" t="s">
        <v>67</v>
      </c>
      <c r="I18" s="9" t="s">
        <v>90</v>
      </c>
      <c r="J18" s="9" t="s">
        <v>10</v>
      </c>
      <c r="K18" s="9"/>
      <c r="L18" s="7" t="s">
        <v>120</v>
      </c>
      <c r="M18" s="48">
        <f>(G18-F18)/4</f>
        <v>1.2384259243845008E-3</v>
      </c>
      <c r="N18" s="49"/>
      <c r="O18" s="49"/>
      <c r="P18" s="48">
        <f>M18</f>
        <v>1.2384259243845008E-3</v>
      </c>
      <c r="Q18" s="49"/>
      <c r="R18" s="48">
        <f>(F18-E18)/5</f>
        <v>3.0787037103436888E-4</v>
      </c>
      <c r="S18" s="48"/>
      <c r="T18" s="15">
        <v>44261.021145833336</v>
      </c>
      <c r="U18" s="44">
        <v>3.4722222222222222E-5</v>
      </c>
      <c r="V18" s="44">
        <v>6.9124423963133644E-7</v>
      </c>
      <c r="W18" s="44">
        <v>1.1520737327188941E-7</v>
      </c>
      <c r="X18" s="44">
        <v>6.9124423963133644E-7</v>
      </c>
      <c r="Y18" s="44">
        <v>5.7603686635944698E-7</v>
      </c>
      <c r="Z18" s="44">
        <v>2.3041474654377881E-7</v>
      </c>
      <c r="AA18" s="44">
        <v>2.3041474654377881E-7</v>
      </c>
      <c r="AB18" s="44">
        <v>5.7603686635944698E-7</v>
      </c>
      <c r="AC18" s="92">
        <f t="shared" si="3"/>
        <v>3.7832821300563243E-5</v>
      </c>
      <c r="AD18" s="46">
        <v>5.0000000000000001E-3</v>
      </c>
      <c r="AE18" s="46">
        <v>2.9999999999999997E-4</v>
      </c>
      <c r="AF18" s="46">
        <v>5.0000000000000001E-4</v>
      </c>
      <c r="AG18" s="46">
        <v>1E-3</v>
      </c>
      <c r="AH18" s="46">
        <v>1.6000000000000001E-3</v>
      </c>
      <c r="AI18" s="46">
        <v>5.9999999999999995E-4</v>
      </c>
      <c r="AJ18" s="46">
        <v>1.4E-3</v>
      </c>
      <c r="AK18" s="46">
        <v>1.6000000000000001E-3</v>
      </c>
      <c r="AL18" s="51">
        <f t="shared" si="4"/>
        <v>1.5E-3</v>
      </c>
      <c r="AM18" s="3">
        <v>26</v>
      </c>
      <c r="AN18" s="3">
        <v>79</v>
      </c>
      <c r="AO18" s="3">
        <v>43</v>
      </c>
      <c r="AP18" s="3">
        <v>119</v>
      </c>
      <c r="AQ18" s="3">
        <v>41</v>
      </c>
      <c r="AR18" s="3">
        <v>56</v>
      </c>
      <c r="AS18" s="3">
        <v>42</v>
      </c>
      <c r="AT18" s="3">
        <v>41</v>
      </c>
      <c r="AU18" s="76">
        <f t="shared" si="5"/>
        <v>55.875</v>
      </c>
    </row>
    <row r="19" spans="1:47" ht="29.15" thickBot="1" x14ac:dyDescent="0.45">
      <c r="A19" s="9" t="s">
        <v>50</v>
      </c>
      <c r="B19" s="9" t="s">
        <v>51</v>
      </c>
      <c r="C19" s="9" t="s">
        <v>53</v>
      </c>
      <c r="D19" s="9" t="s">
        <v>52</v>
      </c>
      <c r="E19" s="19">
        <v>44261.047013888892</v>
      </c>
      <c r="F19" s="15">
        <v>44261.048171296294</v>
      </c>
      <c r="G19" s="19">
        <v>44261.049907407411</v>
      </c>
      <c r="H19" s="18" t="s">
        <v>100</v>
      </c>
      <c r="I19" s="9" t="s">
        <v>10</v>
      </c>
      <c r="J19" s="9" t="s">
        <v>10</v>
      </c>
      <c r="K19" s="9"/>
      <c r="L19" s="7" t="s">
        <v>119</v>
      </c>
      <c r="M19" s="48">
        <f t="shared" si="0"/>
        <v>1.7361111167701893E-3</v>
      </c>
      <c r="N19" s="49"/>
      <c r="O19" s="48">
        <v>1.7361111167701893E-3</v>
      </c>
      <c r="P19" s="49"/>
      <c r="Q19" s="49"/>
      <c r="R19" s="48">
        <f t="shared" si="1"/>
        <v>1.1574074014788494E-3</v>
      </c>
      <c r="S19" s="48">
        <f t="shared" si="2"/>
        <v>1.7361111167701893E-3</v>
      </c>
      <c r="T19" s="15">
        <v>44261.048171296294</v>
      </c>
      <c r="U19" s="44">
        <v>9.2592592592592588E-5</v>
      </c>
      <c r="V19" s="44">
        <v>6.9124423963133644E-7</v>
      </c>
      <c r="W19" s="44">
        <v>1.152073732718894E-6</v>
      </c>
      <c r="X19" s="44">
        <v>3.4562211981566822E-7</v>
      </c>
      <c r="Y19" s="44">
        <v>2.3041474654377881E-7</v>
      </c>
      <c r="Z19" s="44">
        <v>5.7603686635944698E-7</v>
      </c>
      <c r="AA19" s="44">
        <v>5.7603686635944698E-7</v>
      </c>
      <c r="AB19" s="44">
        <v>5.7603686635944698E-7</v>
      </c>
      <c r="AC19" s="92">
        <f t="shared" si="3"/>
        <v>9.6740058030380589E-5</v>
      </c>
      <c r="AD19" s="46">
        <v>4.0000000000000001E-3</v>
      </c>
      <c r="AE19" s="46">
        <v>5.0000000000000001E-4</v>
      </c>
      <c r="AF19" s="46">
        <v>1.1999999999999999E-3</v>
      </c>
      <c r="AG19" s="46">
        <v>1.4E-3</v>
      </c>
      <c r="AH19" s="46">
        <v>1.1000000000000001E-3</v>
      </c>
      <c r="AI19" s="46">
        <v>1.1000000000000001E-3</v>
      </c>
      <c r="AJ19" s="46">
        <v>1.6000000000000001E-3</v>
      </c>
      <c r="AK19" s="46">
        <v>1.6000000000000001E-3</v>
      </c>
      <c r="AL19" s="51">
        <f t="shared" si="4"/>
        <v>1.5625000000000003E-3</v>
      </c>
      <c r="AM19" s="3">
        <v>93</v>
      </c>
      <c r="AN19" s="3">
        <v>49</v>
      </c>
      <c r="AO19" s="3">
        <v>37</v>
      </c>
      <c r="AP19" s="3">
        <v>88</v>
      </c>
      <c r="AQ19" s="3">
        <v>68</v>
      </c>
      <c r="AR19" s="3">
        <v>62</v>
      </c>
      <c r="AS19" s="3">
        <v>45</v>
      </c>
      <c r="AT19" s="3">
        <v>55</v>
      </c>
      <c r="AU19" s="76">
        <f t="shared" si="5"/>
        <v>62.125</v>
      </c>
    </row>
    <row r="20" spans="1:47" ht="15" thickBot="1" x14ac:dyDescent="0.45">
      <c r="A20" s="14" t="s">
        <v>20</v>
      </c>
      <c r="B20" s="9" t="s">
        <v>21</v>
      </c>
      <c r="C20" s="9" t="s">
        <v>22</v>
      </c>
      <c r="D20" s="14" t="s">
        <v>30</v>
      </c>
      <c r="E20" s="19">
        <v>44261.053865740738</v>
      </c>
      <c r="F20" s="15">
        <v>44261.054293981484</v>
      </c>
      <c r="G20" s="19">
        <v>44261.10900462963</v>
      </c>
      <c r="H20" s="9" t="s">
        <v>104</v>
      </c>
      <c r="I20" s="9" t="s">
        <v>92</v>
      </c>
      <c r="J20" s="9" t="s">
        <v>90</v>
      </c>
      <c r="K20" s="9"/>
      <c r="L20" s="7" t="s">
        <v>121</v>
      </c>
      <c r="M20" s="48">
        <f t="shared" si="0"/>
        <v>5.4710648146283347E-2</v>
      </c>
      <c r="N20" s="49"/>
      <c r="O20" s="49"/>
      <c r="P20" s="49"/>
      <c r="Q20" s="48">
        <v>5.4710648148148154E-2</v>
      </c>
      <c r="R20" s="48">
        <f t="shared" si="1"/>
        <v>4.2824074625968933E-4</v>
      </c>
      <c r="S20" s="48"/>
      <c r="T20" s="15">
        <v>44261.054293981484</v>
      </c>
      <c r="U20" s="44">
        <v>1.0416666666666667E-4</v>
      </c>
      <c r="V20" s="44">
        <v>5.7603686635944698E-7</v>
      </c>
      <c r="W20" s="44">
        <v>5.7603686635944698E-7</v>
      </c>
      <c r="X20" s="44">
        <v>8.064516129032258E-7</v>
      </c>
      <c r="Y20" s="44">
        <v>3.4562211981566822E-7</v>
      </c>
      <c r="Z20" s="44">
        <v>3.4562211981566822E-7</v>
      </c>
      <c r="AA20" s="44">
        <v>3.4562211981566822E-7</v>
      </c>
      <c r="AB20" s="44">
        <v>4.6082949308755763E-7</v>
      </c>
      <c r="AC20" s="92">
        <f t="shared" si="3"/>
        <v>1.0762288786482332E-4</v>
      </c>
      <c r="AD20" s="46">
        <v>7.0000000000000001E-3</v>
      </c>
      <c r="AE20" s="46">
        <v>2.9999999999999997E-4</v>
      </c>
      <c r="AF20" s="46">
        <v>5.9999999999999995E-4</v>
      </c>
      <c r="AG20" s="46">
        <v>1.1000000000000001E-3</v>
      </c>
      <c r="AH20" s="46">
        <v>1.4E-3</v>
      </c>
      <c r="AI20" s="46">
        <v>8.0000000000000004E-4</v>
      </c>
      <c r="AJ20" s="46">
        <v>1.1999999999999999E-3</v>
      </c>
      <c r="AK20" s="46">
        <v>1.2999999999999999E-3</v>
      </c>
      <c r="AL20" s="51">
        <f t="shared" si="4"/>
        <v>1.7125E-3</v>
      </c>
      <c r="AM20" s="3">
        <v>21</v>
      </c>
      <c r="AN20" s="3">
        <v>77</v>
      </c>
      <c r="AO20" s="3">
        <v>35</v>
      </c>
      <c r="AP20" s="3">
        <v>65</v>
      </c>
      <c r="AQ20" s="3">
        <v>61</v>
      </c>
      <c r="AR20" s="3">
        <v>71</v>
      </c>
      <c r="AS20" s="3">
        <v>67</v>
      </c>
      <c r="AT20" s="3">
        <v>50</v>
      </c>
      <c r="AU20" s="76">
        <f t="shared" si="5"/>
        <v>55.875</v>
      </c>
    </row>
    <row r="21" spans="1:47" s="40" customFormat="1" ht="15" thickBot="1" x14ac:dyDescent="0.45">
      <c r="A21" s="31"/>
      <c r="B21" s="31" t="s">
        <v>8</v>
      </c>
      <c r="C21" s="31" t="s">
        <v>23</v>
      </c>
      <c r="D21" s="31"/>
      <c r="E21" s="37"/>
      <c r="F21" s="38"/>
      <c r="G21" s="37"/>
      <c r="H21" s="31"/>
      <c r="I21" s="31"/>
      <c r="J21" s="31"/>
      <c r="K21" s="31"/>
      <c r="L21" s="32"/>
      <c r="M21" s="50"/>
      <c r="N21" s="73"/>
      <c r="O21" s="73"/>
      <c r="P21" s="73"/>
      <c r="Q21" s="73"/>
      <c r="R21" s="50"/>
      <c r="S21" s="50"/>
      <c r="T21" s="38"/>
      <c r="U21" s="50"/>
      <c r="V21" s="63"/>
      <c r="W21" s="63"/>
      <c r="X21" s="63"/>
      <c r="Y21" s="63"/>
      <c r="Z21" s="63"/>
      <c r="AA21" s="63"/>
      <c r="AB21" s="63"/>
      <c r="AC21" s="93"/>
      <c r="AD21" s="47"/>
      <c r="AE21" s="47"/>
      <c r="AF21" s="47"/>
      <c r="AG21" s="47"/>
      <c r="AH21" s="47"/>
      <c r="AI21" s="47"/>
      <c r="AJ21" s="47"/>
      <c r="AK21" s="47"/>
      <c r="AL21" s="78"/>
      <c r="AM21" s="39"/>
      <c r="AN21" s="39"/>
      <c r="AO21" s="39"/>
      <c r="AP21" s="39"/>
      <c r="AQ21" s="39"/>
      <c r="AR21" s="39"/>
      <c r="AS21" s="39"/>
      <c r="AT21" s="39"/>
      <c r="AU21" s="86"/>
    </row>
    <row r="22" spans="1:47" ht="15" thickBot="1" x14ac:dyDescent="0.45">
      <c r="A22" s="9" t="s">
        <v>24</v>
      </c>
      <c r="B22" s="9" t="s">
        <v>8</v>
      </c>
      <c r="C22" s="9" t="s">
        <v>23</v>
      </c>
      <c r="D22" s="9" t="s">
        <v>14</v>
      </c>
      <c r="E22" s="19">
        <v>44261.111041666663</v>
      </c>
      <c r="F22" s="19">
        <v>44261.111064814817</v>
      </c>
      <c r="G22" s="19">
        <v>44261.11136574074</v>
      </c>
      <c r="H22" s="9" t="s">
        <v>57</v>
      </c>
      <c r="I22" s="9" t="s">
        <v>10</v>
      </c>
      <c r="J22" s="9" t="s">
        <v>10</v>
      </c>
      <c r="K22" s="9"/>
      <c r="L22" s="7" t="s">
        <v>119</v>
      </c>
      <c r="M22" s="48">
        <f t="shared" si="0"/>
        <v>3.0092592351138592E-4</v>
      </c>
      <c r="N22" s="49"/>
      <c r="O22" s="48">
        <v>3.0092592351138592E-4</v>
      </c>
      <c r="P22" s="49"/>
      <c r="Q22" s="49"/>
      <c r="R22" s="48">
        <f t="shared" si="1"/>
        <v>2.3148153559304774E-5</v>
      </c>
      <c r="S22" s="48">
        <f t="shared" si="2"/>
        <v>3.0092592351138592E-4</v>
      </c>
      <c r="T22" s="19">
        <v>44261.111064814817</v>
      </c>
      <c r="U22" s="44">
        <v>4.6296296296296294E-5</v>
      </c>
      <c r="V22" s="44">
        <v>3.4562211981566822E-7</v>
      </c>
      <c r="W22" s="44">
        <v>1.1520737327188941E-7</v>
      </c>
      <c r="X22" s="44">
        <v>9.2165898617511526E-7</v>
      </c>
      <c r="Y22" s="44">
        <v>1.1520737327188941E-7</v>
      </c>
      <c r="Z22" s="44">
        <v>1.0368663594470045E-6</v>
      </c>
      <c r="AA22" s="44">
        <v>1.1520737327188941E-7</v>
      </c>
      <c r="AB22" s="44">
        <v>5.7603686635944698E-7</v>
      </c>
      <c r="AC22" s="92">
        <f t="shared" si="3"/>
        <v>4.9522102747909205E-5</v>
      </c>
      <c r="AD22" s="46">
        <v>4.0000000000000001E-3</v>
      </c>
      <c r="AE22" s="46">
        <v>5.9999999999999995E-4</v>
      </c>
      <c r="AF22" s="46">
        <v>1.4E-3</v>
      </c>
      <c r="AG22" s="46">
        <v>1.6000000000000001E-3</v>
      </c>
      <c r="AH22" s="46">
        <v>6.9999999999999999E-4</v>
      </c>
      <c r="AI22" s="46">
        <v>1.6000000000000001E-3</v>
      </c>
      <c r="AJ22" s="46">
        <v>8.0000000000000004E-4</v>
      </c>
      <c r="AK22" s="46">
        <v>5.0000000000000001E-4</v>
      </c>
      <c r="AL22" s="51">
        <f t="shared" si="4"/>
        <v>1.4000000000000002E-3</v>
      </c>
      <c r="AM22" s="3">
        <v>94</v>
      </c>
      <c r="AN22" s="3">
        <v>13</v>
      </c>
      <c r="AO22" s="3">
        <v>24</v>
      </c>
      <c r="AP22" s="3">
        <v>91</v>
      </c>
      <c r="AQ22" s="3">
        <v>49</v>
      </c>
      <c r="AR22" s="3">
        <v>72</v>
      </c>
      <c r="AS22" s="3">
        <v>68</v>
      </c>
      <c r="AT22" s="3">
        <v>11</v>
      </c>
      <c r="AU22" s="76">
        <f t="shared" si="5"/>
        <v>52.75</v>
      </c>
    </row>
    <row r="23" spans="1:47" ht="15" thickBot="1" x14ac:dyDescent="0.45">
      <c r="A23" s="9"/>
      <c r="B23" s="9" t="s">
        <v>11</v>
      </c>
      <c r="C23" s="9" t="s">
        <v>13</v>
      </c>
      <c r="D23" s="9" t="s">
        <v>12</v>
      </c>
      <c r="E23" s="19">
        <v>44261.111041666663</v>
      </c>
      <c r="F23" s="15">
        <v>44261.111307870371</v>
      </c>
      <c r="G23" s="19">
        <v>44261.11136574074</v>
      </c>
      <c r="H23" s="9" t="s">
        <v>69</v>
      </c>
      <c r="I23" s="9" t="s">
        <v>10</v>
      </c>
      <c r="J23" s="9" t="s">
        <v>10</v>
      </c>
      <c r="K23" s="9"/>
      <c r="L23" s="7" t="s">
        <v>119</v>
      </c>
      <c r="M23" s="48">
        <f t="shared" si="0"/>
        <v>5.7870369346346706E-5</v>
      </c>
      <c r="N23" s="49"/>
      <c r="O23" s="48">
        <v>5.7870369346346706E-5</v>
      </c>
      <c r="P23" s="49"/>
      <c r="Q23" s="49"/>
      <c r="R23" s="48">
        <f t="shared" si="1"/>
        <v>2.6620370772434399E-4</v>
      </c>
      <c r="S23" s="48">
        <f t="shared" si="2"/>
        <v>5.7870369346346706E-5</v>
      </c>
      <c r="T23" s="15">
        <v>44261.111307870371</v>
      </c>
      <c r="U23" s="44">
        <v>3.4722222222222222E-5</v>
      </c>
      <c r="V23" s="44">
        <v>4.6082949308755763E-7</v>
      </c>
      <c r="W23" s="44">
        <v>9.2165898617511526E-7</v>
      </c>
      <c r="X23" s="44">
        <v>2.3041474654377881E-7</v>
      </c>
      <c r="Y23" s="44">
        <v>9.2165898617511526E-7</v>
      </c>
      <c r="Z23" s="44">
        <v>9.2165898617511526E-7</v>
      </c>
      <c r="AA23" s="44">
        <v>2.3041474654377881E-7</v>
      </c>
      <c r="AB23" s="44">
        <v>6.9124423963133644E-7</v>
      </c>
      <c r="AC23" s="92">
        <f t="shared" si="3"/>
        <v>3.910010240655403E-5</v>
      </c>
      <c r="AD23" s="46">
        <v>4.0000000000000001E-3</v>
      </c>
      <c r="AE23" s="46">
        <v>5.9999999999999995E-4</v>
      </c>
      <c r="AF23" s="46">
        <v>4.0000000000000002E-4</v>
      </c>
      <c r="AG23" s="46">
        <v>2.0999999999999999E-3</v>
      </c>
      <c r="AH23" s="46">
        <v>2.9999999999999997E-4</v>
      </c>
      <c r="AI23" s="46">
        <v>6.9999999999999999E-4</v>
      </c>
      <c r="AJ23" s="46">
        <v>1.6999999999999999E-3</v>
      </c>
      <c r="AK23" s="46">
        <v>1.5E-3</v>
      </c>
      <c r="AL23" s="51">
        <f t="shared" si="4"/>
        <v>1.4124999999999999E-3</v>
      </c>
      <c r="AM23" s="3">
        <v>22</v>
      </c>
      <c r="AN23" s="3">
        <v>36</v>
      </c>
      <c r="AO23" s="3">
        <v>13</v>
      </c>
      <c r="AP23" s="3">
        <v>60</v>
      </c>
      <c r="AQ23" s="3">
        <v>74</v>
      </c>
      <c r="AR23" s="3">
        <v>53</v>
      </c>
      <c r="AS23" s="3">
        <v>59</v>
      </c>
      <c r="AT23" s="3">
        <v>18</v>
      </c>
      <c r="AU23" s="76">
        <f t="shared" si="5"/>
        <v>41.875</v>
      </c>
    </row>
    <row r="24" spans="1:47" ht="15" thickBot="1" x14ac:dyDescent="0.45">
      <c r="A24" s="9" t="s">
        <v>25</v>
      </c>
      <c r="B24" s="9" t="s">
        <v>26</v>
      </c>
      <c r="C24" s="9" t="s">
        <v>28</v>
      </c>
      <c r="D24" s="9" t="s">
        <v>27</v>
      </c>
      <c r="E24" s="19">
        <v>44261.114363425928</v>
      </c>
      <c r="F24" s="15">
        <v>44261.114560185182</v>
      </c>
      <c r="G24" s="19">
        <v>44261.114618055559</v>
      </c>
      <c r="H24" s="9" t="s">
        <v>69</v>
      </c>
      <c r="I24" s="9" t="s">
        <v>10</v>
      </c>
      <c r="J24" s="9" t="s">
        <v>10</v>
      </c>
      <c r="K24" s="9"/>
      <c r="L24" s="7" t="s">
        <v>119</v>
      </c>
      <c r="M24" s="48">
        <f t="shared" si="0"/>
        <v>5.787037662230432E-5</v>
      </c>
      <c r="N24" s="49"/>
      <c r="O24" s="48">
        <v>5.787037662230432E-5</v>
      </c>
      <c r="P24" s="49"/>
      <c r="Q24" s="49"/>
      <c r="R24" s="48">
        <f t="shared" si="1"/>
        <v>1.9675925432238728E-4</v>
      </c>
      <c r="S24" s="48">
        <f t="shared" si="2"/>
        <v>5.787037662230432E-5</v>
      </c>
      <c r="T24" s="15">
        <v>44261.114560185182</v>
      </c>
      <c r="U24" s="44">
        <v>2.3148148148148147E-5</v>
      </c>
      <c r="V24" s="44">
        <v>0</v>
      </c>
      <c r="W24" s="44">
        <v>1.1520737327188941E-7</v>
      </c>
      <c r="X24" s="44">
        <v>9.2165898617511526E-7</v>
      </c>
      <c r="Y24" s="44">
        <v>9.2165898617511526E-7</v>
      </c>
      <c r="Z24" s="44">
        <v>4.6082949308755763E-7</v>
      </c>
      <c r="AA24" s="44">
        <v>2.3041474654377881E-7</v>
      </c>
      <c r="AB24" s="44">
        <v>2.3041474654377881E-7</v>
      </c>
      <c r="AC24" s="92">
        <f t="shared" si="3"/>
        <v>2.6028332479945382E-5</v>
      </c>
      <c r="AD24" s="46">
        <v>6.0000000000000001E-3</v>
      </c>
      <c r="AE24" s="46">
        <v>4.0000000000000002E-4</v>
      </c>
      <c r="AF24" s="46">
        <v>1.1999999999999999E-3</v>
      </c>
      <c r="AG24" s="46">
        <v>2.8E-3</v>
      </c>
      <c r="AH24" s="46">
        <v>1.4E-3</v>
      </c>
      <c r="AI24" s="46">
        <v>5.0000000000000001E-4</v>
      </c>
      <c r="AJ24" s="46">
        <v>8.9999999999999998E-4</v>
      </c>
      <c r="AK24" s="46">
        <v>6.9999999999999999E-4</v>
      </c>
      <c r="AL24" s="51">
        <f t="shared" si="4"/>
        <v>1.7374999999999999E-3</v>
      </c>
      <c r="AM24" s="3">
        <v>42</v>
      </c>
      <c r="AN24" s="3">
        <v>27</v>
      </c>
      <c r="AO24" s="3">
        <v>53</v>
      </c>
      <c r="AP24" s="3">
        <v>77</v>
      </c>
      <c r="AQ24" s="3">
        <v>71</v>
      </c>
      <c r="AR24" s="3">
        <v>38</v>
      </c>
      <c r="AS24" s="3">
        <v>46</v>
      </c>
      <c r="AT24" s="3">
        <v>43</v>
      </c>
      <c r="AU24" s="76">
        <f t="shared" si="5"/>
        <v>49.625</v>
      </c>
    </row>
    <row r="25" spans="1:47" ht="15" thickBot="1" x14ac:dyDescent="0.45">
      <c r="A25" s="9"/>
      <c r="B25" s="9" t="s">
        <v>11</v>
      </c>
      <c r="C25" s="9" t="s">
        <v>13</v>
      </c>
      <c r="D25" s="9" t="s">
        <v>12</v>
      </c>
      <c r="E25" s="19">
        <v>44261.114363425928</v>
      </c>
      <c r="F25" s="15">
        <v>44261.114560185182</v>
      </c>
      <c r="G25" s="21">
        <v>44261.114618055559</v>
      </c>
      <c r="H25" s="14" t="s">
        <v>69</v>
      </c>
      <c r="I25" s="9" t="s">
        <v>10</v>
      </c>
      <c r="J25" s="9" t="s">
        <v>10</v>
      </c>
      <c r="K25" s="9"/>
      <c r="L25" s="7" t="s">
        <v>119</v>
      </c>
      <c r="M25" s="48">
        <f t="shared" si="0"/>
        <v>5.787037662230432E-5</v>
      </c>
      <c r="N25" s="49"/>
      <c r="O25" s="48">
        <v>5.787037662230432E-5</v>
      </c>
      <c r="P25" s="49"/>
      <c r="Q25" s="49"/>
      <c r="R25" s="48">
        <f t="shared" si="1"/>
        <v>1.9675925432238728E-4</v>
      </c>
      <c r="S25" s="48">
        <f t="shared" si="2"/>
        <v>5.787037662230432E-5</v>
      </c>
      <c r="T25" s="15">
        <v>44261.114560185182</v>
      </c>
      <c r="U25" s="44">
        <v>2.3148148148148147E-5</v>
      </c>
      <c r="V25" s="44">
        <v>9.2165898617511526E-7</v>
      </c>
      <c r="W25" s="44">
        <v>1.152073732718894E-6</v>
      </c>
      <c r="X25" s="44">
        <v>2.3041474654377881E-7</v>
      </c>
      <c r="Y25" s="44">
        <v>9.2165898617511526E-7</v>
      </c>
      <c r="Z25" s="44">
        <v>8.064516129032258E-7</v>
      </c>
      <c r="AA25" s="44">
        <v>5.7603686635944698E-7</v>
      </c>
      <c r="AB25" s="44">
        <v>5.7603686635944698E-7</v>
      </c>
      <c r="AC25" s="92">
        <f t="shared" si="3"/>
        <v>2.8332479945383169E-5</v>
      </c>
      <c r="AD25" s="46">
        <v>7.0000000000000001E-3</v>
      </c>
      <c r="AE25" s="46">
        <v>5.9999999999999995E-4</v>
      </c>
      <c r="AF25" s="46">
        <v>1.6000000000000001E-3</v>
      </c>
      <c r="AG25" s="46">
        <v>1.5E-3</v>
      </c>
      <c r="AH25" s="46">
        <v>1.2999999999999999E-3</v>
      </c>
      <c r="AI25" s="46">
        <v>1.5E-3</v>
      </c>
      <c r="AJ25" s="46">
        <v>1.6999999999999999E-3</v>
      </c>
      <c r="AK25" s="46">
        <v>1.9E-3</v>
      </c>
      <c r="AL25" s="51">
        <f t="shared" si="4"/>
        <v>2.1375000000000001E-3</v>
      </c>
      <c r="AM25" s="3">
        <v>57</v>
      </c>
      <c r="AN25" s="3">
        <v>56</v>
      </c>
      <c r="AO25" s="3">
        <v>35</v>
      </c>
      <c r="AP25" s="3">
        <v>82</v>
      </c>
      <c r="AQ25" s="3">
        <v>30</v>
      </c>
      <c r="AR25" s="3">
        <v>79</v>
      </c>
      <c r="AS25" s="3">
        <v>45</v>
      </c>
      <c r="AT25" s="3">
        <v>38</v>
      </c>
      <c r="AU25" s="76">
        <f t="shared" si="5"/>
        <v>52.75</v>
      </c>
    </row>
    <row r="26" spans="1:47" ht="15" thickBot="1" x14ac:dyDescent="0.45">
      <c r="A26" s="14" t="s">
        <v>29</v>
      </c>
      <c r="B26" s="9" t="s">
        <v>21</v>
      </c>
      <c r="C26" s="9" t="s">
        <v>22</v>
      </c>
      <c r="D26" s="9" t="s">
        <v>30</v>
      </c>
      <c r="E26" s="19">
        <v>44261.117442129631</v>
      </c>
      <c r="F26" s="15">
        <v>44261.117511574077</v>
      </c>
      <c r="G26" s="15">
        <v>44261.129467592589</v>
      </c>
      <c r="H26" s="9" t="s">
        <v>70</v>
      </c>
      <c r="I26" s="9" t="s">
        <v>92</v>
      </c>
      <c r="J26" s="9" t="s">
        <v>90</v>
      </c>
      <c r="K26" s="9"/>
      <c r="L26" s="7" t="s">
        <v>121</v>
      </c>
      <c r="M26" s="48">
        <f t="shared" si="0"/>
        <v>1.1956018512137234E-2</v>
      </c>
      <c r="N26" s="49"/>
      <c r="O26" s="49"/>
      <c r="P26" s="49"/>
      <c r="Q26" s="48">
        <v>1.1956018512137234E-2</v>
      </c>
      <c r="R26" s="48">
        <f t="shared" si="1"/>
        <v>6.9444446125999093E-5</v>
      </c>
      <c r="S26" s="48"/>
      <c r="T26" s="15">
        <v>44261.117511574077</v>
      </c>
      <c r="U26" s="44">
        <v>8.1018518518518516E-5</v>
      </c>
      <c r="V26" s="44">
        <v>2.3041474654377881E-7</v>
      </c>
      <c r="W26" s="44">
        <v>1.152073732718894E-6</v>
      </c>
      <c r="X26" s="44">
        <v>9.2165898617511526E-7</v>
      </c>
      <c r="Y26" s="44">
        <v>8.064516129032258E-7</v>
      </c>
      <c r="Z26" s="44">
        <v>6.9124423963133644E-7</v>
      </c>
      <c r="AA26" s="44">
        <v>4.6082949308755763E-7</v>
      </c>
      <c r="AB26" s="44">
        <v>6.9124423963133644E-7</v>
      </c>
      <c r="AC26" s="92">
        <f t="shared" si="3"/>
        <v>8.5972435569209765E-5</v>
      </c>
      <c r="AD26" s="46">
        <v>4.0000000000000001E-3</v>
      </c>
      <c r="AE26" s="46">
        <v>4.0000000000000002E-4</v>
      </c>
      <c r="AF26" s="46">
        <v>1.1000000000000001E-3</v>
      </c>
      <c r="AG26" s="46">
        <v>1E-3</v>
      </c>
      <c r="AH26" s="46">
        <v>1.5E-3</v>
      </c>
      <c r="AI26" s="46">
        <v>1.6999999999999999E-3</v>
      </c>
      <c r="AJ26" s="46">
        <v>1.8E-3</v>
      </c>
      <c r="AK26" s="46">
        <v>1.5E-3</v>
      </c>
      <c r="AL26" s="51">
        <f t="shared" si="4"/>
        <v>1.6249999999999999E-3</v>
      </c>
      <c r="AM26" s="3">
        <v>40</v>
      </c>
      <c r="AN26" s="3">
        <v>32</v>
      </c>
      <c r="AO26" s="3">
        <v>52</v>
      </c>
      <c r="AP26" s="3">
        <v>115</v>
      </c>
      <c r="AQ26" s="3">
        <v>32</v>
      </c>
      <c r="AR26" s="3">
        <v>64</v>
      </c>
      <c r="AS26" s="3">
        <v>58</v>
      </c>
      <c r="AT26" s="3">
        <v>49</v>
      </c>
      <c r="AU26" s="76">
        <f t="shared" si="5"/>
        <v>55.25</v>
      </c>
    </row>
    <row r="27" spans="1:47" s="40" customFormat="1" ht="15" thickBot="1" x14ac:dyDescent="0.45">
      <c r="A27" s="31"/>
      <c r="B27" s="31" t="s">
        <v>15</v>
      </c>
      <c r="C27" s="31" t="s">
        <v>17</v>
      </c>
      <c r="D27" s="31" t="s">
        <v>16</v>
      </c>
      <c r="E27" s="38">
        <v>44263.956296296295</v>
      </c>
      <c r="F27" s="38"/>
      <c r="G27" s="37"/>
      <c r="H27" s="31"/>
      <c r="I27" s="31"/>
      <c r="J27" s="31"/>
      <c r="K27" s="31"/>
      <c r="L27" s="32"/>
      <c r="M27" s="50"/>
      <c r="N27" s="73"/>
      <c r="O27" s="73"/>
      <c r="P27" s="73"/>
      <c r="Q27" s="50"/>
      <c r="R27" s="50"/>
      <c r="S27" s="50"/>
      <c r="T27" s="38"/>
      <c r="U27" s="50"/>
      <c r="V27" s="63"/>
      <c r="W27" s="63"/>
      <c r="X27" s="63"/>
      <c r="Y27" s="63"/>
      <c r="Z27" s="63"/>
      <c r="AA27" s="63"/>
      <c r="AB27" s="63"/>
      <c r="AC27" s="93"/>
      <c r="AD27" s="47"/>
      <c r="AE27" s="47"/>
      <c r="AF27" s="47"/>
      <c r="AG27" s="47"/>
      <c r="AH27" s="47"/>
      <c r="AI27" s="47"/>
      <c r="AJ27" s="47"/>
      <c r="AK27" s="47"/>
      <c r="AL27" s="78"/>
      <c r="AM27" s="39"/>
      <c r="AN27" s="39"/>
      <c r="AO27" s="39"/>
      <c r="AP27" s="39"/>
      <c r="AQ27" s="39"/>
      <c r="AR27" s="39"/>
      <c r="AS27" s="39"/>
      <c r="AT27" s="39"/>
      <c r="AU27" s="86"/>
    </row>
    <row r="28" spans="1:47" ht="15" thickBot="1" x14ac:dyDescent="0.45">
      <c r="A28" s="9" t="s">
        <v>31</v>
      </c>
      <c r="B28" s="9" t="s">
        <v>54</v>
      </c>
      <c r="C28" s="9" t="s">
        <v>56</v>
      </c>
      <c r="D28" s="9" t="s">
        <v>55</v>
      </c>
      <c r="E28" s="19">
        <v>44261.176157407404</v>
      </c>
      <c r="F28" s="15">
        <v>44261.176828703705</v>
      </c>
      <c r="G28" s="19">
        <v>44261.251539351855</v>
      </c>
      <c r="H28" s="9" t="s">
        <v>92</v>
      </c>
      <c r="I28" s="9" t="s">
        <v>92</v>
      </c>
      <c r="J28" s="9" t="s">
        <v>92</v>
      </c>
      <c r="K28" s="9"/>
      <c r="L28" s="7" t="s">
        <v>121</v>
      </c>
      <c r="M28" s="48">
        <f t="shared" si="0"/>
        <v>7.4710648150357883E-2</v>
      </c>
      <c r="N28" s="49"/>
      <c r="O28" s="49"/>
      <c r="P28" s="49"/>
      <c r="Q28" s="48">
        <v>7.4710648150357883E-2</v>
      </c>
      <c r="R28" s="48">
        <f t="shared" si="1"/>
        <v>6.7129630042472854E-4</v>
      </c>
      <c r="S28" s="48"/>
      <c r="T28" s="15">
        <v>44261.176828703705</v>
      </c>
      <c r="U28" s="44">
        <v>2.3148148148148147E-5</v>
      </c>
      <c r="V28" s="44">
        <v>8.064516129032258E-7</v>
      </c>
      <c r="W28" s="44">
        <v>1.0368663594470045E-6</v>
      </c>
      <c r="X28" s="44">
        <v>1.1520737327188941E-7</v>
      </c>
      <c r="Y28" s="44">
        <v>5.7603686635944698E-7</v>
      </c>
      <c r="Z28" s="44">
        <v>6.9124423963133644E-7</v>
      </c>
      <c r="AA28" s="44">
        <v>3.4562211981566822E-7</v>
      </c>
      <c r="AB28" s="44">
        <v>3.4562211981566822E-7</v>
      </c>
      <c r="AC28" s="92">
        <f t="shared" si="3"/>
        <v>2.7065198839392389E-5</v>
      </c>
      <c r="AD28" s="46">
        <v>7.0000000000000001E-3</v>
      </c>
      <c r="AE28" s="46">
        <v>5.9999999999999995E-4</v>
      </c>
      <c r="AF28" s="46">
        <v>8.0000000000000004E-4</v>
      </c>
      <c r="AG28" s="46">
        <v>2.7000000000000001E-3</v>
      </c>
      <c r="AH28" s="46">
        <v>1.1999999999999999E-3</v>
      </c>
      <c r="AI28" s="46">
        <v>1.2999999999999999E-3</v>
      </c>
      <c r="AJ28" s="46">
        <v>1.1999999999999999E-3</v>
      </c>
      <c r="AK28" s="46">
        <v>8.0000000000000004E-4</v>
      </c>
      <c r="AL28" s="51">
        <f t="shared" si="4"/>
        <v>1.9499999999999997E-3</v>
      </c>
      <c r="AM28" s="3">
        <v>41</v>
      </c>
      <c r="AN28" s="3">
        <v>13</v>
      </c>
      <c r="AO28" s="3">
        <v>42</v>
      </c>
      <c r="AP28" s="3">
        <v>87</v>
      </c>
      <c r="AQ28" s="3">
        <v>65</v>
      </c>
      <c r="AR28" s="3">
        <v>77</v>
      </c>
      <c r="AS28" s="3">
        <v>79</v>
      </c>
      <c r="AT28" s="3">
        <v>31</v>
      </c>
      <c r="AU28" s="76">
        <f t="shared" si="5"/>
        <v>54.375</v>
      </c>
    </row>
    <row r="29" spans="1:47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L29" s="7"/>
      <c r="U29" s="49">
        <f>SUM(U2:U28)/22</f>
        <v>3.8404882154882156E-5</v>
      </c>
      <c r="V29" s="49">
        <f t="shared" ref="V29:AB29" si="6">SUM(V2:V28)/22</f>
        <v>5.2366987850858829E-7</v>
      </c>
      <c r="W29" s="49">
        <f t="shared" si="6"/>
        <v>6.2316715542521985E-7</v>
      </c>
      <c r="X29" s="49">
        <f t="shared" si="6"/>
        <v>5.8651026392961895E-7</v>
      </c>
      <c r="Y29" s="49">
        <f t="shared" si="6"/>
        <v>5.4985337243401764E-7</v>
      </c>
      <c r="Z29" s="49">
        <f t="shared" si="6"/>
        <v>7.1219103477168007E-7</v>
      </c>
      <c r="AA29" s="49">
        <f t="shared" si="6"/>
        <v>3.6656891495601169E-7</v>
      </c>
      <c r="AB29" s="49">
        <f t="shared" si="6"/>
        <v>4.294093003770423E-7</v>
      </c>
      <c r="AD29" s="46"/>
      <c r="AE29" s="46"/>
      <c r="AF29" s="46"/>
      <c r="AG29" s="46"/>
      <c r="AH29" s="46"/>
      <c r="AI29" s="46"/>
      <c r="AJ29" s="46"/>
      <c r="AK29" s="46"/>
      <c r="AL29" s="46"/>
      <c r="AM29" s="3"/>
      <c r="AN29" s="3"/>
      <c r="AO29" s="3"/>
      <c r="AP29" s="3"/>
      <c r="AQ29" s="3"/>
      <c r="AR29" s="3"/>
      <c r="AS29" s="3"/>
      <c r="AT29" s="3"/>
    </row>
    <row r="30" spans="1:47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L30" s="7"/>
      <c r="O30" s="24">
        <f>SUM(O2:O28)/15</f>
        <v>1.1231481490166641E-3</v>
      </c>
      <c r="P30" s="24">
        <f>SUM(P2:P29)</f>
        <v>1.2384259243845008E-3</v>
      </c>
      <c r="Q30" s="24">
        <f>SUM(Q2:Q29)/6</f>
        <v>2.8917824073513555E-2</v>
      </c>
      <c r="V30" s="28"/>
      <c r="W30" s="28"/>
      <c r="X30" s="28"/>
      <c r="Y30" s="28"/>
      <c r="Z30" s="28"/>
      <c r="AA30" s="28"/>
      <c r="AB30" s="28"/>
      <c r="AD30" s="46"/>
      <c r="AE30" s="46"/>
      <c r="AF30" s="46"/>
      <c r="AG30" s="46"/>
      <c r="AH30" s="46"/>
      <c r="AI30" s="46"/>
      <c r="AJ30" s="46"/>
      <c r="AK30" s="46"/>
      <c r="AL30" s="46"/>
      <c r="AM30" s="3"/>
      <c r="AN30" s="3"/>
      <c r="AO30" s="3"/>
      <c r="AP30" s="3"/>
      <c r="AQ30" s="3"/>
      <c r="AR30" s="3"/>
      <c r="AS30" s="3"/>
      <c r="AT30" s="3"/>
    </row>
    <row r="31" spans="1:47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V31" s="28"/>
      <c r="W31" s="28"/>
      <c r="X31" s="28"/>
      <c r="Y31" s="28"/>
      <c r="Z31" s="28"/>
      <c r="AA31" s="28"/>
      <c r="AB31" s="28"/>
      <c r="AD31" s="46"/>
      <c r="AE31" s="46"/>
      <c r="AF31" s="46"/>
      <c r="AG31" s="46"/>
      <c r="AH31" s="46"/>
      <c r="AI31" s="46"/>
      <c r="AJ31" s="46"/>
      <c r="AK31" s="46"/>
      <c r="AL31" s="46"/>
      <c r="AM31" s="3"/>
      <c r="AN31" s="3"/>
      <c r="AO31" s="3"/>
      <c r="AP31" s="3"/>
      <c r="AQ31" s="3"/>
      <c r="AR31" s="3"/>
      <c r="AS31" s="3"/>
      <c r="AT31" s="3"/>
    </row>
    <row r="32" spans="1:47" x14ac:dyDescent="0.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BF40"/>
  <sheetViews>
    <sheetView workbookViewId="0">
      <selection activeCell="C15" sqref="C15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5" max="15" width="11.4609375" bestFit="1" customWidth="1"/>
    <col min="16" max="16" width="15.4609375" bestFit="1" customWidth="1"/>
    <col min="17" max="17" width="11.4609375" bestFit="1" customWidth="1"/>
    <col min="19" max="20" width="11.4609375" bestFit="1" customWidth="1"/>
    <col min="21" max="21" width="17.53515625" customWidth="1"/>
    <col min="22" max="22" width="12" customWidth="1"/>
    <col min="23" max="23" width="13.765625" customWidth="1"/>
    <col min="24" max="24" width="11.53515625" customWidth="1"/>
    <col min="25" max="25" width="13.53515625" customWidth="1"/>
    <col min="26" max="26" width="12.53515625" customWidth="1"/>
    <col min="27" max="27" width="12.3046875" customWidth="1"/>
    <col min="28" max="28" width="11.765625" customWidth="1"/>
    <col min="29" max="29" width="12.765625" customWidth="1"/>
    <col min="30" max="30" width="11.69140625" bestFit="1" customWidth="1"/>
  </cols>
  <sheetData>
    <row r="1" spans="1:58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S1" s="36" t="s">
        <v>124</v>
      </c>
      <c r="T1" s="36" t="s">
        <v>125</v>
      </c>
      <c r="U1" s="36" t="s">
        <v>135</v>
      </c>
      <c r="V1" s="36" t="s">
        <v>126</v>
      </c>
      <c r="W1" s="36" t="s">
        <v>127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53" t="s">
        <v>136</v>
      </c>
      <c r="AE1" s="42" t="s">
        <v>126</v>
      </c>
      <c r="AF1" s="42" t="s">
        <v>127</v>
      </c>
      <c r="AG1" s="42" t="s">
        <v>128</v>
      </c>
      <c r="AH1" s="42" t="s">
        <v>129</v>
      </c>
      <c r="AI1" s="42" t="s">
        <v>130</v>
      </c>
      <c r="AJ1" s="42" t="s">
        <v>131</v>
      </c>
      <c r="AK1" s="42" t="s">
        <v>132</v>
      </c>
      <c r="AL1" s="42" t="s">
        <v>133</v>
      </c>
      <c r="AM1" s="53" t="s">
        <v>136</v>
      </c>
      <c r="AN1" s="43" t="s">
        <v>126</v>
      </c>
      <c r="AO1" s="43" t="s">
        <v>127</v>
      </c>
      <c r="AP1" s="43" t="s">
        <v>128</v>
      </c>
      <c r="AQ1" s="43" t="s">
        <v>129</v>
      </c>
      <c r="AR1" s="43" t="s">
        <v>130</v>
      </c>
      <c r="AS1" s="43" t="s">
        <v>131</v>
      </c>
      <c r="AT1" s="43" t="s">
        <v>132</v>
      </c>
      <c r="AU1" s="43" t="s">
        <v>133</v>
      </c>
      <c r="AV1" s="53" t="s">
        <v>136</v>
      </c>
    </row>
    <row r="2" spans="1:58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105</v>
      </c>
      <c r="I2" s="9" t="s">
        <v>10</v>
      </c>
      <c r="J2" s="9" t="s">
        <v>10</v>
      </c>
      <c r="K2" s="9" t="s">
        <v>75</v>
      </c>
      <c r="L2" s="7" t="s">
        <v>119</v>
      </c>
      <c r="M2" s="26">
        <f>(G2-F2)/5</f>
        <v>1.2268518476048483E-4</v>
      </c>
      <c r="O2" s="48">
        <v>1.273148148148148E-4</v>
      </c>
      <c r="P2" s="49"/>
      <c r="Q2" s="49"/>
      <c r="R2" s="49"/>
      <c r="S2" s="48">
        <f>(F2-E2)/5</f>
        <v>8.1018518540076914E-5</v>
      </c>
      <c r="T2" s="48">
        <f>O2</f>
        <v>1.273148148148148E-4</v>
      </c>
      <c r="U2" s="15">
        <v>44263.02447916667</v>
      </c>
      <c r="V2" s="44">
        <v>5.7870370370370366E-5</v>
      </c>
      <c r="W2" s="44">
        <v>9.2165898617511526E-7</v>
      </c>
      <c r="X2" s="44">
        <v>6.9124423963133644E-7</v>
      </c>
      <c r="Y2" s="44">
        <v>3.4562211981566822E-7</v>
      </c>
      <c r="Z2" s="44">
        <v>3.4562211981566822E-7</v>
      </c>
      <c r="AA2" s="44">
        <v>8.064516129032258E-7</v>
      </c>
      <c r="AB2" s="44">
        <v>3.4562211981566822E-7</v>
      </c>
      <c r="AC2" s="44">
        <v>3.4562211981566822E-7</v>
      </c>
      <c r="AD2" s="92">
        <f>SUM(V2:AC2)</f>
        <v>6.1672213688342711E-5</v>
      </c>
      <c r="AE2" s="46">
        <v>8.9999999999999993E-3</v>
      </c>
      <c r="AF2" s="46">
        <v>4.0000000000000002E-4</v>
      </c>
      <c r="AG2" s="46">
        <v>1.6000000000000001E-3</v>
      </c>
      <c r="AH2" s="46">
        <v>1.6999999999999999E-3</v>
      </c>
      <c r="AI2" s="46">
        <v>1.2999999999999999E-3</v>
      </c>
      <c r="AJ2" s="46">
        <v>1.1000000000000001E-3</v>
      </c>
      <c r="AK2" s="46">
        <v>1.4E-3</v>
      </c>
      <c r="AL2" s="46">
        <v>1E-3</v>
      </c>
      <c r="AM2" s="46">
        <f>SUM(AE2:AL2)/8</f>
        <v>2.1874999999999998E-3</v>
      </c>
      <c r="AN2" s="3">
        <v>39</v>
      </c>
      <c r="AO2" s="3">
        <v>58</v>
      </c>
      <c r="AP2" s="3">
        <v>44</v>
      </c>
      <c r="AQ2" s="3">
        <v>120</v>
      </c>
      <c r="AR2" s="3">
        <v>80</v>
      </c>
      <c r="AS2" s="3">
        <v>57</v>
      </c>
      <c r="AT2" s="3">
        <v>67</v>
      </c>
      <c r="AU2" s="3">
        <v>27</v>
      </c>
      <c r="AV2" s="76">
        <f>SUM(AN2:AU2)/8</f>
        <v>61.5</v>
      </c>
    </row>
    <row r="3" spans="1:58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114</v>
      </c>
      <c r="I3" s="9" t="s">
        <v>10</v>
      </c>
      <c r="J3" s="9" t="s">
        <v>10</v>
      </c>
      <c r="K3" s="9" t="s">
        <v>75</v>
      </c>
      <c r="L3" s="7" t="s">
        <v>119</v>
      </c>
      <c r="M3" s="26">
        <f t="shared" ref="M3:M30" si="0">G3-F3</f>
        <v>8.1018515629693866E-5</v>
      </c>
      <c r="O3" s="48">
        <v>8.1018515629693866E-5</v>
      </c>
      <c r="P3" s="49"/>
      <c r="Q3" s="49"/>
      <c r="R3" s="49"/>
      <c r="S3" s="48">
        <f>F3-E3</f>
        <v>1.5046296175569296E-4</v>
      </c>
      <c r="T3" s="48">
        <f t="shared" ref="T3:T30" si="1">O3</f>
        <v>8.1018515629693866E-5</v>
      </c>
      <c r="U3" s="15">
        <v>44263.02721064815</v>
      </c>
      <c r="V3" s="44">
        <v>1.0416666666666667E-4</v>
      </c>
      <c r="W3" s="44">
        <v>5.7603686635944698E-7</v>
      </c>
      <c r="X3" s="44">
        <v>2.3041474654377881E-7</v>
      </c>
      <c r="Y3" s="44">
        <v>2.3041474654377881E-7</v>
      </c>
      <c r="Z3" s="44">
        <v>6.9124423963133644E-7</v>
      </c>
      <c r="AA3" s="44">
        <v>4.6082949308755763E-7</v>
      </c>
      <c r="AB3" s="44">
        <v>2.3041474654377881E-7</v>
      </c>
      <c r="AC3" s="44">
        <v>6.9124423963133644E-7</v>
      </c>
      <c r="AD3" s="92">
        <f t="shared" ref="AD3:AD30" si="2">SUM(V3:AC3)</f>
        <v>1.0727726574500769E-4</v>
      </c>
      <c r="AE3" s="46">
        <v>8.9999999999999993E-3</v>
      </c>
      <c r="AF3" s="46">
        <v>5.0000000000000001E-4</v>
      </c>
      <c r="AG3" s="46">
        <v>1E-3</v>
      </c>
      <c r="AH3" s="46">
        <v>1.1000000000000001E-3</v>
      </c>
      <c r="AI3" s="46">
        <v>1.4E-3</v>
      </c>
      <c r="AJ3" s="46">
        <v>1.5E-3</v>
      </c>
      <c r="AK3" s="46">
        <v>8.0000000000000004E-4</v>
      </c>
      <c r="AL3" s="46">
        <v>1.1000000000000001E-3</v>
      </c>
      <c r="AM3" s="46">
        <f t="shared" ref="AM3:AM30" si="3">SUM(AE3:AL3)/8</f>
        <v>2.0499999999999997E-3</v>
      </c>
      <c r="AN3" s="3">
        <v>89</v>
      </c>
      <c r="AO3" s="3">
        <v>23</v>
      </c>
      <c r="AP3" s="3">
        <v>36</v>
      </c>
      <c r="AQ3" s="3">
        <v>83</v>
      </c>
      <c r="AR3" s="3">
        <v>22</v>
      </c>
      <c r="AS3" s="3">
        <v>37</v>
      </c>
      <c r="AT3" s="3">
        <v>42</v>
      </c>
      <c r="AU3" s="3">
        <v>27</v>
      </c>
      <c r="AV3" s="76">
        <f t="shared" ref="AV3:AV30" si="4">SUM(AN3:AU3)/8</f>
        <v>44.875</v>
      </c>
    </row>
    <row r="4" spans="1:58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77</v>
      </c>
      <c r="F4" s="15">
        <v>44263.030462962961</v>
      </c>
      <c r="G4" s="15">
        <v>44263.036643518521</v>
      </c>
      <c r="H4" s="16" t="s">
        <v>106</v>
      </c>
      <c r="I4" s="9" t="s">
        <v>92</v>
      </c>
      <c r="J4" s="9" t="s">
        <v>90</v>
      </c>
      <c r="K4" s="9" t="s">
        <v>75</v>
      </c>
      <c r="L4" s="7" t="s">
        <v>121</v>
      </c>
      <c r="M4" s="26">
        <f t="shared" si="0"/>
        <v>6.180555559694767E-3</v>
      </c>
      <c r="O4" s="49"/>
      <c r="P4" s="49"/>
      <c r="Q4" s="48">
        <v>6.180555559694767E-3</v>
      </c>
      <c r="R4" s="49"/>
      <c r="S4" s="48">
        <v>2.3148148148148146E-4</v>
      </c>
      <c r="T4" s="48"/>
      <c r="U4" s="15">
        <v>44263.030462962961</v>
      </c>
      <c r="V4" s="44">
        <v>9.2592592592592588E-5</v>
      </c>
      <c r="W4" s="44">
        <v>3.4562211981566822E-7</v>
      </c>
      <c r="X4" s="44">
        <v>6.9124423963133644E-7</v>
      </c>
      <c r="Y4" s="44">
        <v>4.6082949308755763E-7</v>
      </c>
      <c r="Z4" s="44">
        <v>5.7603686635944698E-7</v>
      </c>
      <c r="AA4" s="44">
        <v>6.9124423963133644E-7</v>
      </c>
      <c r="AB4" s="44">
        <v>2.3041474654377881E-7</v>
      </c>
      <c r="AC4" s="44">
        <v>3.4562211981566822E-7</v>
      </c>
      <c r="AD4" s="92">
        <f t="shared" si="2"/>
        <v>9.5933606417477368E-5</v>
      </c>
      <c r="AE4" s="46">
        <v>8.9999999999999993E-3</v>
      </c>
      <c r="AF4" s="46">
        <v>4.0000000000000002E-4</v>
      </c>
      <c r="AG4" s="46">
        <v>8.9999999999999998E-4</v>
      </c>
      <c r="AH4" s="46">
        <v>1.1000000000000001E-3</v>
      </c>
      <c r="AI4" s="46">
        <v>6.9999999999999999E-4</v>
      </c>
      <c r="AJ4" s="46">
        <v>8.9999999999999998E-4</v>
      </c>
      <c r="AK4" s="46">
        <v>1.1000000000000001E-3</v>
      </c>
      <c r="AL4" s="46">
        <v>1.4E-3</v>
      </c>
      <c r="AM4" s="46">
        <f t="shared" si="3"/>
        <v>1.9374999999999998E-3</v>
      </c>
      <c r="AN4" s="3">
        <v>76</v>
      </c>
      <c r="AO4" s="3">
        <v>46</v>
      </c>
      <c r="AP4" s="3">
        <v>47</v>
      </c>
      <c r="AQ4" s="3">
        <v>99</v>
      </c>
      <c r="AR4" s="3">
        <v>52</v>
      </c>
      <c r="AS4" s="3">
        <v>53</v>
      </c>
      <c r="AT4" s="3">
        <v>70</v>
      </c>
      <c r="AU4" s="3">
        <v>58</v>
      </c>
      <c r="AV4" s="76">
        <f t="shared" si="4"/>
        <v>62.625</v>
      </c>
    </row>
    <row r="5" spans="1:58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78</v>
      </c>
      <c r="I5" s="9" t="s">
        <v>10</v>
      </c>
      <c r="J5" s="9" t="s">
        <v>10</v>
      </c>
      <c r="K5" s="9" t="s">
        <v>75</v>
      </c>
      <c r="L5" s="7" t="s">
        <v>119</v>
      </c>
      <c r="M5" s="26">
        <f>(G5-F5)/5</f>
        <v>2.1759259252576157E-4</v>
      </c>
      <c r="O5" s="48">
        <v>2.199074074074074E-4</v>
      </c>
      <c r="P5" s="49"/>
      <c r="Q5" s="49"/>
      <c r="R5" s="49"/>
      <c r="S5" s="48">
        <f t="shared" ref="S5:S30" si="5">F5-E5</f>
        <v>0</v>
      </c>
      <c r="T5" s="48">
        <f t="shared" si="1"/>
        <v>2.199074074074074E-4</v>
      </c>
      <c r="U5" s="19">
        <v>44263.05877314815</v>
      </c>
      <c r="V5" s="44">
        <v>2.3148148148148147E-5</v>
      </c>
      <c r="W5" s="44">
        <v>1.152073732718894E-6</v>
      </c>
      <c r="X5" s="44">
        <v>5.7603686635944698E-7</v>
      </c>
      <c r="Y5" s="44">
        <v>1.0368663594470045E-6</v>
      </c>
      <c r="Z5" s="44">
        <v>6.9124423963133644E-7</v>
      </c>
      <c r="AA5" s="44">
        <v>5.7603686635944698E-7</v>
      </c>
      <c r="AB5" s="44">
        <v>3.4562211981566822E-7</v>
      </c>
      <c r="AC5" s="44">
        <v>5.7603686635944698E-7</v>
      </c>
      <c r="AD5" s="92">
        <f t="shared" si="2"/>
        <v>2.8102065198839396E-5</v>
      </c>
      <c r="AE5" s="46">
        <v>3.0000000000000001E-3</v>
      </c>
      <c r="AF5" s="46">
        <v>4.0000000000000002E-4</v>
      </c>
      <c r="AG5" s="46">
        <v>1.4E-3</v>
      </c>
      <c r="AH5" s="46">
        <v>1.6999999999999999E-3</v>
      </c>
      <c r="AI5" s="46">
        <v>1.4E-3</v>
      </c>
      <c r="AJ5" s="46">
        <v>1.4E-3</v>
      </c>
      <c r="AK5" s="46">
        <v>5.9999999999999995E-4</v>
      </c>
      <c r="AL5" s="46">
        <v>1.1000000000000001E-3</v>
      </c>
      <c r="AM5" s="46">
        <f t="shared" si="3"/>
        <v>1.3750000000000001E-3</v>
      </c>
      <c r="AN5" s="3">
        <v>71</v>
      </c>
      <c r="AO5" s="3">
        <v>43</v>
      </c>
      <c r="AP5" s="3">
        <v>52</v>
      </c>
      <c r="AQ5" s="3">
        <v>85</v>
      </c>
      <c r="AR5" s="3">
        <v>28</v>
      </c>
      <c r="AS5" s="3">
        <v>41</v>
      </c>
      <c r="AT5" s="3">
        <v>35</v>
      </c>
      <c r="AU5" s="3">
        <v>46</v>
      </c>
      <c r="AV5" s="76">
        <f t="shared" si="4"/>
        <v>50.125</v>
      </c>
    </row>
    <row r="6" spans="1:58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109</v>
      </c>
      <c r="I6" s="9" t="s">
        <v>92</v>
      </c>
      <c r="J6" s="9" t="s">
        <v>90</v>
      </c>
      <c r="K6" s="9" t="s">
        <v>79</v>
      </c>
      <c r="L6" s="7" t="s">
        <v>121</v>
      </c>
      <c r="M6" s="26">
        <f t="shared" si="0"/>
        <v>9.976851855753921E-3</v>
      </c>
      <c r="O6" s="49"/>
      <c r="P6" s="49"/>
      <c r="Q6" s="48">
        <v>9.9768518518518531E-3</v>
      </c>
      <c r="R6" s="49"/>
      <c r="S6" s="48">
        <f t="shared" si="5"/>
        <v>1.1458333319751546E-3</v>
      </c>
      <c r="T6" s="48"/>
      <c r="U6" s="15">
        <v>44263.298148148147</v>
      </c>
      <c r="V6" s="44">
        <v>0</v>
      </c>
      <c r="W6" s="44">
        <v>2.3041474654377881E-7</v>
      </c>
      <c r="X6" s="44">
        <v>4.6082949308755763E-7</v>
      </c>
      <c r="Y6" s="44">
        <v>3.4562211981566822E-7</v>
      </c>
      <c r="Z6" s="44">
        <v>4.6082949308755763E-7</v>
      </c>
      <c r="AA6" s="44">
        <v>9.2165898617511526E-7</v>
      </c>
      <c r="AB6" s="44">
        <v>1.1520737327188941E-7</v>
      </c>
      <c r="AC6" s="44">
        <v>4.6082949308755763E-7</v>
      </c>
      <c r="AD6" s="92">
        <f t="shared" si="2"/>
        <v>2.9953917050691247E-6</v>
      </c>
      <c r="AE6" s="46">
        <v>8.0000000000000002E-3</v>
      </c>
      <c r="AF6" s="46">
        <v>4.0000000000000002E-4</v>
      </c>
      <c r="AG6" s="46">
        <v>1E-3</v>
      </c>
      <c r="AH6" s="46">
        <v>2.5000000000000001E-3</v>
      </c>
      <c r="AI6" s="46">
        <v>1.1999999999999999E-3</v>
      </c>
      <c r="AJ6" s="46">
        <v>1.8E-3</v>
      </c>
      <c r="AK6" s="46">
        <v>1.2999999999999999E-3</v>
      </c>
      <c r="AL6" s="46">
        <v>1.4E-3</v>
      </c>
      <c r="AM6" s="46">
        <f t="shared" si="3"/>
        <v>2.1999999999999997E-3</v>
      </c>
      <c r="AN6" s="3">
        <v>41</v>
      </c>
      <c r="AO6" s="3">
        <v>44</v>
      </c>
      <c r="AP6" s="3">
        <v>20</v>
      </c>
      <c r="AQ6" s="3">
        <v>89</v>
      </c>
      <c r="AR6" s="3">
        <v>24</v>
      </c>
      <c r="AS6" s="3">
        <v>71</v>
      </c>
      <c r="AT6" s="3">
        <v>56</v>
      </c>
      <c r="AU6" s="3">
        <v>12</v>
      </c>
      <c r="AV6" s="76">
        <f t="shared" si="4"/>
        <v>44.625</v>
      </c>
    </row>
    <row r="7" spans="1:58" s="40" customFormat="1" ht="29.15" thickBot="1" x14ac:dyDescent="0.45">
      <c r="A7" s="31" t="s">
        <v>39</v>
      </c>
      <c r="B7" s="31" t="s">
        <v>15</v>
      </c>
      <c r="C7" s="31" t="s">
        <v>17</v>
      </c>
      <c r="D7" s="31" t="s">
        <v>16</v>
      </c>
      <c r="E7" s="37">
        <v>44263.348749999997</v>
      </c>
      <c r="F7" s="38">
        <v>44263.349074074074</v>
      </c>
      <c r="G7" s="38">
        <v>44263.360219907408</v>
      </c>
      <c r="H7" s="35" t="s">
        <v>140</v>
      </c>
      <c r="I7" s="31"/>
      <c r="J7" s="31"/>
      <c r="K7" s="31" t="s">
        <v>79</v>
      </c>
      <c r="L7" s="32"/>
      <c r="M7" s="27"/>
      <c r="O7" s="73"/>
      <c r="P7" s="73"/>
      <c r="Q7" s="73"/>
      <c r="R7" s="73"/>
      <c r="S7" s="50"/>
      <c r="T7" s="50"/>
      <c r="U7" s="38"/>
      <c r="V7" s="63"/>
      <c r="W7" s="63"/>
      <c r="X7" s="63"/>
      <c r="Y7" s="63"/>
      <c r="Z7" s="63"/>
      <c r="AA7" s="63"/>
      <c r="AB7" s="63"/>
      <c r="AC7" s="63"/>
      <c r="AD7" s="93"/>
      <c r="AE7" s="47"/>
      <c r="AF7" s="47"/>
      <c r="AG7" s="47"/>
      <c r="AH7" s="47"/>
      <c r="AI7" s="47"/>
      <c r="AJ7" s="47"/>
      <c r="AK7" s="47"/>
      <c r="AL7" s="47"/>
      <c r="AM7" s="47"/>
      <c r="AN7" s="39"/>
      <c r="AO7" s="39"/>
      <c r="AP7" s="39"/>
      <c r="AQ7" s="39"/>
      <c r="AR7" s="39"/>
      <c r="AS7" s="39"/>
      <c r="AT7" s="39"/>
      <c r="AU7" s="39"/>
      <c r="AV7" s="86"/>
    </row>
    <row r="8" spans="1:58" ht="29.15" thickBot="1" x14ac:dyDescent="0.45">
      <c r="A8" s="9" t="s">
        <v>39</v>
      </c>
      <c r="B8" s="9" t="s">
        <v>40</v>
      </c>
      <c r="C8" s="9" t="s">
        <v>42</v>
      </c>
      <c r="D8" s="9" t="s">
        <v>41</v>
      </c>
      <c r="E8" s="19">
        <v>44263.34878472222</v>
      </c>
      <c r="F8" s="15">
        <v>44263.349108796298</v>
      </c>
      <c r="G8" s="15">
        <v>44263.360219907408</v>
      </c>
      <c r="H8" s="16" t="s">
        <v>109</v>
      </c>
      <c r="I8" s="9" t="s">
        <v>92</v>
      </c>
      <c r="J8" s="9" t="s">
        <v>90</v>
      </c>
      <c r="K8" s="9" t="s">
        <v>79</v>
      </c>
      <c r="L8" s="7" t="s">
        <v>121</v>
      </c>
      <c r="M8" s="26">
        <f t="shared" si="0"/>
        <v>1.1111111110949423E-2</v>
      </c>
      <c r="O8" s="49"/>
      <c r="P8" s="49"/>
      <c r="Q8" s="48">
        <v>1.1111111110949423E-2</v>
      </c>
      <c r="R8" s="49"/>
      <c r="S8" s="48">
        <f t="shared" si="5"/>
        <v>3.2407407707069069E-4</v>
      </c>
      <c r="T8" s="48"/>
      <c r="U8" s="15">
        <v>44263.349108796298</v>
      </c>
      <c r="V8" s="44">
        <v>8.1018518518518516E-5</v>
      </c>
      <c r="W8" s="44">
        <v>9.2165898617511526E-7</v>
      </c>
      <c r="X8" s="44">
        <v>1.152073732718894E-6</v>
      </c>
      <c r="Y8" s="44">
        <v>6.9124423963133644E-7</v>
      </c>
      <c r="Z8" s="44">
        <v>8.064516129032258E-7</v>
      </c>
      <c r="AA8" s="44">
        <v>3.4562211981566822E-7</v>
      </c>
      <c r="AB8" s="44">
        <v>5.7603686635944698E-7</v>
      </c>
      <c r="AC8" s="44">
        <v>6.9124423963133644E-7</v>
      </c>
      <c r="AD8" s="92">
        <f t="shared" si="2"/>
        <v>8.6202850315753531E-5</v>
      </c>
      <c r="AE8" s="46">
        <v>6.0000000000000001E-3</v>
      </c>
      <c r="AF8" s="46">
        <v>2.9999999999999997E-4</v>
      </c>
      <c r="AG8" s="46">
        <v>1.1999999999999999E-3</v>
      </c>
      <c r="AH8" s="46">
        <v>2.8E-3</v>
      </c>
      <c r="AI8" s="46">
        <v>8.0000000000000004E-4</v>
      </c>
      <c r="AJ8" s="46">
        <v>5.0000000000000001E-4</v>
      </c>
      <c r="AK8" s="46">
        <v>8.0000000000000004E-4</v>
      </c>
      <c r="AL8" s="46">
        <v>1.6999999999999999E-3</v>
      </c>
      <c r="AM8" s="46">
        <f t="shared" si="3"/>
        <v>1.7625000000000002E-3</v>
      </c>
      <c r="AN8" s="3">
        <v>86</v>
      </c>
      <c r="AO8" s="3">
        <v>78</v>
      </c>
      <c r="AP8" s="3">
        <v>53</v>
      </c>
      <c r="AQ8" s="3">
        <v>58</v>
      </c>
      <c r="AR8" s="3">
        <v>57</v>
      </c>
      <c r="AS8" s="3">
        <v>38</v>
      </c>
      <c r="AT8" s="3">
        <v>82</v>
      </c>
      <c r="AU8" s="3">
        <v>12</v>
      </c>
      <c r="AV8" s="76">
        <f t="shared" si="4"/>
        <v>58</v>
      </c>
    </row>
    <row r="9" spans="1:58" ht="29.15" thickBot="1" x14ac:dyDescent="0.45">
      <c r="A9" s="14" t="s">
        <v>43</v>
      </c>
      <c r="B9" s="14" t="s">
        <v>21</v>
      </c>
      <c r="C9" s="14" t="s">
        <v>22</v>
      </c>
      <c r="D9" s="14" t="s">
        <v>30</v>
      </c>
      <c r="E9" s="19">
        <v>44264.514837962961</v>
      </c>
      <c r="F9" s="15">
        <v>44264.514918981484</v>
      </c>
      <c r="G9" s="15">
        <v>44264.527280092596</v>
      </c>
      <c r="H9" s="16" t="s">
        <v>109</v>
      </c>
      <c r="I9" s="9" t="s">
        <v>92</v>
      </c>
      <c r="J9" s="9" t="s">
        <v>90</v>
      </c>
      <c r="K9" s="9"/>
      <c r="L9" s="7" t="s">
        <v>121</v>
      </c>
      <c r="M9" s="26">
        <f t="shared" si="0"/>
        <v>1.2361111112113576E-2</v>
      </c>
      <c r="O9" s="49"/>
      <c r="P9" s="49"/>
      <c r="Q9" s="48">
        <v>1.2361111112113576E-2</v>
      </c>
      <c r="R9" s="49"/>
      <c r="S9" s="48">
        <f t="shared" si="5"/>
        <v>8.101852290565148E-5</v>
      </c>
      <c r="T9" s="48"/>
      <c r="U9" s="15">
        <v>44264.514918981484</v>
      </c>
      <c r="V9" s="44">
        <v>1.1574074074074073E-5</v>
      </c>
      <c r="W9" s="44">
        <v>9.2165898617511526E-7</v>
      </c>
      <c r="X9" s="44">
        <v>9.2165898617511526E-7</v>
      </c>
      <c r="Y9" s="44">
        <v>5.7603686635944698E-7</v>
      </c>
      <c r="Z9" s="44">
        <v>5.7603686635944698E-7</v>
      </c>
      <c r="AA9" s="44">
        <v>9.2165898617511526E-7</v>
      </c>
      <c r="AB9" s="44">
        <v>3.4562211981566822E-7</v>
      </c>
      <c r="AC9" s="44">
        <v>3.4562211981566822E-7</v>
      </c>
      <c r="AD9" s="92">
        <f t="shared" si="2"/>
        <v>1.6182369004949652E-5</v>
      </c>
      <c r="AE9" s="46">
        <v>6.0000000000000001E-3</v>
      </c>
      <c r="AF9" s="46">
        <v>5.0000000000000001E-4</v>
      </c>
      <c r="AG9" s="46">
        <v>5.9999999999999995E-4</v>
      </c>
      <c r="AH9" s="46">
        <v>2E-3</v>
      </c>
      <c r="AI9" s="46">
        <v>4.0000000000000002E-4</v>
      </c>
      <c r="AJ9" s="46">
        <v>1.1999999999999999E-3</v>
      </c>
      <c r="AK9" s="46">
        <v>1.6999999999999999E-3</v>
      </c>
      <c r="AL9" s="46">
        <v>1.8E-3</v>
      </c>
      <c r="AM9" s="46">
        <f t="shared" si="3"/>
        <v>1.7749999999999999E-3</v>
      </c>
      <c r="AN9" s="3">
        <v>32</v>
      </c>
      <c r="AO9" s="3">
        <v>65</v>
      </c>
      <c r="AP9" s="3">
        <v>34</v>
      </c>
      <c r="AQ9" s="3">
        <v>70</v>
      </c>
      <c r="AR9" s="3">
        <v>63</v>
      </c>
      <c r="AS9" s="3">
        <v>60</v>
      </c>
      <c r="AT9" s="3">
        <v>55</v>
      </c>
      <c r="AU9" s="3">
        <v>29</v>
      </c>
      <c r="AV9" s="76">
        <f t="shared" si="4"/>
        <v>51</v>
      </c>
    </row>
    <row r="10" spans="1:58" s="40" customFormat="1" ht="15" thickBot="1" x14ac:dyDescent="0.45">
      <c r="A10" s="31"/>
      <c r="B10" s="31" t="s">
        <v>26</v>
      </c>
      <c r="C10" s="31" t="s">
        <v>28</v>
      </c>
      <c r="D10" s="31" t="s">
        <v>34</v>
      </c>
      <c r="E10" s="37">
        <v>44264.514837962961</v>
      </c>
      <c r="F10" s="38">
        <v>44264.514918981484</v>
      </c>
      <c r="G10" s="38">
        <v>44264.527280092596</v>
      </c>
      <c r="H10" s="35"/>
      <c r="I10" s="31"/>
      <c r="J10" s="31" t="s">
        <v>10</v>
      </c>
      <c r="K10" s="31"/>
      <c r="L10" s="32"/>
      <c r="M10" s="27"/>
      <c r="O10" s="73"/>
      <c r="P10" s="73"/>
      <c r="Q10" s="73"/>
      <c r="R10" s="73"/>
      <c r="S10" s="50"/>
      <c r="T10" s="50"/>
      <c r="U10" s="38">
        <v>44264.514918981484</v>
      </c>
      <c r="V10" s="63"/>
      <c r="W10" s="63"/>
      <c r="X10" s="63"/>
      <c r="Y10" s="63"/>
      <c r="Z10" s="63"/>
      <c r="AA10" s="63"/>
      <c r="AB10" s="63"/>
      <c r="AC10" s="63"/>
      <c r="AD10" s="93"/>
      <c r="AE10" s="47"/>
      <c r="AF10" s="47"/>
      <c r="AG10" s="47"/>
      <c r="AH10" s="47"/>
      <c r="AI10" s="47"/>
      <c r="AJ10" s="47"/>
      <c r="AK10" s="47"/>
      <c r="AL10" s="47"/>
      <c r="AM10" s="47"/>
      <c r="AN10" s="39"/>
      <c r="AO10" s="39"/>
      <c r="AP10" s="39"/>
      <c r="AQ10" s="39"/>
      <c r="AR10" s="39"/>
      <c r="AS10" s="39"/>
      <c r="AT10" s="39"/>
      <c r="AU10" s="39"/>
      <c r="AV10" s="86"/>
    </row>
    <row r="11" spans="1:58" ht="29.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44263.365069444444</v>
      </c>
      <c r="F11" s="15">
        <v>44263.365358796298</v>
      </c>
      <c r="G11" s="15">
        <v>44263.365393518521</v>
      </c>
      <c r="H11" s="17" t="s">
        <v>80</v>
      </c>
      <c r="I11" s="9" t="s">
        <v>10</v>
      </c>
      <c r="J11" s="9" t="s">
        <v>10</v>
      </c>
      <c r="K11" s="9" t="s">
        <v>75</v>
      </c>
      <c r="L11" s="7" t="s">
        <v>119</v>
      </c>
      <c r="M11" s="26">
        <f t="shared" si="0"/>
        <v>3.4722223062999547E-5</v>
      </c>
      <c r="O11" s="48">
        <v>3.4722223062999547E-5</v>
      </c>
      <c r="P11" s="49"/>
      <c r="Q11" s="49"/>
      <c r="R11" s="49"/>
      <c r="S11" s="48">
        <f t="shared" si="5"/>
        <v>2.8935185400769114E-4</v>
      </c>
      <c r="T11" s="48">
        <f t="shared" si="1"/>
        <v>3.4722223062999547E-5</v>
      </c>
      <c r="U11" s="15">
        <v>44263.365358796298</v>
      </c>
      <c r="V11" s="44">
        <v>3.4722222222222222E-5</v>
      </c>
      <c r="W11" s="44">
        <v>9.2165898617511526E-7</v>
      </c>
      <c r="X11" s="44">
        <v>6.9124423963133644E-7</v>
      </c>
      <c r="Y11" s="44">
        <v>8.064516129032258E-7</v>
      </c>
      <c r="Z11" s="44">
        <v>9.2165898617511526E-7</v>
      </c>
      <c r="AA11" s="44">
        <v>5.7603686635944698E-7</v>
      </c>
      <c r="AB11" s="44">
        <v>6.9124423963133644E-7</v>
      </c>
      <c r="AC11" s="44">
        <v>2.3041474654377881E-7</v>
      </c>
      <c r="AD11" s="92">
        <f t="shared" si="2"/>
        <v>3.9560931899641588E-5</v>
      </c>
      <c r="AE11" s="46">
        <v>4.0000000000000001E-3</v>
      </c>
      <c r="AF11" s="46">
        <v>2.9999999999999997E-4</v>
      </c>
      <c r="AG11" s="46">
        <v>1.4E-3</v>
      </c>
      <c r="AH11" s="46">
        <v>1.6999999999999999E-3</v>
      </c>
      <c r="AI11" s="46">
        <v>1.1999999999999999E-3</v>
      </c>
      <c r="AJ11" s="46">
        <v>1.5E-3</v>
      </c>
      <c r="AK11" s="46">
        <v>1E-3</v>
      </c>
      <c r="AL11" s="46">
        <v>1.1000000000000001E-3</v>
      </c>
      <c r="AM11" s="46">
        <f t="shared" si="3"/>
        <v>1.5249999999999999E-3</v>
      </c>
      <c r="AN11" s="3">
        <v>95</v>
      </c>
      <c r="AO11" s="3">
        <v>24</v>
      </c>
      <c r="AP11" s="3">
        <v>47</v>
      </c>
      <c r="AQ11" s="3">
        <v>41</v>
      </c>
      <c r="AR11" s="3">
        <v>20</v>
      </c>
      <c r="AS11" s="3">
        <v>62</v>
      </c>
      <c r="AT11" s="3">
        <v>70</v>
      </c>
      <c r="AU11" s="3">
        <v>18</v>
      </c>
      <c r="AV11" s="76">
        <f t="shared" si="4"/>
        <v>47.125</v>
      </c>
    </row>
    <row r="12" spans="1:58" ht="29.15" thickBot="1" x14ac:dyDescent="0.45">
      <c r="A12" s="9" t="s">
        <v>25</v>
      </c>
      <c r="B12" s="9" t="s">
        <v>11</v>
      </c>
      <c r="C12" s="9" t="s">
        <v>13</v>
      </c>
      <c r="D12" s="9" t="s">
        <v>12</v>
      </c>
      <c r="E12" s="15">
        <v>44263.365231481483</v>
      </c>
      <c r="F12" s="15">
        <v>44263.365358796298</v>
      </c>
      <c r="G12" s="15">
        <v>44263.365405092591</v>
      </c>
      <c r="H12" s="16" t="s">
        <v>80</v>
      </c>
      <c r="I12" s="9" t="s">
        <v>10</v>
      </c>
      <c r="J12" s="9" t="s">
        <v>10</v>
      </c>
      <c r="K12" s="9" t="s">
        <v>75</v>
      </c>
      <c r="L12" s="7" t="s">
        <v>119</v>
      </c>
      <c r="M12" s="26">
        <f t="shared" si="0"/>
        <v>4.6296292566694319E-5</v>
      </c>
      <c r="O12" s="48">
        <v>4.6296292566694319E-5</v>
      </c>
      <c r="P12" s="49"/>
      <c r="Q12" s="49"/>
      <c r="R12" s="49"/>
      <c r="S12" s="48">
        <f t="shared" si="5"/>
        <v>1.273148154723458E-4</v>
      </c>
      <c r="T12" s="48">
        <f t="shared" si="1"/>
        <v>4.6296292566694319E-5</v>
      </c>
      <c r="U12" s="15">
        <v>44263.365358796298</v>
      </c>
      <c r="V12" s="44">
        <v>3.4722222222222222E-5</v>
      </c>
      <c r="W12" s="44">
        <v>6.9124423963133644E-7</v>
      </c>
      <c r="X12" s="44">
        <v>1.0368663594470045E-6</v>
      </c>
      <c r="Y12" s="44">
        <v>2.3041474654377881E-7</v>
      </c>
      <c r="Z12" s="44">
        <v>4.6082949308755763E-7</v>
      </c>
      <c r="AA12" s="44">
        <v>6.9124423963133644E-7</v>
      </c>
      <c r="AB12" s="44">
        <v>3.4562211981566822E-7</v>
      </c>
      <c r="AC12" s="44">
        <v>2.3041474654377881E-7</v>
      </c>
      <c r="AD12" s="92">
        <f t="shared" si="2"/>
        <v>3.8408858166922692E-5</v>
      </c>
      <c r="AE12" s="46">
        <v>7.0000000000000001E-3</v>
      </c>
      <c r="AF12" s="46">
        <v>4.0000000000000002E-4</v>
      </c>
      <c r="AG12" s="46">
        <v>1.1000000000000001E-3</v>
      </c>
      <c r="AH12" s="46">
        <v>1.1000000000000001E-3</v>
      </c>
      <c r="AI12" s="46">
        <v>4.0000000000000002E-4</v>
      </c>
      <c r="AJ12" s="46">
        <v>1.2999999999999999E-3</v>
      </c>
      <c r="AK12" s="46">
        <v>5.0000000000000001E-4</v>
      </c>
      <c r="AL12" s="46">
        <v>8.0000000000000004E-4</v>
      </c>
      <c r="AM12" s="46">
        <f t="shared" si="3"/>
        <v>1.5750000000000002E-3</v>
      </c>
      <c r="AN12" s="3">
        <v>76</v>
      </c>
      <c r="AO12" s="3">
        <v>56</v>
      </c>
      <c r="AP12" s="3">
        <v>58</v>
      </c>
      <c r="AQ12" s="3">
        <v>101</v>
      </c>
      <c r="AR12" s="3">
        <v>16</v>
      </c>
      <c r="AS12" s="3">
        <v>44</v>
      </c>
      <c r="AT12" s="3">
        <v>69</v>
      </c>
      <c r="AU12" s="3">
        <v>16</v>
      </c>
      <c r="AV12" s="76">
        <f t="shared" si="4"/>
        <v>54.5</v>
      </c>
    </row>
    <row r="13" spans="1:58" ht="29.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44263.369490740741</v>
      </c>
      <c r="F13" s="15">
        <v>44263.369606481479</v>
      </c>
      <c r="G13" s="15">
        <v>44263.386574074073</v>
      </c>
      <c r="H13" s="16" t="s">
        <v>109</v>
      </c>
      <c r="I13" s="9" t="s">
        <v>92</v>
      </c>
      <c r="J13" s="9" t="s">
        <v>90</v>
      </c>
      <c r="K13" s="9"/>
      <c r="L13" s="7" t="s">
        <v>121</v>
      </c>
      <c r="M13" s="26">
        <f t="shared" si="0"/>
        <v>1.6967592593573499E-2</v>
      </c>
      <c r="O13" s="49"/>
      <c r="P13" s="49"/>
      <c r="Q13" s="48">
        <v>1.6967592593573499E-2</v>
      </c>
      <c r="R13" s="49"/>
      <c r="S13" s="48">
        <f t="shared" si="5"/>
        <v>1.1574073869269341E-4</v>
      </c>
      <c r="T13" s="48"/>
      <c r="U13" s="15">
        <v>44263.369606481479</v>
      </c>
      <c r="V13" s="44">
        <v>6.9444444444444444E-5</v>
      </c>
      <c r="W13" s="44">
        <v>5.7603686635944698E-7</v>
      </c>
      <c r="X13" s="44">
        <v>9.2165898617511526E-7</v>
      </c>
      <c r="Y13" s="44">
        <v>6.9124423963133644E-7</v>
      </c>
      <c r="Z13" s="44">
        <v>9.2165898617511526E-7</v>
      </c>
      <c r="AA13" s="44">
        <v>1.152073732718894E-6</v>
      </c>
      <c r="AB13" s="44">
        <v>4.6082949308755763E-7</v>
      </c>
      <c r="AC13" s="44">
        <v>4.6082949308755763E-7</v>
      </c>
      <c r="AD13" s="92">
        <f t="shared" si="2"/>
        <v>7.4628776241679473E-5</v>
      </c>
      <c r="AE13" s="46">
        <v>8.0000000000000002E-3</v>
      </c>
      <c r="AF13" s="46">
        <v>4.0000000000000002E-4</v>
      </c>
      <c r="AG13" s="46">
        <v>2.9999999999999997E-4</v>
      </c>
      <c r="AH13" s="46">
        <v>2.0999999999999999E-3</v>
      </c>
      <c r="AI13" s="46">
        <v>5.0000000000000001E-4</v>
      </c>
      <c r="AJ13" s="46">
        <v>1.8E-3</v>
      </c>
      <c r="AK13" s="46">
        <v>1.6999999999999999E-3</v>
      </c>
      <c r="AL13" s="46">
        <v>1.5E-3</v>
      </c>
      <c r="AM13" s="46">
        <f t="shared" si="3"/>
        <v>2.0374999999999998E-3</v>
      </c>
      <c r="AN13" s="3">
        <v>39</v>
      </c>
      <c r="AO13" s="3">
        <v>17</v>
      </c>
      <c r="AP13" s="3">
        <v>50</v>
      </c>
      <c r="AQ13" s="3">
        <v>95</v>
      </c>
      <c r="AR13" s="3">
        <v>36</v>
      </c>
      <c r="AS13" s="3">
        <v>34</v>
      </c>
      <c r="AT13" s="3">
        <v>35</v>
      </c>
      <c r="AU13" s="3">
        <v>46</v>
      </c>
      <c r="AV13" s="76">
        <f t="shared" si="4"/>
        <v>44</v>
      </c>
    </row>
    <row r="14" spans="1:58" s="40" customFormat="1" ht="29.15" thickBot="1" x14ac:dyDescent="0.45">
      <c r="A14" s="31" t="s">
        <v>45</v>
      </c>
      <c r="B14" s="31" t="s">
        <v>8</v>
      </c>
      <c r="C14" s="31" t="s">
        <v>23</v>
      </c>
      <c r="D14" s="31" t="s">
        <v>14</v>
      </c>
      <c r="E14" s="37">
        <v>44263.369513888887</v>
      </c>
      <c r="F14" s="38">
        <v>44263.37122685185</v>
      </c>
      <c r="G14" s="38">
        <v>44263.386574074073</v>
      </c>
      <c r="H14" s="35" t="s">
        <v>115</v>
      </c>
      <c r="I14" s="31"/>
      <c r="J14" s="31"/>
      <c r="K14" s="31"/>
      <c r="L14" s="32"/>
      <c r="M14" s="27"/>
      <c r="O14" s="73"/>
      <c r="P14" s="73"/>
      <c r="Q14" s="73"/>
      <c r="R14" s="73"/>
      <c r="S14" s="50"/>
      <c r="T14" s="50"/>
      <c r="U14" s="38">
        <v>44263.37122685185</v>
      </c>
      <c r="V14" s="63"/>
      <c r="W14" s="63"/>
      <c r="X14" s="63"/>
      <c r="Y14" s="63"/>
      <c r="Z14" s="63"/>
      <c r="AA14" s="63"/>
      <c r="AB14" s="63"/>
      <c r="AC14" s="63"/>
      <c r="AD14" s="93"/>
      <c r="AE14" s="47"/>
      <c r="AF14" s="47"/>
      <c r="AG14" s="47"/>
      <c r="AH14" s="47"/>
      <c r="AI14" s="47"/>
      <c r="AJ14" s="47"/>
      <c r="AK14" s="47"/>
      <c r="AL14" s="47"/>
      <c r="AM14" s="47"/>
      <c r="AN14" s="39"/>
      <c r="AO14" s="39"/>
      <c r="AP14" s="39"/>
      <c r="AQ14" s="39"/>
      <c r="AR14" s="39"/>
      <c r="AS14" s="39"/>
      <c r="AT14" s="39"/>
      <c r="AU14" s="39"/>
      <c r="AV14" s="86"/>
    </row>
    <row r="15" spans="1:58" ht="15" thickBot="1" x14ac:dyDescent="0.45">
      <c r="A15" s="9" t="s">
        <v>46</v>
      </c>
      <c r="B15" s="9" t="s">
        <v>47</v>
      </c>
      <c r="C15" s="9" t="s">
        <v>49</v>
      </c>
      <c r="D15" s="9" t="s">
        <v>48</v>
      </c>
      <c r="E15" s="19">
        <v>44263.429548611108</v>
      </c>
      <c r="F15" s="19">
        <v>44263.430092592593</v>
      </c>
      <c r="G15" s="19">
        <v>44263.430150462962</v>
      </c>
      <c r="H15" s="20" t="s">
        <v>76</v>
      </c>
      <c r="I15" s="9" t="s">
        <v>10</v>
      </c>
      <c r="J15" s="9" t="s">
        <v>10</v>
      </c>
      <c r="K15" s="9"/>
      <c r="L15" s="7" t="s">
        <v>119</v>
      </c>
      <c r="M15" s="26">
        <f t="shared" si="0"/>
        <v>5.7870369346346706E-5</v>
      </c>
      <c r="O15" s="48">
        <v>5.7870370370370366E-5</v>
      </c>
      <c r="P15" s="49"/>
      <c r="Q15" s="49"/>
      <c r="R15" s="49"/>
      <c r="S15" s="48">
        <f t="shared" si="5"/>
        <v>5.4398148495238274E-4</v>
      </c>
      <c r="T15" s="48">
        <f t="shared" si="1"/>
        <v>5.7870370370370366E-5</v>
      </c>
      <c r="U15" s="19">
        <v>44263.430092592593</v>
      </c>
      <c r="V15" s="44">
        <v>0</v>
      </c>
      <c r="W15" s="44">
        <v>8.064516129032258E-7</v>
      </c>
      <c r="X15" s="44">
        <v>8.064516129032258E-7</v>
      </c>
      <c r="Y15" s="44">
        <v>1.1520737327188941E-7</v>
      </c>
      <c r="Z15" s="44">
        <v>3.4562211981566822E-7</v>
      </c>
      <c r="AA15" s="44">
        <v>5.7603686635944698E-7</v>
      </c>
      <c r="AB15" s="44">
        <v>4.6082949308755763E-7</v>
      </c>
      <c r="AC15" s="44">
        <v>5.7603686635944698E-7</v>
      </c>
      <c r="AD15" s="92">
        <f t="shared" si="2"/>
        <v>3.6866359447004615E-6</v>
      </c>
      <c r="AE15" s="46">
        <v>7.0000000000000001E-3</v>
      </c>
      <c r="AF15" s="46">
        <v>5.0000000000000001E-4</v>
      </c>
      <c r="AG15" s="46">
        <v>1.5E-3</v>
      </c>
      <c r="AH15" s="46">
        <v>2.3E-3</v>
      </c>
      <c r="AI15" s="46">
        <v>1E-3</v>
      </c>
      <c r="AJ15" s="46">
        <v>1.4E-3</v>
      </c>
      <c r="AK15" s="46">
        <v>6.9999999999999999E-4</v>
      </c>
      <c r="AL15" s="46">
        <v>1.5E-3</v>
      </c>
      <c r="AM15" s="46">
        <f t="shared" si="3"/>
        <v>1.9874999999999997E-3</v>
      </c>
      <c r="AN15" s="3">
        <v>56</v>
      </c>
      <c r="AO15" s="3">
        <v>34</v>
      </c>
      <c r="AP15" s="3">
        <v>28</v>
      </c>
      <c r="AQ15" s="3">
        <v>111</v>
      </c>
      <c r="AR15" s="3">
        <v>47</v>
      </c>
      <c r="AS15" s="3">
        <v>35</v>
      </c>
      <c r="AT15" s="3">
        <v>63</v>
      </c>
      <c r="AU15" s="3">
        <v>31</v>
      </c>
      <c r="AV15" s="76">
        <f t="shared" si="4"/>
        <v>50.625</v>
      </c>
    </row>
    <row r="16" spans="1:58" ht="15" thickBot="1" x14ac:dyDescent="0.45">
      <c r="A16" s="64"/>
      <c r="B16" s="64"/>
      <c r="C16" s="64"/>
      <c r="D16" s="64"/>
      <c r="E16" s="65"/>
      <c r="F16" s="65"/>
      <c r="G16" s="65"/>
      <c r="H16" s="64"/>
      <c r="I16" s="64"/>
      <c r="J16" s="64"/>
      <c r="K16" s="64"/>
      <c r="L16" s="66"/>
      <c r="M16" s="67"/>
      <c r="N16" s="75"/>
      <c r="O16" s="74"/>
      <c r="P16" s="74"/>
      <c r="Q16" s="74"/>
      <c r="R16" s="74"/>
      <c r="S16" s="83"/>
      <c r="T16" s="83"/>
      <c r="U16" s="65"/>
      <c r="V16" s="69"/>
      <c r="W16" s="69"/>
      <c r="X16" s="69"/>
      <c r="Y16" s="69"/>
      <c r="Z16" s="69"/>
      <c r="AA16" s="69"/>
      <c r="AB16" s="69"/>
      <c r="AC16" s="69"/>
      <c r="AD16" s="94"/>
      <c r="AE16" s="71"/>
      <c r="AF16" s="71"/>
      <c r="AG16" s="71"/>
      <c r="AH16" s="71"/>
      <c r="AI16" s="71"/>
      <c r="AJ16" s="71"/>
      <c r="AK16" s="71"/>
      <c r="AL16" s="71"/>
      <c r="AM16" s="71"/>
      <c r="AN16" s="68"/>
      <c r="AO16" s="68"/>
      <c r="AP16" s="68"/>
      <c r="AQ16" s="68"/>
      <c r="AR16" s="68"/>
      <c r="AS16" s="68"/>
      <c r="AT16" s="68"/>
      <c r="AU16" s="68"/>
      <c r="AV16" s="87"/>
      <c r="AW16" s="75"/>
      <c r="AX16" s="75"/>
      <c r="AY16" s="75"/>
      <c r="AZ16" s="75"/>
      <c r="BA16" s="75"/>
      <c r="BB16" s="75"/>
      <c r="BC16" s="75"/>
      <c r="BD16" s="75"/>
      <c r="BE16" s="75"/>
      <c r="BF16" s="75"/>
    </row>
    <row r="17" spans="1:48" ht="15" thickBot="1" x14ac:dyDescent="0.45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44263.474212962959</v>
      </c>
      <c r="F17" s="15">
        <v>44263.474305555559</v>
      </c>
      <c r="G17" s="15">
        <v>44263.474768518521</v>
      </c>
      <c r="H17" s="9" t="s">
        <v>117</v>
      </c>
      <c r="I17" s="9" t="s">
        <v>10</v>
      </c>
      <c r="J17" s="9" t="s">
        <v>10</v>
      </c>
      <c r="K17" s="9" t="s">
        <v>75</v>
      </c>
      <c r="L17" s="7" t="s">
        <v>119</v>
      </c>
      <c r="M17" s="26">
        <f>(G17-F17)/5</f>
        <v>9.2592592409346253E-5</v>
      </c>
      <c r="O17" s="48">
        <v>9.2592592592592588E-5</v>
      </c>
      <c r="P17" s="85"/>
      <c r="Q17" s="49"/>
      <c r="R17" s="49"/>
      <c r="S17" s="48">
        <f t="shared" si="5"/>
        <v>9.2592599685303867E-5</v>
      </c>
      <c r="T17" s="48">
        <f t="shared" si="1"/>
        <v>9.2592592592592588E-5</v>
      </c>
      <c r="U17" s="15">
        <v>44263.474305555559</v>
      </c>
      <c r="V17" s="44">
        <v>0</v>
      </c>
      <c r="W17" s="44">
        <v>3.4562211981566822E-7</v>
      </c>
      <c r="X17" s="44">
        <v>9.2165898617511526E-7</v>
      </c>
      <c r="Y17" s="44">
        <v>5.7603686635944698E-7</v>
      </c>
      <c r="Z17" s="44">
        <v>5.7603686635944698E-7</v>
      </c>
      <c r="AA17" s="44">
        <v>1.152073732718894E-6</v>
      </c>
      <c r="AB17" s="44">
        <v>4.6082949308755763E-7</v>
      </c>
      <c r="AC17" s="44">
        <v>3.4562211981566822E-7</v>
      </c>
      <c r="AD17" s="92">
        <f t="shared" si="2"/>
        <v>4.3778801843317974E-6</v>
      </c>
      <c r="AE17" s="46">
        <v>4.0000000000000001E-3</v>
      </c>
      <c r="AF17" s="46">
        <v>2.9999999999999997E-4</v>
      </c>
      <c r="AG17" s="46">
        <v>5.0000000000000001E-4</v>
      </c>
      <c r="AH17" s="46">
        <v>1.8E-3</v>
      </c>
      <c r="AI17" s="46">
        <v>1.5E-3</v>
      </c>
      <c r="AJ17" s="46">
        <v>8.9999999999999998E-4</v>
      </c>
      <c r="AK17" s="46">
        <v>1.1000000000000001E-3</v>
      </c>
      <c r="AL17" s="46">
        <v>1.1000000000000001E-3</v>
      </c>
      <c r="AM17" s="46">
        <f t="shared" si="3"/>
        <v>1.4E-3</v>
      </c>
      <c r="AN17" s="3">
        <v>81</v>
      </c>
      <c r="AO17" s="3">
        <v>30</v>
      </c>
      <c r="AP17" s="3">
        <v>57</v>
      </c>
      <c r="AQ17" s="3">
        <v>68</v>
      </c>
      <c r="AR17" s="3">
        <v>13</v>
      </c>
      <c r="AS17" s="3">
        <v>43</v>
      </c>
      <c r="AT17" s="3">
        <v>60</v>
      </c>
      <c r="AU17" s="3">
        <v>58</v>
      </c>
      <c r="AV17" s="76">
        <f t="shared" si="4"/>
        <v>51.25</v>
      </c>
    </row>
    <row r="18" spans="1:48" ht="29.15" thickBot="1" x14ac:dyDescent="0.45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44263.545983796299</v>
      </c>
      <c r="F18" s="19">
        <v>44263.546064814815</v>
      </c>
      <c r="G18" s="15">
        <v>44263.546273148146</v>
      </c>
      <c r="H18" s="16" t="s">
        <v>76</v>
      </c>
      <c r="I18" s="9" t="s">
        <v>10</v>
      </c>
      <c r="J18" s="9" t="s">
        <v>10</v>
      </c>
      <c r="K18" s="9" t="s">
        <v>75</v>
      </c>
      <c r="L18" s="7" t="s">
        <v>119</v>
      </c>
      <c r="M18" s="26">
        <f t="shared" si="0"/>
        <v>2.0833333110203966E-4</v>
      </c>
      <c r="O18" s="48">
        <v>2.0833333110203966E-4</v>
      </c>
      <c r="P18" s="49"/>
      <c r="Q18" s="49"/>
      <c r="R18" s="49"/>
      <c r="S18" s="48">
        <f t="shared" si="5"/>
        <v>8.1018515629693866E-5</v>
      </c>
      <c r="T18" s="48">
        <f t="shared" si="1"/>
        <v>2.0833333110203966E-4</v>
      </c>
      <c r="U18" s="19">
        <v>44263.546064814815</v>
      </c>
      <c r="V18" s="44">
        <v>0</v>
      </c>
      <c r="W18" s="44">
        <v>1.1520737327188941E-7</v>
      </c>
      <c r="X18" s="44">
        <v>1.1520737327188941E-7</v>
      </c>
      <c r="Y18" s="44">
        <v>1.1520737327188941E-7</v>
      </c>
      <c r="Z18" s="44">
        <v>4.6082949308755763E-7</v>
      </c>
      <c r="AA18" s="44">
        <v>5.7603686635944698E-7</v>
      </c>
      <c r="AB18" s="44">
        <v>8.064516129032258E-7</v>
      </c>
      <c r="AC18" s="44">
        <v>6.9124423963133644E-7</v>
      </c>
      <c r="AD18" s="92">
        <f t="shared" si="2"/>
        <v>2.880184331797235E-6</v>
      </c>
      <c r="AE18" s="46">
        <v>6.0000000000000001E-3</v>
      </c>
      <c r="AF18" s="46">
        <v>5.0000000000000001E-4</v>
      </c>
      <c r="AG18" s="46">
        <v>1.6000000000000001E-3</v>
      </c>
      <c r="AH18" s="46">
        <v>2.5999999999999999E-3</v>
      </c>
      <c r="AI18" s="46">
        <v>8.0000000000000004E-4</v>
      </c>
      <c r="AJ18" s="46">
        <v>5.9999999999999995E-4</v>
      </c>
      <c r="AK18" s="46">
        <v>8.9999999999999998E-4</v>
      </c>
      <c r="AL18" s="46">
        <v>1.4E-3</v>
      </c>
      <c r="AM18" s="46">
        <f t="shared" si="3"/>
        <v>1.8000000000000002E-3</v>
      </c>
      <c r="AN18" s="3">
        <v>45</v>
      </c>
      <c r="AO18" s="3">
        <v>78</v>
      </c>
      <c r="AP18" s="3">
        <v>49</v>
      </c>
      <c r="AQ18" s="3">
        <v>57</v>
      </c>
      <c r="AR18" s="3">
        <v>19</v>
      </c>
      <c r="AS18" s="3">
        <v>75</v>
      </c>
      <c r="AT18" s="3">
        <v>32</v>
      </c>
      <c r="AU18" s="3">
        <v>27</v>
      </c>
      <c r="AV18" s="76">
        <f t="shared" si="4"/>
        <v>47.75</v>
      </c>
    </row>
    <row r="19" spans="1:48" ht="29.15" thickBot="1" x14ac:dyDescent="0.45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44263.551423611112</v>
      </c>
      <c r="F19" s="21">
        <v>44263.551701388889</v>
      </c>
      <c r="G19" s="21">
        <v>44263.55431712963</v>
      </c>
      <c r="H19" s="16" t="s">
        <v>109</v>
      </c>
      <c r="I19" s="9" t="s">
        <v>92</v>
      </c>
      <c r="J19" s="9" t="s">
        <v>90</v>
      </c>
      <c r="K19" s="9" t="s">
        <v>75</v>
      </c>
      <c r="L19" s="7" t="s">
        <v>121</v>
      </c>
      <c r="M19" s="26">
        <f t="shared" si="0"/>
        <v>2.6157407410209998E-3</v>
      </c>
      <c r="O19" s="49"/>
      <c r="P19" s="49"/>
      <c r="Q19" s="48">
        <v>2.6157407410209998E-3</v>
      </c>
      <c r="R19" s="49"/>
      <c r="S19" s="48">
        <f t="shared" si="5"/>
        <v>2.7777777722803876E-4</v>
      </c>
      <c r="T19" s="48"/>
      <c r="U19" s="21">
        <v>44263.551701388889</v>
      </c>
      <c r="V19" s="44">
        <v>3.4722222222222222E-5</v>
      </c>
      <c r="W19" s="44">
        <v>4.6082949308755763E-7</v>
      </c>
      <c r="X19" s="44">
        <v>4.6082949308755763E-7</v>
      </c>
      <c r="Y19" s="44">
        <v>1.0368663594470045E-6</v>
      </c>
      <c r="Z19" s="44">
        <v>9.2165898617511526E-7</v>
      </c>
      <c r="AA19" s="44">
        <v>9.2165898617511526E-7</v>
      </c>
      <c r="AB19" s="44">
        <v>1.1520737327188941E-7</v>
      </c>
      <c r="AC19" s="44">
        <v>3.4562211981566822E-7</v>
      </c>
      <c r="AD19" s="92">
        <f t="shared" si="2"/>
        <v>3.898489503328214E-5</v>
      </c>
      <c r="AE19" s="46">
        <v>3.0000000000000001E-3</v>
      </c>
      <c r="AF19" s="46">
        <v>5.0000000000000001E-4</v>
      </c>
      <c r="AG19" s="46">
        <v>4.0000000000000002E-4</v>
      </c>
      <c r="AH19" s="46">
        <v>2.7000000000000001E-3</v>
      </c>
      <c r="AI19" s="46">
        <v>1.6000000000000001E-3</v>
      </c>
      <c r="AJ19" s="46">
        <v>8.9999999999999998E-4</v>
      </c>
      <c r="AK19" s="46">
        <v>1.6999999999999999E-3</v>
      </c>
      <c r="AL19" s="46">
        <v>6.9999999999999999E-4</v>
      </c>
      <c r="AM19" s="46">
        <f t="shared" si="3"/>
        <v>1.4375E-3</v>
      </c>
      <c r="AN19" s="3">
        <v>52</v>
      </c>
      <c r="AO19" s="3">
        <v>24</v>
      </c>
      <c r="AP19" s="3">
        <v>17</v>
      </c>
      <c r="AQ19" s="3">
        <v>96</v>
      </c>
      <c r="AR19" s="3">
        <v>27</v>
      </c>
      <c r="AS19" s="3">
        <v>34</v>
      </c>
      <c r="AT19" s="3">
        <v>70</v>
      </c>
      <c r="AU19" s="3">
        <v>52</v>
      </c>
      <c r="AV19" s="76">
        <f t="shared" si="4"/>
        <v>46.5</v>
      </c>
    </row>
    <row r="20" spans="1:48" ht="43.3" thickBot="1" x14ac:dyDescent="0.45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44264.470555555556</v>
      </c>
      <c r="F20" s="15">
        <v>44264.470555555556</v>
      </c>
      <c r="G20" s="15">
        <v>44264.471932870372</v>
      </c>
      <c r="H20" s="16" t="s">
        <v>97</v>
      </c>
      <c r="I20" s="9" t="s">
        <v>10</v>
      </c>
      <c r="J20" s="9" t="s">
        <v>10</v>
      </c>
      <c r="K20" s="14"/>
      <c r="L20" s="7" t="s">
        <v>119</v>
      </c>
      <c r="M20" s="26">
        <f>(G20-F20)/5</f>
        <v>2.7546296332729979E-4</v>
      </c>
      <c r="O20" s="48">
        <v>2.7777777777777778E-4</v>
      </c>
      <c r="P20" s="49"/>
      <c r="Q20" s="49"/>
      <c r="R20" s="49"/>
      <c r="S20" s="48">
        <v>1.3888888888888889E-4</v>
      </c>
      <c r="T20" s="48">
        <f t="shared" si="1"/>
        <v>2.7777777777777778E-4</v>
      </c>
      <c r="U20" s="15">
        <v>44264.470555555556</v>
      </c>
      <c r="V20" s="44">
        <v>4.6296296296296294E-5</v>
      </c>
      <c r="W20" s="44">
        <v>6.9124423963133644E-7</v>
      </c>
      <c r="X20" s="44">
        <v>1.1520737327188941E-7</v>
      </c>
      <c r="Y20" s="44">
        <v>8.064516129032258E-7</v>
      </c>
      <c r="Z20" s="44">
        <v>5.7603686635944698E-7</v>
      </c>
      <c r="AA20" s="44">
        <v>1.152073732718894E-6</v>
      </c>
      <c r="AB20" s="44">
        <v>3.4562211981566822E-7</v>
      </c>
      <c r="AC20" s="44">
        <v>4.6082949308755763E-7</v>
      </c>
      <c r="AD20" s="92">
        <f t="shared" si="2"/>
        <v>5.0443761734084322E-5</v>
      </c>
      <c r="AE20" s="46">
        <v>3.0000000000000001E-3</v>
      </c>
      <c r="AF20" s="46">
        <v>2.9999999999999997E-4</v>
      </c>
      <c r="AG20" s="46">
        <v>6.9999999999999999E-4</v>
      </c>
      <c r="AH20" s="46">
        <v>1.6999999999999999E-3</v>
      </c>
      <c r="AI20" s="46">
        <v>1.2999999999999999E-3</v>
      </c>
      <c r="AJ20" s="46">
        <v>1.1999999999999999E-3</v>
      </c>
      <c r="AK20" s="46">
        <v>5.9999999999999995E-4</v>
      </c>
      <c r="AL20" s="46">
        <v>1.5E-3</v>
      </c>
      <c r="AM20" s="46">
        <f t="shared" si="3"/>
        <v>1.2875E-3</v>
      </c>
      <c r="AN20" s="3">
        <v>80</v>
      </c>
      <c r="AO20" s="3">
        <v>21</v>
      </c>
      <c r="AP20" s="3">
        <v>11</v>
      </c>
      <c r="AQ20" s="3">
        <v>62</v>
      </c>
      <c r="AR20" s="3">
        <v>18</v>
      </c>
      <c r="AS20" s="3">
        <v>30</v>
      </c>
      <c r="AT20" s="3">
        <v>60</v>
      </c>
      <c r="AU20" s="3">
        <v>33</v>
      </c>
      <c r="AV20" s="76">
        <f t="shared" si="4"/>
        <v>39.375</v>
      </c>
    </row>
    <row r="21" spans="1:48" ht="29.15" thickBot="1" x14ac:dyDescent="0.45">
      <c r="A21" s="9" t="s">
        <v>35</v>
      </c>
      <c r="B21" s="9" t="s">
        <v>36</v>
      </c>
      <c r="C21" s="9" t="s">
        <v>38</v>
      </c>
      <c r="D21" s="9" t="s">
        <v>37</v>
      </c>
      <c r="E21" s="19">
        <v>44263.566319444442</v>
      </c>
      <c r="F21" s="15">
        <v>44263.56659722222</v>
      </c>
      <c r="G21" s="15">
        <v>44263.578703703701</v>
      </c>
      <c r="H21" s="16" t="s">
        <v>109</v>
      </c>
      <c r="I21" s="9" t="s">
        <v>92</v>
      </c>
      <c r="J21" s="9" t="s">
        <v>90</v>
      </c>
      <c r="K21" s="9" t="s">
        <v>79</v>
      </c>
      <c r="L21" s="7" t="s">
        <v>121</v>
      </c>
      <c r="M21" s="26">
        <f>G21-F21</f>
        <v>1.2106481481168885E-2</v>
      </c>
      <c r="O21" s="49"/>
      <c r="P21" s="49"/>
      <c r="Q21" s="48">
        <v>1.2106481481481482E-2</v>
      </c>
      <c r="R21" s="49"/>
      <c r="S21" s="48">
        <f t="shared" si="5"/>
        <v>2.7777777722803876E-4</v>
      </c>
      <c r="T21" s="48"/>
      <c r="U21" s="15">
        <v>44263.56659722222</v>
      </c>
      <c r="V21" s="44">
        <v>6.9444444444444444E-5</v>
      </c>
      <c r="W21" s="44">
        <v>1.0368663594470045E-6</v>
      </c>
      <c r="X21" s="44">
        <v>2.3041474654377881E-7</v>
      </c>
      <c r="Y21" s="44">
        <v>5.7603686635944698E-7</v>
      </c>
      <c r="Z21" s="44">
        <v>6.9124423963133644E-7</v>
      </c>
      <c r="AA21" s="44">
        <v>6.9124423963133644E-7</v>
      </c>
      <c r="AB21" s="44">
        <v>1.1520737327188941E-7</v>
      </c>
      <c r="AC21" s="44">
        <v>4.6082949308755763E-7</v>
      </c>
      <c r="AD21" s="92">
        <f t="shared" si="2"/>
        <v>7.3246287762416783E-5</v>
      </c>
      <c r="AE21" s="46">
        <v>5.0000000000000001E-3</v>
      </c>
      <c r="AF21" s="46">
        <v>5.9999999999999995E-4</v>
      </c>
      <c r="AG21" s="46">
        <v>1.1999999999999999E-3</v>
      </c>
      <c r="AH21" s="46">
        <v>1E-3</v>
      </c>
      <c r="AI21" s="46">
        <v>1.2999999999999999E-3</v>
      </c>
      <c r="AJ21" s="46">
        <v>1.1000000000000001E-3</v>
      </c>
      <c r="AK21" s="46">
        <v>1.6999999999999999E-3</v>
      </c>
      <c r="AL21" s="46">
        <v>4.0000000000000002E-4</v>
      </c>
      <c r="AM21" s="46">
        <f t="shared" si="3"/>
        <v>1.5375E-3</v>
      </c>
      <c r="AN21" s="3">
        <v>35</v>
      </c>
      <c r="AO21" s="3">
        <v>14</v>
      </c>
      <c r="AP21" s="3">
        <v>26</v>
      </c>
      <c r="AQ21" s="3">
        <v>54</v>
      </c>
      <c r="AR21" s="3">
        <v>80</v>
      </c>
      <c r="AS21" s="3">
        <v>44</v>
      </c>
      <c r="AT21" s="3">
        <v>55</v>
      </c>
      <c r="AU21" s="3">
        <v>44</v>
      </c>
      <c r="AV21" s="76">
        <f t="shared" si="4"/>
        <v>44</v>
      </c>
    </row>
    <row r="22" spans="1:48" s="40" customFormat="1" ht="29.15" thickBot="1" x14ac:dyDescent="0.45">
      <c r="A22" s="31" t="s">
        <v>39</v>
      </c>
      <c r="B22" s="31" t="s">
        <v>15</v>
      </c>
      <c r="C22" s="31" t="s">
        <v>17</v>
      </c>
      <c r="D22" s="31" t="s">
        <v>16</v>
      </c>
      <c r="E22" s="37">
        <v>44263.597048611111</v>
      </c>
      <c r="F22" s="38">
        <v>44263.596562500003</v>
      </c>
      <c r="G22" s="38">
        <v>44263.60833333333</v>
      </c>
      <c r="H22" s="35" t="s">
        <v>112</v>
      </c>
      <c r="I22" s="31"/>
      <c r="J22" s="31" t="s">
        <v>10</v>
      </c>
      <c r="K22" s="31" t="s">
        <v>79</v>
      </c>
      <c r="L22" s="32"/>
      <c r="M22" s="27"/>
      <c r="O22" s="73"/>
      <c r="P22" s="73"/>
      <c r="Q22" s="50"/>
      <c r="R22" s="73"/>
      <c r="S22" s="50"/>
      <c r="T22" s="50"/>
      <c r="U22" s="38"/>
      <c r="V22" s="63"/>
      <c r="W22" s="63"/>
      <c r="X22" s="63"/>
      <c r="Y22" s="63"/>
      <c r="Z22" s="63"/>
      <c r="AA22" s="63"/>
      <c r="AB22" s="63"/>
      <c r="AC22" s="63"/>
      <c r="AD22" s="93"/>
      <c r="AE22" s="47"/>
      <c r="AF22" s="47"/>
      <c r="AG22" s="47"/>
      <c r="AH22" s="47"/>
      <c r="AI22" s="47"/>
      <c r="AJ22" s="47"/>
      <c r="AK22" s="47"/>
      <c r="AL22" s="47"/>
      <c r="AM22" s="47"/>
      <c r="AN22" s="39"/>
      <c r="AO22" s="39"/>
      <c r="AP22" s="39"/>
      <c r="AQ22" s="39"/>
      <c r="AR22" s="39"/>
      <c r="AS22" s="39"/>
      <c r="AT22" s="39"/>
      <c r="AU22" s="39"/>
      <c r="AV22" s="86"/>
    </row>
    <row r="23" spans="1:48" ht="29.15" thickBot="1" x14ac:dyDescent="0.45">
      <c r="A23" s="9" t="s">
        <v>39</v>
      </c>
      <c r="B23" s="9" t="s">
        <v>40</v>
      </c>
      <c r="C23" s="9" t="s">
        <v>42</v>
      </c>
      <c r="D23" s="9" t="s">
        <v>41</v>
      </c>
      <c r="E23" s="19">
        <v>44263.597743055558</v>
      </c>
      <c r="F23" s="15">
        <v>44263.599456018521</v>
      </c>
      <c r="G23" s="15">
        <v>44263.60833333333</v>
      </c>
      <c r="H23" s="16" t="s">
        <v>109</v>
      </c>
      <c r="I23" s="9" t="s">
        <v>92</v>
      </c>
      <c r="J23" s="9" t="s">
        <v>90</v>
      </c>
      <c r="K23" s="9" t="s">
        <v>79</v>
      </c>
      <c r="L23" s="7" t="s">
        <v>121</v>
      </c>
      <c r="M23" s="26">
        <f t="shared" si="0"/>
        <v>8.8773148090695031E-3</v>
      </c>
      <c r="O23" s="49"/>
      <c r="P23" s="49"/>
      <c r="Q23" s="48">
        <v>8.8773148090695031E-3</v>
      </c>
      <c r="R23" s="49"/>
      <c r="S23" s="48">
        <f t="shared" si="5"/>
        <v>1.7129629632108845E-3</v>
      </c>
      <c r="T23" s="48"/>
      <c r="U23" s="15">
        <v>44263.599456018521</v>
      </c>
      <c r="V23" s="44">
        <v>8.1018518518518516E-5</v>
      </c>
      <c r="W23" s="44">
        <v>9.2165898617511526E-7</v>
      </c>
      <c r="X23" s="44">
        <v>6.9124423963133644E-7</v>
      </c>
      <c r="Y23" s="44">
        <v>1.0368663594470045E-6</v>
      </c>
      <c r="Z23" s="44">
        <v>9.2165898617511526E-7</v>
      </c>
      <c r="AA23" s="44">
        <v>5.7603686635944698E-7</v>
      </c>
      <c r="AB23" s="44">
        <v>3.4562211981566822E-7</v>
      </c>
      <c r="AC23" s="44">
        <v>5.7603686635944698E-7</v>
      </c>
      <c r="AD23" s="92">
        <f t="shared" si="2"/>
        <v>8.6087642942481635E-5</v>
      </c>
      <c r="AE23" s="46">
        <v>8.0000000000000002E-3</v>
      </c>
      <c r="AF23" s="46">
        <v>5.0000000000000001E-4</v>
      </c>
      <c r="AG23" s="46">
        <v>1.4E-3</v>
      </c>
      <c r="AH23" s="46">
        <v>2E-3</v>
      </c>
      <c r="AI23" s="46">
        <v>5.0000000000000001E-4</v>
      </c>
      <c r="AJ23" s="46">
        <v>1E-3</v>
      </c>
      <c r="AK23" s="46">
        <v>1E-3</v>
      </c>
      <c r="AL23" s="46">
        <v>1.6999999999999999E-3</v>
      </c>
      <c r="AM23" s="46">
        <f t="shared" si="3"/>
        <v>2.0125000000000004E-3</v>
      </c>
      <c r="AN23" s="3">
        <v>113</v>
      </c>
      <c r="AO23" s="3">
        <v>12</v>
      </c>
      <c r="AP23" s="3">
        <v>25</v>
      </c>
      <c r="AQ23" s="3">
        <v>100</v>
      </c>
      <c r="AR23" s="3">
        <v>15</v>
      </c>
      <c r="AS23" s="3">
        <v>33</v>
      </c>
      <c r="AT23" s="3">
        <v>36</v>
      </c>
      <c r="AU23" s="3">
        <v>59</v>
      </c>
      <c r="AV23" s="76">
        <f t="shared" si="4"/>
        <v>49.125</v>
      </c>
    </row>
    <row r="24" spans="1:48" ht="29.15" thickBot="1" x14ac:dyDescent="0.45">
      <c r="A24" s="9" t="s">
        <v>43</v>
      </c>
      <c r="B24" s="9" t="s">
        <v>21</v>
      </c>
      <c r="C24" s="9" t="s">
        <v>22</v>
      </c>
      <c r="D24" s="9" t="s">
        <v>30</v>
      </c>
      <c r="E24" s="15">
        <v>44263.623356481483</v>
      </c>
      <c r="F24" s="15">
        <v>44263.623564814814</v>
      </c>
      <c r="G24" s="15">
        <v>44263.630891203706</v>
      </c>
      <c r="H24" s="16" t="s">
        <v>109</v>
      </c>
      <c r="I24" s="9" t="s">
        <v>92</v>
      </c>
      <c r="J24" s="9" t="s">
        <v>90</v>
      </c>
      <c r="K24" s="9" t="s">
        <v>79</v>
      </c>
      <c r="L24" s="7" t="s">
        <v>121</v>
      </c>
      <c r="M24" s="26">
        <f t="shared" si="0"/>
        <v>7.3263888916699216E-3</v>
      </c>
      <c r="O24" s="49"/>
      <c r="P24" s="49"/>
      <c r="Q24" s="48">
        <v>7.3263888916699216E-3</v>
      </c>
      <c r="R24" s="49"/>
      <c r="S24" s="48">
        <f t="shared" si="5"/>
        <v>2.0833333110203966E-4</v>
      </c>
      <c r="T24" s="48">
        <f t="shared" si="1"/>
        <v>0</v>
      </c>
      <c r="U24" s="15">
        <v>44263.623564814814</v>
      </c>
      <c r="V24" s="44">
        <v>4.6296296296296294E-5</v>
      </c>
      <c r="W24" s="44">
        <v>1.0368663594470045E-6</v>
      </c>
      <c r="X24" s="44">
        <v>3.4562211981566822E-7</v>
      </c>
      <c r="Y24" s="44">
        <v>4.6082949308755763E-7</v>
      </c>
      <c r="Z24" s="44">
        <v>9.2165898617511526E-7</v>
      </c>
      <c r="AA24" s="44">
        <v>1.0368663594470045E-6</v>
      </c>
      <c r="AB24" s="44">
        <v>8.064516129032258E-7</v>
      </c>
      <c r="AC24" s="44">
        <v>2.3041474654377881E-7</v>
      </c>
      <c r="AD24" s="92">
        <f t="shared" si="2"/>
        <v>5.113500597371566E-5</v>
      </c>
      <c r="AE24" s="46">
        <v>8.9999999999999993E-3</v>
      </c>
      <c r="AF24" s="46">
        <v>4.0000000000000002E-4</v>
      </c>
      <c r="AG24" s="46">
        <v>6.9999999999999999E-4</v>
      </c>
      <c r="AH24" s="46">
        <v>6.9999999999999999E-4</v>
      </c>
      <c r="AI24" s="46">
        <v>1.6000000000000001E-3</v>
      </c>
      <c r="AJ24" s="46">
        <v>1E-3</v>
      </c>
      <c r="AK24" s="46">
        <v>1.6999999999999999E-3</v>
      </c>
      <c r="AL24" s="46">
        <v>1.6000000000000001E-3</v>
      </c>
      <c r="AM24" s="46">
        <f t="shared" si="3"/>
        <v>2.0874999999999999E-3</v>
      </c>
      <c r="AN24" s="3">
        <v>66</v>
      </c>
      <c r="AO24" s="3">
        <v>46</v>
      </c>
      <c r="AP24" s="3">
        <v>49</v>
      </c>
      <c r="AQ24" s="3">
        <v>109</v>
      </c>
      <c r="AR24" s="3">
        <v>44</v>
      </c>
      <c r="AS24" s="3">
        <v>39</v>
      </c>
      <c r="AT24" s="3">
        <v>37</v>
      </c>
      <c r="AU24" s="3">
        <v>27</v>
      </c>
      <c r="AV24" s="76">
        <f t="shared" si="4"/>
        <v>52.125</v>
      </c>
    </row>
    <row r="25" spans="1:48" ht="15" thickBot="1" x14ac:dyDescent="0.45">
      <c r="A25" s="9"/>
      <c r="B25" s="9" t="s">
        <v>26</v>
      </c>
      <c r="C25" s="9" t="s">
        <v>28</v>
      </c>
      <c r="D25" s="9" t="s">
        <v>34</v>
      </c>
      <c r="E25" s="15">
        <v>44263.623356481483</v>
      </c>
      <c r="F25" s="15">
        <v>44263.624259259261</v>
      </c>
      <c r="G25" s="15">
        <v>44263.630891203706</v>
      </c>
      <c r="H25" s="9"/>
      <c r="I25" s="9"/>
      <c r="J25" s="9"/>
      <c r="K25" s="9"/>
      <c r="L25" s="7"/>
      <c r="M25" s="26"/>
      <c r="O25" s="49"/>
      <c r="P25" s="49"/>
      <c r="Q25" s="49"/>
      <c r="R25" s="49"/>
      <c r="S25" s="48">
        <f t="shared" si="5"/>
        <v>9.0277777781011537E-4</v>
      </c>
      <c r="T25" s="48">
        <f t="shared" si="1"/>
        <v>0</v>
      </c>
      <c r="U25" s="15">
        <v>44263.624259259261</v>
      </c>
      <c r="V25" s="44">
        <v>4.6296296296296294E-5</v>
      </c>
      <c r="W25" s="44">
        <v>5.7603686635944698E-7</v>
      </c>
      <c r="X25" s="44">
        <v>2.3041474654377881E-7</v>
      </c>
      <c r="Y25" s="44">
        <v>9.2165898617511526E-7</v>
      </c>
      <c r="Z25" s="44">
        <v>4.6082949308755763E-7</v>
      </c>
      <c r="AA25" s="44">
        <v>1.0368663594470045E-6</v>
      </c>
      <c r="AB25" s="44">
        <v>8.064516129032258E-7</v>
      </c>
      <c r="AC25" s="44">
        <v>2.3041474654377881E-7</v>
      </c>
      <c r="AD25" s="92">
        <f t="shared" si="2"/>
        <v>5.0558969107356212E-5</v>
      </c>
      <c r="AE25" s="46">
        <v>6.0000000000000001E-3</v>
      </c>
      <c r="AF25" s="46">
        <v>2.9999999999999997E-4</v>
      </c>
      <c r="AG25" s="46">
        <v>8.0000000000000004E-4</v>
      </c>
      <c r="AH25" s="46">
        <v>1.4E-3</v>
      </c>
      <c r="AI25" s="46">
        <v>1.1999999999999999E-3</v>
      </c>
      <c r="AJ25" s="46">
        <v>8.9999999999999998E-4</v>
      </c>
      <c r="AK25" s="46">
        <v>8.9999999999999998E-4</v>
      </c>
      <c r="AL25" s="46">
        <v>1.5E-3</v>
      </c>
      <c r="AM25" s="46">
        <f t="shared" si="3"/>
        <v>1.6249999999999999E-3</v>
      </c>
      <c r="AN25" s="3">
        <v>113</v>
      </c>
      <c r="AO25" s="3">
        <v>47</v>
      </c>
      <c r="AP25" s="3">
        <v>18</v>
      </c>
      <c r="AQ25" s="3">
        <v>92</v>
      </c>
      <c r="AR25" s="3">
        <v>26</v>
      </c>
      <c r="AS25" s="3">
        <v>56</v>
      </c>
      <c r="AT25" s="3">
        <v>80</v>
      </c>
      <c r="AU25" s="3">
        <v>31</v>
      </c>
      <c r="AV25" s="76">
        <f t="shared" si="4"/>
        <v>57.875</v>
      </c>
    </row>
    <row r="26" spans="1:48" ht="29.15" thickBot="1" x14ac:dyDescent="0.45">
      <c r="A26" s="9" t="s">
        <v>44</v>
      </c>
      <c r="B26" s="9" t="s">
        <v>26</v>
      </c>
      <c r="C26" s="9" t="s">
        <v>28</v>
      </c>
      <c r="D26" s="9" t="s">
        <v>34</v>
      </c>
      <c r="E26" s="19">
        <v>44263.633912037039</v>
      </c>
      <c r="F26" s="15">
        <v>44263.634189814817</v>
      </c>
      <c r="G26" s="15">
        <v>44263.634606481479</v>
      </c>
      <c r="H26" s="16" t="s">
        <v>80</v>
      </c>
      <c r="I26" s="9" t="s">
        <v>10</v>
      </c>
      <c r="J26" s="9" t="s">
        <v>10</v>
      </c>
      <c r="K26" s="9" t="s">
        <v>75</v>
      </c>
      <c r="L26" s="7" t="s">
        <v>119</v>
      </c>
      <c r="M26" s="26">
        <f t="shared" si="0"/>
        <v>4.1666666220407933E-4</v>
      </c>
      <c r="O26" s="48">
        <v>4.1666666666666669E-4</v>
      </c>
      <c r="P26" s="49"/>
      <c r="Q26" s="49"/>
      <c r="R26" s="49"/>
      <c r="S26" s="48">
        <f t="shared" si="5"/>
        <v>2.7777777722803876E-4</v>
      </c>
      <c r="T26" s="48">
        <f t="shared" si="1"/>
        <v>4.1666666666666669E-4</v>
      </c>
      <c r="U26" s="15">
        <v>44263.634189814817</v>
      </c>
      <c r="V26" s="44">
        <v>6.9444444444444444E-5</v>
      </c>
      <c r="W26" s="44">
        <v>8.064516129032258E-7</v>
      </c>
      <c r="X26" s="44">
        <v>3.4562211981566822E-7</v>
      </c>
      <c r="Y26" s="44">
        <v>4.6082949308755763E-7</v>
      </c>
      <c r="Z26" s="44">
        <v>2.3041474654377881E-7</v>
      </c>
      <c r="AA26" s="44">
        <v>2.3041474654377881E-7</v>
      </c>
      <c r="AB26" s="44">
        <v>6.9124423963133644E-7</v>
      </c>
      <c r="AC26" s="44">
        <v>4.6082949308755763E-7</v>
      </c>
      <c r="AD26" s="92">
        <f t="shared" si="2"/>
        <v>7.2670250896057342E-5</v>
      </c>
      <c r="AE26" s="46">
        <v>7.0000000000000001E-3</v>
      </c>
      <c r="AF26" s="46">
        <v>4.0000000000000002E-4</v>
      </c>
      <c r="AG26" s="46">
        <v>1.6000000000000001E-3</v>
      </c>
      <c r="AH26" s="46">
        <v>2.2000000000000001E-3</v>
      </c>
      <c r="AI26" s="46">
        <v>4.0000000000000002E-4</v>
      </c>
      <c r="AJ26" s="46">
        <v>1.1999999999999999E-3</v>
      </c>
      <c r="AK26" s="46">
        <v>5.0000000000000001E-4</v>
      </c>
      <c r="AL26" s="46">
        <v>1.5E-3</v>
      </c>
      <c r="AM26" s="46">
        <f t="shared" si="3"/>
        <v>1.8500000000000001E-3</v>
      </c>
      <c r="AN26" s="3">
        <v>72</v>
      </c>
      <c r="AO26" s="3">
        <v>69</v>
      </c>
      <c r="AP26" s="3">
        <v>39</v>
      </c>
      <c r="AQ26" s="3">
        <v>92</v>
      </c>
      <c r="AR26" s="3">
        <v>42</v>
      </c>
      <c r="AS26" s="3">
        <v>30</v>
      </c>
      <c r="AT26" s="3">
        <v>77</v>
      </c>
      <c r="AU26" s="3">
        <v>28</v>
      </c>
      <c r="AV26" s="76">
        <f t="shared" si="4"/>
        <v>56.125</v>
      </c>
    </row>
    <row r="27" spans="1:48" ht="29.15" thickBot="1" x14ac:dyDescent="0.45">
      <c r="A27" s="9"/>
      <c r="B27" s="9" t="s">
        <v>11</v>
      </c>
      <c r="C27" s="9" t="s">
        <v>13</v>
      </c>
      <c r="D27" s="9" t="s">
        <v>12</v>
      </c>
      <c r="E27" s="19">
        <v>44263.633958333332</v>
      </c>
      <c r="F27" s="15">
        <v>44263.634189814817</v>
      </c>
      <c r="G27" s="15">
        <v>44263.634606481479</v>
      </c>
      <c r="H27" s="16" t="s">
        <v>80</v>
      </c>
      <c r="I27" s="9" t="s">
        <v>10</v>
      </c>
      <c r="J27" s="9" t="s">
        <v>10</v>
      </c>
      <c r="K27" s="9" t="s">
        <v>75</v>
      </c>
      <c r="L27" s="7" t="s">
        <v>119</v>
      </c>
      <c r="M27" s="26">
        <f t="shared" si="0"/>
        <v>4.1666666220407933E-4</v>
      </c>
      <c r="O27" s="48">
        <v>4.1666666220407933E-4</v>
      </c>
      <c r="P27" s="49"/>
      <c r="Q27" s="49"/>
      <c r="R27" s="49"/>
      <c r="S27" s="48">
        <f t="shared" si="5"/>
        <v>2.3148148466134444E-4</v>
      </c>
      <c r="T27" s="48">
        <f t="shared" si="1"/>
        <v>4.1666666220407933E-4</v>
      </c>
      <c r="U27" s="15">
        <v>44263.634189814817</v>
      </c>
      <c r="V27" s="44">
        <v>6.9444444444444444E-5</v>
      </c>
      <c r="W27" s="44">
        <v>2.3041474654377881E-7</v>
      </c>
      <c r="X27" s="44">
        <v>8.064516129032258E-7</v>
      </c>
      <c r="Y27" s="44">
        <v>2.3041474654377881E-7</v>
      </c>
      <c r="Z27" s="44">
        <v>4.6082949308755763E-7</v>
      </c>
      <c r="AA27" s="44">
        <v>1.0368663594470045E-6</v>
      </c>
      <c r="AB27" s="44">
        <v>3.4562211981566822E-7</v>
      </c>
      <c r="AC27" s="44">
        <v>5.7603686635944698E-7</v>
      </c>
      <c r="AD27" s="92">
        <f t="shared" si="2"/>
        <v>7.3131080389144887E-5</v>
      </c>
      <c r="AE27" s="46">
        <v>4.0000000000000001E-3</v>
      </c>
      <c r="AF27" s="46">
        <v>2.9999999999999997E-4</v>
      </c>
      <c r="AG27" s="46">
        <v>5.9999999999999995E-4</v>
      </c>
      <c r="AH27" s="46">
        <v>2.0999999999999999E-3</v>
      </c>
      <c r="AI27" s="46">
        <v>8.9999999999999998E-4</v>
      </c>
      <c r="AJ27" s="46">
        <v>1.1999999999999999E-3</v>
      </c>
      <c r="AK27" s="46">
        <v>1.2999999999999999E-3</v>
      </c>
      <c r="AL27" s="46">
        <v>1.1000000000000001E-3</v>
      </c>
      <c r="AM27" s="46">
        <f t="shared" si="3"/>
        <v>1.4375E-3</v>
      </c>
      <c r="AN27" s="3">
        <v>103</v>
      </c>
      <c r="AO27" s="3">
        <v>61</v>
      </c>
      <c r="AP27" s="3">
        <v>49</v>
      </c>
      <c r="AQ27" s="3">
        <v>108</v>
      </c>
      <c r="AR27" s="3">
        <v>48</v>
      </c>
      <c r="AS27" s="3">
        <v>70</v>
      </c>
      <c r="AT27" s="3">
        <v>36</v>
      </c>
      <c r="AU27" s="3">
        <v>60</v>
      </c>
      <c r="AV27" s="76">
        <f t="shared" si="4"/>
        <v>66.875</v>
      </c>
    </row>
    <row r="28" spans="1:48" ht="29.15" thickBot="1" x14ac:dyDescent="0.45">
      <c r="A28" s="9" t="s">
        <v>45</v>
      </c>
      <c r="B28" s="9" t="s">
        <v>40</v>
      </c>
      <c r="C28" s="9" t="s">
        <v>42</v>
      </c>
      <c r="D28" s="9" t="s">
        <v>41</v>
      </c>
      <c r="E28" s="19">
        <v>44263.642071759263</v>
      </c>
      <c r="F28" s="15">
        <v>44263.64234953704</v>
      </c>
      <c r="G28" s="15">
        <v>44263.650138888886</v>
      </c>
      <c r="H28" s="16" t="s">
        <v>109</v>
      </c>
      <c r="I28" s="9" t="s">
        <v>92</v>
      </c>
      <c r="J28" s="9" t="s">
        <v>90</v>
      </c>
      <c r="K28" s="9"/>
      <c r="L28" s="7" t="s">
        <v>121</v>
      </c>
      <c r="M28" s="26">
        <f t="shared" si="0"/>
        <v>7.7893518464406952E-3</v>
      </c>
      <c r="O28" s="49"/>
      <c r="P28" s="49"/>
      <c r="Q28" s="48">
        <v>7.789351851851852E-3</v>
      </c>
      <c r="R28" s="49"/>
      <c r="S28" s="48">
        <f t="shared" si="5"/>
        <v>2.7777777722803876E-4</v>
      </c>
      <c r="T28" s="48">
        <f t="shared" si="1"/>
        <v>0</v>
      </c>
      <c r="U28" s="15">
        <v>44263.64234953704</v>
      </c>
      <c r="V28" s="44">
        <v>1.1574074074074073E-5</v>
      </c>
      <c r="W28" s="44">
        <v>5.7603686635944698E-7</v>
      </c>
      <c r="X28" s="44">
        <v>1.152073732718894E-6</v>
      </c>
      <c r="Y28" s="44">
        <v>9.2165898617511526E-7</v>
      </c>
      <c r="Z28" s="44">
        <v>3.4562211981566822E-7</v>
      </c>
      <c r="AA28" s="44">
        <v>5.7603686635944698E-7</v>
      </c>
      <c r="AB28" s="44">
        <v>5.7603686635944698E-7</v>
      </c>
      <c r="AC28" s="44">
        <v>5.7603686635944698E-7</v>
      </c>
      <c r="AD28" s="92">
        <f t="shared" si="2"/>
        <v>1.6297576378221542E-5</v>
      </c>
      <c r="AE28" s="46">
        <v>7.0000000000000001E-3</v>
      </c>
      <c r="AF28" s="46">
        <v>5.0000000000000001E-4</v>
      </c>
      <c r="AG28" s="46">
        <v>1.4E-3</v>
      </c>
      <c r="AH28" s="46">
        <v>1.6000000000000001E-3</v>
      </c>
      <c r="AI28" s="46">
        <v>1.1000000000000001E-3</v>
      </c>
      <c r="AJ28" s="46">
        <v>1.6999999999999999E-3</v>
      </c>
      <c r="AK28" s="46">
        <v>8.0000000000000004E-4</v>
      </c>
      <c r="AL28" s="46">
        <v>4.0000000000000002E-4</v>
      </c>
      <c r="AM28" s="46">
        <f t="shared" si="3"/>
        <v>1.8125000000000001E-3</v>
      </c>
      <c r="AN28" s="3">
        <v>81</v>
      </c>
      <c r="AO28" s="3">
        <v>63</v>
      </c>
      <c r="AP28" s="3">
        <v>38</v>
      </c>
      <c r="AQ28" s="3">
        <v>61</v>
      </c>
      <c r="AR28" s="3">
        <v>44</v>
      </c>
      <c r="AS28" s="3">
        <v>55</v>
      </c>
      <c r="AT28" s="3">
        <v>32</v>
      </c>
      <c r="AU28" s="3">
        <v>23</v>
      </c>
      <c r="AV28" s="76">
        <f t="shared" si="4"/>
        <v>49.625</v>
      </c>
    </row>
    <row r="29" spans="1:48" s="40" customFormat="1" ht="29.15" thickBot="1" x14ac:dyDescent="0.45">
      <c r="A29" s="31" t="s">
        <v>45</v>
      </c>
      <c r="B29" s="31" t="s">
        <v>8</v>
      </c>
      <c r="C29" s="31" t="s">
        <v>23</v>
      </c>
      <c r="D29" s="31" t="s">
        <v>14</v>
      </c>
      <c r="E29" s="37">
        <v>44263.642083333332</v>
      </c>
      <c r="F29" s="38">
        <v>44263.643506944441</v>
      </c>
      <c r="G29" s="38">
        <v>44263.650138888886</v>
      </c>
      <c r="H29" s="35" t="s">
        <v>109</v>
      </c>
      <c r="I29" s="31"/>
      <c r="J29" s="31"/>
      <c r="K29" s="31"/>
      <c r="L29" s="32"/>
      <c r="M29" s="27"/>
      <c r="O29" s="73"/>
      <c r="P29" s="73"/>
      <c r="Q29" s="73"/>
      <c r="R29" s="73"/>
      <c r="S29" s="50"/>
      <c r="T29" s="50"/>
      <c r="U29" s="38"/>
      <c r="V29" s="63"/>
      <c r="W29" s="63"/>
      <c r="X29" s="63"/>
      <c r="Y29" s="63"/>
      <c r="Z29" s="63"/>
      <c r="AA29" s="63"/>
      <c r="AB29" s="63"/>
      <c r="AC29" s="63"/>
      <c r="AD29" s="93"/>
      <c r="AE29" s="47"/>
      <c r="AF29" s="47"/>
      <c r="AG29" s="47"/>
      <c r="AH29" s="47"/>
      <c r="AI29" s="47"/>
      <c r="AJ29" s="47"/>
      <c r="AK29" s="47"/>
      <c r="AL29" s="47"/>
      <c r="AM29" s="47"/>
      <c r="AN29" s="39"/>
      <c r="AO29" s="39"/>
      <c r="AP29" s="39"/>
      <c r="AQ29" s="39"/>
      <c r="AR29" s="39"/>
      <c r="AS29" s="39"/>
      <c r="AT29" s="39"/>
      <c r="AU29" s="39"/>
      <c r="AV29" s="86"/>
    </row>
    <row r="30" spans="1:48" ht="15" thickBot="1" x14ac:dyDescent="0.45">
      <c r="A30" s="9" t="s">
        <v>46</v>
      </c>
      <c r="B30" s="9" t="s">
        <v>47</v>
      </c>
      <c r="C30" s="9" t="s">
        <v>49</v>
      </c>
      <c r="D30" s="9" t="s">
        <v>48</v>
      </c>
      <c r="E30" s="19">
        <v>44263.503125000003</v>
      </c>
      <c r="F30" s="19">
        <v>44263.503240740742</v>
      </c>
      <c r="G30" s="19">
        <v>44263.50341435185</v>
      </c>
      <c r="H30" s="20" t="s">
        <v>76</v>
      </c>
      <c r="I30" s="9" t="s">
        <v>10</v>
      </c>
      <c r="J30" s="9" t="s">
        <v>10</v>
      </c>
      <c r="K30" s="9"/>
      <c r="L30" s="7" t="s">
        <v>119</v>
      </c>
      <c r="M30" s="26">
        <f t="shared" si="0"/>
        <v>1.7361110803904012E-4</v>
      </c>
      <c r="O30" s="48">
        <v>1.7361111111111112E-4</v>
      </c>
      <c r="P30" s="49"/>
      <c r="Q30" s="49"/>
      <c r="R30" s="49"/>
      <c r="S30" s="48">
        <f t="shared" si="5"/>
        <v>1.1574073869269341E-4</v>
      </c>
      <c r="T30" s="48">
        <f t="shared" si="1"/>
        <v>1.7361111111111112E-4</v>
      </c>
      <c r="U30" s="19">
        <v>44263.503240740742</v>
      </c>
      <c r="V30" s="44">
        <v>0</v>
      </c>
      <c r="W30" s="44">
        <v>1.1520737327188941E-7</v>
      </c>
      <c r="X30" s="44">
        <v>9.2165898617511526E-7</v>
      </c>
      <c r="Y30" s="44">
        <v>4.6082949308755763E-7</v>
      </c>
      <c r="Z30" s="44">
        <v>4.6082949308755763E-7</v>
      </c>
      <c r="AA30" s="44">
        <v>5.7603686635944698E-7</v>
      </c>
      <c r="AB30" s="44">
        <v>5.7603686635944698E-7</v>
      </c>
      <c r="AC30" s="44">
        <v>3.4562211981566822E-7</v>
      </c>
      <c r="AD30" s="92">
        <f t="shared" si="2"/>
        <v>3.4562211981566825E-6</v>
      </c>
      <c r="AE30" s="46">
        <v>8.9999999999999993E-3</v>
      </c>
      <c r="AF30" s="46">
        <v>4.0000000000000002E-4</v>
      </c>
      <c r="AG30" s="46">
        <v>8.0000000000000004E-4</v>
      </c>
      <c r="AH30" s="46">
        <v>1.2999999999999999E-3</v>
      </c>
      <c r="AI30" s="46">
        <v>5.0000000000000001E-4</v>
      </c>
      <c r="AJ30" s="46">
        <v>1.4E-3</v>
      </c>
      <c r="AK30" s="46">
        <v>1.2999999999999999E-3</v>
      </c>
      <c r="AL30" s="46">
        <v>1.1000000000000001E-3</v>
      </c>
      <c r="AM30" s="46">
        <f t="shared" si="3"/>
        <v>1.9750000000000002E-3</v>
      </c>
      <c r="AN30" s="3">
        <v>114</v>
      </c>
      <c r="AO30" s="3">
        <v>62</v>
      </c>
      <c r="AP30" s="3">
        <v>40</v>
      </c>
      <c r="AQ30" s="3">
        <v>114</v>
      </c>
      <c r="AR30" s="3">
        <v>62</v>
      </c>
      <c r="AS30" s="3">
        <v>34</v>
      </c>
      <c r="AT30" s="3">
        <v>76</v>
      </c>
      <c r="AU30" s="3">
        <v>54</v>
      </c>
      <c r="AV30" s="76">
        <f t="shared" si="4"/>
        <v>69.5</v>
      </c>
    </row>
    <row r="31" spans="1:48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S31" s="26"/>
      <c r="T31" s="26"/>
      <c r="U31" s="26"/>
      <c r="V31" s="48">
        <f>SUM(V2:V30)/23</f>
        <v>4.2773752012882452E-5</v>
      </c>
      <c r="W31" s="48">
        <f t="shared" ref="W31:AC31" si="6">SUM(W2:W30)/23</f>
        <v>6.5117210979763584E-7</v>
      </c>
      <c r="X31" s="48">
        <f t="shared" si="6"/>
        <v>6.3113604488078559E-7</v>
      </c>
      <c r="Y31" s="48">
        <f t="shared" si="6"/>
        <v>5.7102785013023431E-7</v>
      </c>
      <c r="Z31" s="48">
        <f t="shared" si="6"/>
        <v>6.010819475055099E-7</v>
      </c>
      <c r="AA31" s="48">
        <f t="shared" si="6"/>
        <v>7.513524343818874E-7</v>
      </c>
      <c r="AB31" s="48">
        <f t="shared" si="6"/>
        <v>4.4079342817070733E-7</v>
      </c>
      <c r="AC31" s="48">
        <f t="shared" si="6"/>
        <v>4.4580244439991989E-7</v>
      </c>
    </row>
    <row r="32" spans="1:48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N32" s="24"/>
      <c r="O32" s="24">
        <f>SUM(O2:O30)/12</f>
        <v>1.7939814710885395E-4</v>
      </c>
      <c r="P32" s="24"/>
      <c r="Q32" s="24">
        <f>SUM(Q2:Q30)/10</f>
        <v>9.5312500003276891E-3</v>
      </c>
      <c r="S32" s="26"/>
      <c r="T32" s="26"/>
      <c r="U32" s="26"/>
      <c r="V32" s="26"/>
      <c r="W32" s="26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Y41"/>
  <sheetViews>
    <sheetView workbookViewId="0">
      <selection activeCell="F37" sqref="F37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14" max="14" width="11.4609375" bestFit="1" customWidth="1"/>
    <col min="16" max="16" width="11.69140625" bestFit="1" customWidth="1"/>
    <col min="18" max="19" width="11.4609375" bestFit="1" customWidth="1"/>
    <col min="20" max="20" width="18.4609375" customWidth="1"/>
    <col min="21" max="21" width="12.84375" customWidth="1"/>
    <col min="22" max="28" width="11.4609375" bestFit="1" customWidth="1"/>
    <col min="29" max="29" width="14.53515625" customWidth="1"/>
  </cols>
  <sheetData>
    <row r="1" spans="1:47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N1" s="7" t="s">
        <v>119</v>
      </c>
      <c r="O1" s="7" t="s">
        <v>120</v>
      </c>
      <c r="P1" s="3" t="s">
        <v>121</v>
      </c>
      <c r="R1" s="36" t="s">
        <v>124</v>
      </c>
      <c r="S1" s="36" t="s">
        <v>125</v>
      </c>
      <c r="T1" s="36" t="s">
        <v>135</v>
      </c>
      <c r="U1" s="36" t="s">
        <v>126</v>
      </c>
      <c r="V1" s="36" t="s">
        <v>127</v>
      </c>
      <c r="W1" s="36" t="s">
        <v>128</v>
      </c>
      <c r="X1" s="36" t="s">
        <v>129</v>
      </c>
      <c r="Y1" s="36" t="s">
        <v>130</v>
      </c>
      <c r="Z1" s="36" t="s">
        <v>131</v>
      </c>
      <c r="AA1" s="36" t="s">
        <v>132</v>
      </c>
      <c r="AB1" s="36" t="s">
        <v>133</v>
      </c>
      <c r="AC1" s="53" t="s">
        <v>136</v>
      </c>
      <c r="AD1" s="42" t="s">
        <v>126</v>
      </c>
      <c r="AE1" s="42" t="s">
        <v>127</v>
      </c>
      <c r="AF1" s="42" t="s">
        <v>128</v>
      </c>
      <c r="AG1" s="42" t="s">
        <v>129</v>
      </c>
      <c r="AH1" s="42" t="s">
        <v>130</v>
      </c>
      <c r="AI1" s="42" t="s">
        <v>131</v>
      </c>
      <c r="AJ1" s="42" t="s">
        <v>132</v>
      </c>
      <c r="AK1" s="42" t="s">
        <v>133</v>
      </c>
      <c r="AL1" s="53" t="s">
        <v>136</v>
      </c>
      <c r="AM1" s="43" t="s">
        <v>126</v>
      </c>
      <c r="AN1" s="43" t="s">
        <v>127</v>
      </c>
      <c r="AO1" s="43" t="s">
        <v>128</v>
      </c>
      <c r="AP1" s="43" t="s">
        <v>129</v>
      </c>
      <c r="AQ1" s="43" t="s">
        <v>130</v>
      </c>
      <c r="AR1" s="43" t="s">
        <v>131</v>
      </c>
      <c r="AS1" s="43" t="s">
        <v>132</v>
      </c>
      <c r="AT1" s="43" t="s">
        <v>133</v>
      </c>
      <c r="AU1" s="53" t="s">
        <v>136</v>
      </c>
    </row>
    <row r="2" spans="1:47" x14ac:dyDescent="0.4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107</v>
      </c>
      <c r="I2" s="9"/>
      <c r="J2" s="9"/>
      <c r="K2" s="9"/>
      <c r="L2" s="7" t="s">
        <v>119</v>
      </c>
      <c r="M2" s="26">
        <f>(G2-F2)/5</f>
        <v>4.3750000040745365E-4</v>
      </c>
      <c r="N2" s="48">
        <v>4.3981481481481481E-4</v>
      </c>
      <c r="O2" s="49"/>
      <c r="P2" s="49"/>
      <c r="Q2" s="49"/>
      <c r="R2" s="48">
        <f>F2-E2</f>
        <v>2.314814628334716E-5</v>
      </c>
      <c r="S2" s="48">
        <f>N2</f>
        <v>4.3981481481481481E-4</v>
      </c>
      <c r="T2" s="15">
        <v>44261.192048611112</v>
      </c>
      <c r="U2" s="44">
        <v>8.1018518518518516E-5</v>
      </c>
      <c r="V2" s="44">
        <v>9.2165898617511526E-7</v>
      </c>
      <c r="W2" s="44">
        <v>1.152073732718894E-6</v>
      </c>
      <c r="X2" s="44">
        <v>4.6082949308755763E-7</v>
      </c>
      <c r="Y2" s="44">
        <v>2.3041474654377881E-7</v>
      </c>
      <c r="Z2" s="44">
        <v>3.4562211981566822E-7</v>
      </c>
      <c r="AA2" s="44">
        <v>8.064516129032258E-7</v>
      </c>
      <c r="AB2" s="44">
        <v>2.3041474654377881E-7</v>
      </c>
      <c r="AC2" s="49">
        <f>SUM(U2:AB2)</f>
        <v>8.5165983956306531E-5</v>
      </c>
      <c r="AD2" s="46">
        <v>8.9999999999999993E-3</v>
      </c>
      <c r="AE2" s="46">
        <v>5.0000000000000001E-4</v>
      </c>
      <c r="AF2" s="46">
        <v>1.1000000000000001E-3</v>
      </c>
      <c r="AG2" s="46">
        <v>2E-3</v>
      </c>
      <c r="AH2" s="46">
        <v>2.9999999999999997E-4</v>
      </c>
      <c r="AI2" s="46">
        <v>1.2999999999999999E-3</v>
      </c>
      <c r="AJ2" s="46">
        <v>1.1999999999999999E-3</v>
      </c>
      <c r="AK2" s="46">
        <v>1.9E-3</v>
      </c>
      <c r="AL2" s="46">
        <f>SUM(AD2:AK2)/8</f>
        <v>2.1624999999999999E-3</v>
      </c>
      <c r="AM2" s="3">
        <v>69</v>
      </c>
      <c r="AN2" s="3">
        <v>21</v>
      </c>
      <c r="AO2" s="3">
        <v>17</v>
      </c>
      <c r="AP2" s="3">
        <v>81</v>
      </c>
      <c r="AQ2" s="3">
        <v>38</v>
      </c>
      <c r="AR2" s="3">
        <v>39</v>
      </c>
      <c r="AS2" s="3">
        <v>39</v>
      </c>
      <c r="AT2" s="3">
        <v>28</v>
      </c>
      <c r="AU2" s="76">
        <f>SUM(AM2:AT2)/8</f>
        <v>41.5</v>
      </c>
    </row>
    <row r="3" spans="1:47" ht="28.75" x14ac:dyDescent="0.4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119</v>
      </c>
      <c r="M3" s="26">
        <f t="shared" ref="M3:M31" si="0">G3-F3</f>
        <v>5.787037662230432E-5</v>
      </c>
      <c r="N3" s="48">
        <v>5.787037662230432E-5</v>
      </c>
      <c r="O3" s="49"/>
      <c r="P3" s="49"/>
      <c r="Q3" s="49"/>
      <c r="R3" s="48">
        <f t="shared" ref="R3:R31" si="1">F3-E3</f>
        <v>1.7361110803904012E-4</v>
      </c>
      <c r="S3" s="48">
        <f t="shared" ref="S3:S28" si="2">N3</f>
        <v>5.787037662230432E-5</v>
      </c>
      <c r="T3" s="15">
        <v>44262.039143518516</v>
      </c>
      <c r="U3" s="44">
        <v>9.2592592592592588E-5</v>
      </c>
      <c r="V3" s="44">
        <v>1.0368663594470045E-6</v>
      </c>
      <c r="W3" s="44">
        <v>3.4562211981566822E-7</v>
      </c>
      <c r="X3" s="44">
        <v>6.9124423963133644E-7</v>
      </c>
      <c r="Y3" s="44">
        <v>4.6082949308755763E-7</v>
      </c>
      <c r="Z3" s="44">
        <v>1.152073732718894E-6</v>
      </c>
      <c r="AA3" s="44">
        <v>4.6082949308755763E-7</v>
      </c>
      <c r="AB3" s="44">
        <v>6.9124423963133644E-7</v>
      </c>
      <c r="AC3" s="49">
        <f t="shared" ref="AC3:AC31" si="3">SUM(U3:AB3)</f>
        <v>9.7431302270011941E-5</v>
      </c>
      <c r="AD3" s="46">
        <v>6.0000000000000001E-3</v>
      </c>
      <c r="AE3" s="46">
        <v>2.9999999999999997E-4</v>
      </c>
      <c r="AF3" s="46">
        <v>1.1000000000000001E-3</v>
      </c>
      <c r="AG3" s="46">
        <v>2.7000000000000001E-3</v>
      </c>
      <c r="AH3" s="46">
        <v>1.1000000000000001E-3</v>
      </c>
      <c r="AI3" s="46">
        <v>1.1999999999999999E-3</v>
      </c>
      <c r="AJ3" s="46">
        <v>6.9999999999999999E-4</v>
      </c>
      <c r="AK3" s="46">
        <v>5.0000000000000001E-4</v>
      </c>
      <c r="AL3" s="46">
        <f t="shared" ref="AL3:AL31" si="4">SUM(AD3:AK3)/8</f>
        <v>1.7000000000000001E-3</v>
      </c>
      <c r="AM3" s="3">
        <v>65</v>
      </c>
      <c r="AN3" s="3">
        <v>38</v>
      </c>
      <c r="AO3" s="3">
        <v>47</v>
      </c>
      <c r="AP3" s="3">
        <v>71</v>
      </c>
      <c r="AQ3" s="3">
        <v>13</v>
      </c>
      <c r="AR3" s="3">
        <v>63</v>
      </c>
      <c r="AS3" s="3">
        <v>82</v>
      </c>
      <c r="AT3" s="3">
        <v>56</v>
      </c>
      <c r="AU3" s="76">
        <f t="shared" ref="AU3:AU31" si="5">SUM(AM3:AT3)/8</f>
        <v>54.375</v>
      </c>
    </row>
    <row r="4" spans="1:47" ht="42.9" x14ac:dyDescent="0.4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92</v>
      </c>
      <c r="J4" s="9" t="s">
        <v>90</v>
      </c>
      <c r="K4" s="9"/>
      <c r="L4" s="7" t="s">
        <v>121</v>
      </c>
      <c r="M4" s="26">
        <f t="shared" si="0"/>
        <v>1.7847222225100268E-2</v>
      </c>
      <c r="N4" s="49"/>
      <c r="O4" s="49"/>
      <c r="P4" s="48">
        <v>1.7847222222222223E-2</v>
      </c>
      <c r="Q4" s="49"/>
      <c r="R4" s="48">
        <f t="shared" si="1"/>
        <v>1.3888888497604057E-4</v>
      </c>
      <c r="S4" s="48"/>
      <c r="T4" s="19">
        <v>44262.053252314814</v>
      </c>
      <c r="U4" s="44">
        <v>1.0416666666666667E-4</v>
      </c>
      <c r="V4" s="44">
        <v>8.064516129032258E-7</v>
      </c>
      <c r="W4" s="44">
        <v>3.4562211981566822E-7</v>
      </c>
      <c r="X4" s="44">
        <v>3.4562211981566822E-7</v>
      </c>
      <c r="Y4" s="44">
        <v>4.6082949308755763E-7</v>
      </c>
      <c r="Z4" s="44">
        <v>9.2165898617511526E-7</v>
      </c>
      <c r="AA4" s="44">
        <v>8.064516129032258E-7</v>
      </c>
      <c r="AB4" s="44">
        <v>3.4562211981566822E-7</v>
      </c>
      <c r="AC4" s="49">
        <f t="shared" si="3"/>
        <v>1.0819892473118278E-4</v>
      </c>
      <c r="AD4" s="46">
        <v>8.0000000000000002E-3</v>
      </c>
      <c r="AE4" s="46">
        <v>4.0000000000000002E-4</v>
      </c>
      <c r="AF4" s="46">
        <v>5.9999999999999995E-4</v>
      </c>
      <c r="AG4" s="46">
        <v>1E-3</v>
      </c>
      <c r="AH4" s="46">
        <v>1.1000000000000001E-3</v>
      </c>
      <c r="AI4" s="46">
        <v>1.8E-3</v>
      </c>
      <c r="AJ4" s="46">
        <v>1.6999999999999999E-3</v>
      </c>
      <c r="AK4" s="46">
        <v>1.9E-3</v>
      </c>
      <c r="AL4" s="46">
        <f t="shared" si="4"/>
        <v>2.0624999999999997E-3</v>
      </c>
      <c r="AM4" s="3">
        <v>46</v>
      </c>
      <c r="AN4" s="3">
        <v>72</v>
      </c>
      <c r="AO4" s="3">
        <v>54</v>
      </c>
      <c r="AP4" s="3">
        <v>78</v>
      </c>
      <c r="AQ4" s="3">
        <v>61</v>
      </c>
      <c r="AR4" s="3">
        <v>61</v>
      </c>
      <c r="AS4" s="3">
        <v>63</v>
      </c>
      <c r="AT4" s="3">
        <v>24</v>
      </c>
      <c r="AU4" s="76">
        <f t="shared" si="5"/>
        <v>57.375</v>
      </c>
    </row>
    <row r="5" spans="1:47" ht="28.75" x14ac:dyDescent="0.4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108</v>
      </c>
      <c r="I5" s="9" t="s">
        <v>10</v>
      </c>
      <c r="J5" s="9" t="s">
        <v>10</v>
      </c>
      <c r="K5" s="9"/>
      <c r="L5" s="7" t="s">
        <v>119</v>
      </c>
      <c r="M5" s="26">
        <f>(G5-F5)/5</f>
        <v>1.8981481553055347E-4</v>
      </c>
      <c r="N5" s="48">
        <f>M5</f>
        <v>1.8981481553055347E-4</v>
      </c>
      <c r="O5" s="49"/>
      <c r="P5" s="49"/>
      <c r="Q5" s="49"/>
      <c r="R5" s="48">
        <f t="shared" si="1"/>
        <v>2.4305555416503921E-4</v>
      </c>
      <c r="S5" s="48">
        <f t="shared" si="2"/>
        <v>1.8981481553055347E-4</v>
      </c>
      <c r="T5" s="19">
        <v>44262.117048611108</v>
      </c>
      <c r="U5" s="44">
        <v>8.1018518518518516E-5</v>
      </c>
      <c r="V5" s="44">
        <v>8.064516129032258E-7</v>
      </c>
      <c r="W5" s="44">
        <v>4.6082949308755763E-7</v>
      </c>
      <c r="X5" s="44">
        <v>1.0368663594470045E-6</v>
      </c>
      <c r="Y5" s="44">
        <v>3.4562211981566822E-7</v>
      </c>
      <c r="Z5" s="44">
        <v>1.152073732718894E-6</v>
      </c>
      <c r="AA5" s="44">
        <v>2.3041474654377881E-7</v>
      </c>
      <c r="AB5" s="44">
        <v>3.4562211981566822E-7</v>
      </c>
      <c r="AC5" s="49">
        <f t="shared" si="3"/>
        <v>8.5396398702850297E-5</v>
      </c>
      <c r="AD5" s="46">
        <v>5.0000000000000001E-3</v>
      </c>
      <c r="AE5" s="46">
        <v>4.0000000000000002E-4</v>
      </c>
      <c r="AF5" s="46">
        <v>1E-3</v>
      </c>
      <c r="AG5" s="46">
        <v>1.4E-3</v>
      </c>
      <c r="AH5" s="46">
        <v>2.9999999999999997E-4</v>
      </c>
      <c r="AI5" s="46">
        <v>1.1000000000000001E-3</v>
      </c>
      <c r="AJ5" s="46">
        <v>1.6000000000000001E-3</v>
      </c>
      <c r="AK5" s="46">
        <v>1.6999999999999999E-3</v>
      </c>
      <c r="AL5" s="46">
        <f t="shared" si="4"/>
        <v>1.5625000000000003E-3</v>
      </c>
      <c r="AM5" s="3">
        <v>98</v>
      </c>
      <c r="AN5" s="3">
        <v>55</v>
      </c>
      <c r="AO5" s="3">
        <v>26</v>
      </c>
      <c r="AP5" s="3">
        <v>46</v>
      </c>
      <c r="AQ5" s="3">
        <v>65</v>
      </c>
      <c r="AR5" s="3">
        <v>38</v>
      </c>
      <c r="AS5" s="3">
        <v>78</v>
      </c>
      <c r="AT5" s="3">
        <v>19</v>
      </c>
      <c r="AU5" s="76">
        <f t="shared" si="5"/>
        <v>53.125</v>
      </c>
    </row>
    <row r="6" spans="1:47" ht="28.75" x14ac:dyDescent="0.4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110</v>
      </c>
      <c r="I6" s="9" t="s">
        <v>92</v>
      </c>
      <c r="J6" s="9" t="s">
        <v>90</v>
      </c>
      <c r="K6" s="9"/>
      <c r="L6" s="7" t="s">
        <v>121</v>
      </c>
      <c r="M6" s="26">
        <f t="shared" si="0"/>
        <v>1.7754629632690921E-2</v>
      </c>
      <c r="N6" s="49"/>
      <c r="O6" s="49"/>
      <c r="P6" s="48">
        <v>1.7754629629629631E-2</v>
      </c>
      <c r="Q6" s="49"/>
      <c r="R6" s="48">
        <f t="shared" si="1"/>
        <v>2.0833333110203966E-4</v>
      </c>
      <c r="S6" s="48"/>
      <c r="T6" s="15">
        <v>44262.147800925923</v>
      </c>
      <c r="U6" s="44">
        <v>0</v>
      </c>
      <c r="V6" s="44">
        <v>5.7603686635944698E-7</v>
      </c>
      <c r="W6" s="44">
        <v>1.1520737327188941E-7</v>
      </c>
      <c r="X6" s="44">
        <v>2.3041474654377881E-7</v>
      </c>
      <c r="Y6" s="44">
        <v>5.7603686635944698E-7</v>
      </c>
      <c r="Z6" s="44">
        <v>3.4562211981566822E-7</v>
      </c>
      <c r="AA6" s="44">
        <v>4.6082949308755763E-7</v>
      </c>
      <c r="AB6" s="44">
        <v>5.7603686635944698E-7</v>
      </c>
      <c r="AC6" s="49">
        <f t="shared" si="3"/>
        <v>2.880184331797235E-6</v>
      </c>
      <c r="AD6" s="46">
        <v>8.0000000000000002E-3</v>
      </c>
      <c r="AE6" s="46">
        <v>4.0000000000000002E-4</v>
      </c>
      <c r="AF6" s="46">
        <v>6.9999999999999999E-4</v>
      </c>
      <c r="AG6" s="46">
        <v>6.9999999999999999E-4</v>
      </c>
      <c r="AH6" s="46">
        <v>1.5E-3</v>
      </c>
      <c r="AI6" s="46">
        <v>1.4E-3</v>
      </c>
      <c r="AJ6" s="46">
        <v>6.9999999999999999E-4</v>
      </c>
      <c r="AK6" s="46">
        <v>4.0000000000000002E-4</v>
      </c>
      <c r="AL6" s="46">
        <f t="shared" si="4"/>
        <v>1.7249999999999995E-3</v>
      </c>
      <c r="AM6" s="3">
        <v>48</v>
      </c>
      <c r="AN6" s="3">
        <v>33</v>
      </c>
      <c r="AO6" s="3">
        <v>31</v>
      </c>
      <c r="AP6" s="3">
        <v>95</v>
      </c>
      <c r="AQ6" s="3">
        <v>47</v>
      </c>
      <c r="AR6" s="3">
        <v>58</v>
      </c>
      <c r="AS6" s="3">
        <v>53</v>
      </c>
      <c r="AT6" s="3">
        <v>27</v>
      </c>
      <c r="AU6" s="76">
        <f t="shared" si="5"/>
        <v>49</v>
      </c>
    </row>
    <row r="7" spans="1:47" s="40" customFormat="1" x14ac:dyDescent="0.4">
      <c r="A7" s="31" t="s">
        <v>39</v>
      </c>
      <c r="B7" s="31" t="s">
        <v>15</v>
      </c>
      <c r="C7" s="31" t="s">
        <v>17</v>
      </c>
      <c r="D7" s="31" t="s">
        <v>16</v>
      </c>
      <c r="E7" s="37">
        <v>44262.191145833334</v>
      </c>
      <c r="F7" s="37">
        <v>44262.191388888888</v>
      </c>
      <c r="G7" s="37">
        <v>44262.200833333336</v>
      </c>
      <c r="H7" s="31" t="s">
        <v>110</v>
      </c>
      <c r="I7" s="31" t="s">
        <v>92</v>
      </c>
      <c r="J7" s="31" t="s">
        <v>90</v>
      </c>
      <c r="K7" s="31"/>
      <c r="L7" s="32"/>
      <c r="M7" s="27"/>
      <c r="N7" s="73"/>
      <c r="O7" s="73"/>
      <c r="P7" s="50"/>
      <c r="Q7" s="73"/>
      <c r="R7" s="50"/>
      <c r="S7" s="50"/>
      <c r="T7" s="37"/>
      <c r="U7" s="63"/>
      <c r="V7" s="63"/>
      <c r="W7" s="63"/>
      <c r="X7" s="63"/>
      <c r="Y7" s="63"/>
      <c r="Z7" s="63"/>
      <c r="AA7" s="63"/>
      <c r="AB7" s="63"/>
      <c r="AC7" s="73"/>
      <c r="AD7" s="47"/>
      <c r="AE7" s="47"/>
      <c r="AF7" s="47"/>
      <c r="AG7" s="47"/>
      <c r="AH7" s="47"/>
      <c r="AI7" s="47"/>
      <c r="AJ7" s="47"/>
      <c r="AK7" s="47"/>
      <c r="AL7" s="47"/>
      <c r="AM7" s="39"/>
      <c r="AN7" s="39"/>
      <c r="AO7" s="39"/>
      <c r="AP7" s="39"/>
      <c r="AQ7" s="39"/>
      <c r="AR7" s="39"/>
      <c r="AS7" s="39"/>
      <c r="AT7" s="39"/>
      <c r="AU7" s="86"/>
    </row>
    <row r="8" spans="1:47" s="41" customFormat="1" x14ac:dyDescent="0.4">
      <c r="A8" s="14" t="s">
        <v>39</v>
      </c>
      <c r="B8" s="14" t="s">
        <v>40</v>
      </c>
      <c r="C8" s="14" t="s">
        <v>42</v>
      </c>
      <c r="D8" s="14" t="s">
        <v>41</v>
      </c>
      <c r="E8" s="21">
        <v>44262.191145833334</v>
      </c>
      <c r="F8" s="21">
        <v>44262.191481481481</v>
      </c>
      <c r="G8" s="21">
        <v>44262.200833333336</v>
      </c>
      <c r="H8" s="14" t="s">
        <v>110</v>
      </c>
      <c r="I8" s="14" t="s">
        <v>92</v>
      </c>
      <c r="J8" s="14" t="s">
        <v>90</v>
      </c>
      <c r="K8" s="14"/>
      <c r="L8" s="33" t="s">
        <v>121</v>
      </c>
      <c r="M8" s="34">
        <f>G8-F8</f>
        <v>9.3518518551718444E-3</v>
      </c>
      <c r="N8" s="91"/>
      <c r="O8" s="91"/>
      <c r="P8" s="91">
        <f>M8</f>
        <v>9.3518518551718444E-3</v>
      </c>
      <c r="Q8" s="91"/>
      <c r="R8" s="48">
        <f t="shared" si="1"/>
        <v>3.3564814657438546E-4</v>
      </c>
      <c r="S8" s="48"/>
      <c r="T8" s="21">
        <v>44262.191481481481</v>
      </c>
      <c r="U8" s="44">
        <v>6.9444444444444444E-5</v>
      </c>
      <c r="V8" s="44">
        <v>2.3041474654377881E-7</v>
      </c>
      <c r="W8" s="44">
        <v>8.064516129032258E-7</v>
      </c>
      <c r="X8" s="44">
        <v>3.4562211981566822E-7</v>
      </c>
      <c r="Y8" s="44">
        <v>3.4562211981566822E-7</v>
      </c>
      <c r="Z8" s="44">
        <v>3.4562211981566822E-7</v>
      </c>
      <c r="AA8" s="44">
        <v>3.4562211981566822E-7</v>
      </c>
      <c r="AB8" s="44">
        <v>4.6082949308755763E-7</v>
      </c>
      <c r="AC8" s="49">
        <f t="shared" si="3"/>
        <v>7.2324628776241652E-5</v>
      </c>
      <c r="AD8" s="46">
        <v>8.0000000000000002E-3</v>
      </c>
      <c r="AE8" s="46">
        <v>2.9999999999999997E-4</v>
      </c>
      <c r="AF8" s="46">
        <v>5.9999999999999995E-4</v>
      </c>
      <c r="AG8" s="46">
        <v>2.3999999999999998E-3</v>
      </c>
      <c r="AH8" s="46">
        <v>1.5E-3</v>
      </c>
      <c r="AI8" s="46">
        <v>1.1000000000000001E-3</v>
      </c>
      <c r="AJ8" s="46">
        <v>1.4E-3</v>
      </c>
      <c r="AK8" s="46">
        <v>8.0000000000000004E-4</v>
      </c>
      <c r="AL8" s="46">
        <f t="shared" si="4"/>
        <v>2.0125E-3</v>
      </c>
      <c r="AM8" s="3">
        <v>68</v>
      </c>
      <c r="AN8" s="3">
        <v>13</v>
      </c>
      <c r="AO8" s="3">
        <v>34</v>
      </c>
      <c r="AP8" s="3">
        <v>77</v>
      </c>
      <c r="AQ8" s="3">
        <v>53</v>
      </c>
      <c r="AR8" s="3">
        <v>33</v>
      </c>
      <c r="AS8" s="3">
        <v>41</v>
      </c>
      <c r="AT8" s="3">
        <v>32</v>
      </c>
      <c r="AU8" s="76">
        <f t="shared" si="5"/>
        <v>43.875</v>
      </c>
    </row>
    <row r="9" spans="1:47" x14ac:dyDescent="0.4">
      <c r="A9" s="9" t="s">
        <v>43</v>
      </c>
      <c r="B9" s="9" t="s">
        <v>21</v>
      </c>
      <c r="C9" s="9" t="s">
        <v>22</v>
      </c>
      <c r="D9" s="9" t="s">
        <v>30</v>
      </c>
      <c r="E9" s="19">
        <v>44262.211527777778</v>
      </c>
      <c r="F9" s="19">
        <v>44262.211562500001</v>
      </c>
      <c r="G9" s="19">
        <v>44262.219710648147</v>
      </c>
      <c r="H9" s="9" t="s">
        <v>110</v>
      </c>
      <c r="I9" s="9" t="s">
        <v>92</v>
      </c>
      <c r="J9" s="9" t="s">
        <v>90</v>
      </c>
      <c r="K9" s="9"/>
      <c r="L9" s="7" t="s">
        <v>121</v>
      </c>
      <c r="M9" s="26">
        <f>G9-F9</f>
        <v>8.1481481465743855E-3</v>
      </c>
      <c r="N9" s="48"/>
      <c r="O9" s="49"/>
      <c r="P9" s="48">
        <v>8.1481481481481474E-3</v>
      </c>
      <c r="Q9" s="49"/>
      <c r="R9" s="48">
        <f t="shared" si="1"/>
        <v>3.4722223062999547E-5</v>
      </c>
      <c r="S9" s="48"/>
      <c r="T9" s="19">
        <v>44262.211562500001</v>
      </c>
      <c r="U9" s="44">
        <v>1.1574074074074073E-5</v>
      </c>
      <c r="V9" s="44">
        <v>9.2165898617511526E-7</v>
      </c>
      <c r="W9" s="44">
        <v>3.4562211981566822E-7</v>
      </c>
      <c r="X9" s="44">
        <v>1.1520737327188941E-7</v>
      </c>
      <c r="Y9" s="44">
        <v>2.3041474654377881E-7</v>
      </c>
      <c r="Z9" s="44">
        <v>3.4562211981566822E-7</v>
      </c>
      <c r="AA9" s="44">
        <v>2.3041474654377881E-7</v>
      </c>
      <c r="AB9" s="44">
        <v>2.3041474654377881E-7</v>
      </c>
      <c r="AC9" s="49">
        <f t="shared" si="3"/>
        <v>1.3993428912783755E-5</v>
      </c>
      <c r="AD9" s="46">
        <v>4.0000000000000001E-3</v>
      </c>
      <c r="AE9" s="46">
        <v>5.0000000000000001E-4</v>
      </c>
      <c r="AF9" s="46">
        <v>1.2999999999999999E-3</v>
      </c>
      <c r="AG9" s="46">
        <v>2.7000000000000001E-3</v>
      </c>
      <c r="AH9" s="46">
        <v>4.0000000000000002E-4</v>
      </c>
      <c r="AI9" s="46">
        <v>6.9999999999999999E-4</v>
      </c>
      <c r="AJ9" s="46">
        <v>1.6000000000000001E-3</v>
      </c>
      <c r="AK9" s="46">
        <v>1.2999999999999999E-3</v>
      </c>
      <c r="AL9" s="46">
        <f t="shared" si="4"/>
        <v>1.5625000000000001E-3</v>
      </c>
      <c r="AM9" s="3">
        <v>87</v>
      </c>
      <c r="AN9" s="3">
        <v>39</v>
      </c>
      <c r="AO9" s="3">
        <v>58</v>
      </c>
      <c r="AP9" s="3">
        <v>64</v>
      </c>
      <c r="AQ9" s="3">
        <v>47</v>
      </c>
      <c r="AR9" s="3">
        <v>31</v>
      </c>
      <c r="AS9" s="3">
        <v>75</v>
      </c>
      <c r="AT9" s="3">
        <v>44</v>
      </c>
      <c r="AU9" s="76">
        <f t="shared" si="5"/>
        <v>55.625</v>
      </c>
    </row>
    <row r="10" spans="1:47" s="40" customFormat="1" x14ac:dyDescent="0.4">
      <c r="A10" s="31" t="s">
        <v>43</v>
      </c>
      <c r="B10" s="31" t="s">
        <v>26</v>
      </c>
      <c r="C10" s="31" t="s">
        <v>28</v>
      </c>
      <c r="D10" s="31" t="s">
        <v>34</v>
      </c>
      <c r="E10" s="37" t="s">
        <v>118</v>
      </c>
      <c r="F10" s="37">
        <v>44262.211562500001</v>
      </c>
      <c r="G10" s="37">
        <v>44262.219710648147</v>
      </c>
      <c r="H10" s="31" t="s">
        <v>110</v>
      </c>
      <c r="I10" s="35"/>
      <c r="J10" s="31"/>
      <c r="K10" s="31"/>
      <c r="L10" s="32"/>
      <c r="M10" s="27"/>
      <c r="N10" s="73"/>
      <c r="O10" s="73"/>
      <c r="P10" s="73"/>
      <c r="Q10" s="73"/>
      <c r="R10" s="50"/>
      <c r="S10" s="50"/>
      <c r="T10" s="37">
        <v>44262.211562500001</v>
      </c>
      <c r="U10" s="63"/>
      <c r="V10" s="63"/>
      <c r="W10" s="63"/>
      <c r="X10" s="63"/>
      <c r="Y10" s="63"/>
      <c r="Z10" s="63"/>
      <c r="AA10" s="63"/>
      <c r="AB10" s="63"/>
      <c r="AC10" s="73"/>
      <c r="AD10" s="47"/>
      <c r="AE10" s="47"/>
      <c r="AF10" s="47"/>
      <c r="AG10" s="47"/>
      <c r="AH10" s="47"/>
      <c r="AI10" s="47"/>
      <c r="AJ10" s="47"/>
      <c r="AK10" s="47"/>
      <c r="AL10" s="47"/>
      <c r="AM10" s="39"/>
      <c r="AN10" s="39"/>
      <c r="AO10" s="39"/>
      <c r="AP10" s="39"/>
      <c r="AQ10" s="39"/>
      <c r="AR10" s="39"/>
      <c r="AS10" s="39"/>
      <c r="AT10" s="39"/>
      <c r="AU10" s="86"/>
    </row>
    <row r="11" spans="1:47" x14ac:dyDescent="0.4">
      <c r="A11" s="9" t="s">
        <v>44</v>
      </c>
      <c r="B11" s="9" t="s">
        <v>26</v>
      </c>
      <c r="C11" s="9" t="s">
        <v>28</v>
      </c>
      <c r="D11" s="9" t="s">
        <v>34</v>
      </c>
      <c r="E11" s="15">
        <v>44262.226168981484</v>
      </c>
      <c r="F11" s="15">
        <v>44262.226331018515</v>
      </c>
      <c r="G11" s="15">
        <v>44262.226342592592</v>
      </c>
      <c r="H11" s="9" t="s">
        <v>72</v>
      </c>
      <c r="I11" s="9" t="s">
        <v>10</v>
      </c>
      <c r="J11" s="9" t="s">
        <v>10</v>
      </c>
      <c r="K11" s="9"/>
      <c r="L11" s="7" t="s">
        <v>119</v>
      </c>
      <c r="M11" s="26">
        <f t="shared" si="0"/>
        <v>1.1574076779652387E-5</v>
      </c>
      <c r="N11" s="48">
        <v>1.1574074074074073E-5</v>
      </c>
      <c r="O11" s="49"/>
      <c r="P11" s="49"/>
      <c r="Q11" s="49"/>
      <c r="R11" s="48">
        <f t="shared" si="1"/>
        <v>1.6203703125938773E-4</v>
      </c>
      <c r="S11" s="48">
        <f t="shared" si="2"/>
        <v>1.1574074074074073E-5</v>
      </c>
      <c r="T11" s="15">
        <v>44262.226331018515</v>
      </c>
      <c r="U11" s="44">
        <v>5.7870370370370366E-5</v>
      </c>
      <c r="V11" s="44">
        <v>6.9124423963133644E-7</v>
      </c>
      <c r="W11" s="44">
        <v>3.4562211981566822E-7</v>
      </c>
      <c r="X11" s="44">
        <v>9.2165898617511526E-7</v>
      </c>
      <c r="Y11" s="44">
        <v>4.6082949308755763E-7</v>
      </c>
      <c r="Z11" s="44">
        <v>8.064516129032258E-7</v>
      </c>
      <c r="AA11" s="44">
        <v>4.6082949308755763E-7</v>
      </c>
      <c r="AB11" s="44">
        <v>3.4562211981566822E-7</v>
      </c>
      <c r="AC11" s="49">
        <f t="shared" si="3"/>
        <v>6.1902628434886491E-5</v>
      </c>
      <c r="AD11" s="46">
        <v>8.0000000000000002E-3</v>
      </c>
      <c r="AE11" s="46">
        <v>5.0000000000000001E-4</v>
      </c>
      <c r="AF11" s="46">
        <v>1.2999999999999999E-3</v>
      </c>
      <c r="AG11" s="46">
        <v>1.9E-3</v>
      </c>
      <c r="AH11" s="46">
        <v>5.0000000000000001E-4</v>
      </c>
      <c r="AI11" s="46">
        <v>8.0000000000000004E-4</v>
      </c>
      <c r="AJ11" s="46">
        <v>1.1999999999999999E-3</v>
      </c>
      <c r="AK11" s="46">
        <v>8.9999999999999998E-4</v>
      </c>
      <c r="AL11" s="46">
        <f t="shared" si="4"/>
        <v>1.8875000000000001E-3</v>
      </c>
      <c r="AM11" s="3">
        <v>76</v>
      </c>
      <c r="AN11" s="3">
        <v>50</v>
      </c>
      <c r="AO11" s="3">
        <v>58</v>
      </c>
      <c r="AP11" s="3">
        <v>80</v>
      </c>
      <c r="AQ11" s="3">
        <v>20</v>
      </c>
      <c r="AR11" s="3">
        <v>32</v>
      </c>
      <c r="AS11" s="3">
        <v>30</v>
      </c>
      <c r="AT11" s="3">
        <v>11</v>
      </c>
      <c r="AU11" s="76">
        <f t="shared" si="5"/>
        <v>44.625</v>
      </c>
    </row>
    <row r="12" spans="1:47" x14ac:dyDescent="0.4">
      <c r="A12" s="9"/>
      <c r="B12" s="9" t="s">
        <v>11</v>
      </c>
      <c r="C12" s="9" t="s">
        <v>13</v>
      </c>
      <c r="D12" s="9" t="s">
        <v>12</v>
      </c>
      <c r="E12" s="15">
        <v>44262.226168981484</v>
      </c>
      <c r="F12" s="15">
        <v>44262.226331018515</v>
      </c>
      <c r="G12" s="15">
        <v>44262.226342592592</v>
      </c>
      <c r="H12" s="9" t="s">
        <v>72</v>
      </c>
      <c r="I12" s="9" t="s">
        <v>10</v>
      </c>
      <c r="J12" s="9" t="s">
        <v>10</v>
      </c>
      <c r="K12" s="9"/>
      <c r="L12" s="7" t="s">
        <v>119</v>
      </c>
      <c r="M12" s="26">
        <f t="shared" si="0"/>
        <v>1.1574076779652387E-5</v>
      </c>
      <c r="N12" s="48">
        <v>1.1574076779652387E-5</v>
      </c>
      <c r="O12" s="49"/>
      <c r="P12" s="49"/>
      <c r="Q12" s="49"/>
      <c r="R12" s="48">
        <f t="shared" si="1"/>
        <v>1.6203703125938773E-4</v>
      </c>
      <c r="S12" s="48">
        <f t="shared" si="2"/>
        <v>1.1574076779652387E-5</v>
      </c>
      <c r="T12" s="15">
        <v>44262.226331018515</v>
      </c>
      <c r="U12" s="44">
        <v>5.7870370370370366E-5</v>
      </c>
      <c r="V12" s="44">
        <v>8.064516129032258E-7</v>
      </c>
      <c r="W12" s="44">
        <v>1.152073732718894E-6</v>
      </c>
      <c r="X12" s="44">
        <v>9.2165898617511526E-7</v>
      </c>
      <c r="Y12" s="44">
        <v>5.7603686635944698E-7</v>
      </c>
      <c r="Z12" s="44">
        <v>1.0368663594470045E-6</v>
      </c>
      <c r="AA12" s="44">
        <v>8.064516129032258E-7</v>
      </c>
      <c r="AB12" s="44">
        <v>4.6082949308755763E-7</v>
      </c>
      <c r="AC12" s="49">
        <f t="shared" si="3"/>
        <v>6.3630739033964829E-5</v>
      </c>
      <c r="AD12" s="46">
        <v>0.01</v>
      </c>
      <c r="AE12" s="46">
        <v>5.0000000000000001E-4</v>
      </c>
      <c r="AF12" s="46">
        <v>8.0000000000000004E-4</v>
      </c>
      <c r="AG12" s="46">
        <v>1.1999999999999999E-3</v>
      </c>
      <c r="AH12" s="46">
        <v>1.4E-3</v>
      </c>
      <c r="AI12" s="46">
        <v>5.9999999999999995E-4</v>
      </c>
      <c r="AJ12" s="46">
        <v>1.5E-3</v>
      </c>
      <c r="AK12" s="46">
        <v>6.9999999999999999E-4</v>
      </c>
      <c r="AL12" s="46">
        <f t="shared" si="4"/>
        <v>2.0874999999999999E-3</v>
      </c>
      <c r="AM12" s="3">
        <v>21</v>
      </c>
      <c r="AN12" s="3">
        <v>66</v>
      </c>
      <c r="AO12" s="3">
        <v>43</v>
      </c>
      <c r="AP12" s="3">
        <v>58</v>
      </c>
      <c r="AQ12" s="3">
        <v>77</v>
      </c>
      <c r="AR12" s="3">
        <v>75</v>
      </c>
      <c r="AS12" s="3">
        <v>70</v>
      </c>
      <c r="AT12" s="3">
        <v>51</v>
      </c>
      <c r="AU12" s="76">
        <f t="shared" si="5"/>
        <v>57.625</v>
      </c>
    </row>
    <row r="13" spans="1:47" x14ac:dyDescent="0.4">
      <c r="A13" s="9" t="s">
        <v>45</v>
      </c>
      <c r="B13" s="9" t="s">
        <v>40</v>
      </c>
      <c r="C13" s="9" t="s">
        <v>42</v>
      </c>
      <c r="D13" s="9" t="s">
        <v>41</v>
      </c>
      <c r="E13" s="19">
        <v>44262.231446759259</v>
      </c>
      <c r="F13" s="19">
        <v>44262.231562499997</v>
      </c>
      <c r="G13" s="19">
        <v>44262.247199074074</v>
      </c>
      <c r="H13" s="9" t="s">
        <v>110</v>
      </c>
      <c r="I13" s="9" t="s">
        <v>92</v>
      </c>
      <c r="J13" s="9" t="s">
        <v>90</v>
      </c>
      <c r="K13" s="9"/>
      <c r="L13" s="7" t="s">
        <v>121</v>
      </c>
      <c r="M13" s="26">
        <f t="shared" si="0"/>
        <v>1.5636574076779652E-2</v>
      </c>
      <c r="N13" s="49"/>
      <c r="O13" s="49"/>
      <c r="P13" s="48">
        <v>1.5636574074074074E-2</v>
      </c>
      <c r="Q13" s="49"/>
      <c r="R13" s="48">
        <f t="shared" si="1"/>
        <v>1.1574073869269341E-4</v>
      </c>
      <c r="S13" s="48"/>
      <c r="T13" s="19">
        <v>44262.231562499997</v>
      </c>
      <c r="U13" s="44">
        <v>3.4722222222222222E-5</v>
      </c>
      <c r="V13" s="44">
        <v>8.064516129032258E-7</v>
      </c>
      <c r="W13" s="44">
        <v>9.2165898617511526E-7</v>
      </c>
      <c r="X13" s="44">
        <v>2.3041474654377881E-7</v>
      </c>
      <c r="Y13" s="44">
        <v>4.6082949308755763E-7</v>
      </c>
      <c r="Z13" s="44">
        <v>4.6082949308755763E-7</v>
      </c>
      <c r="AA13" s="44">
        <v>8.064516129032258E-7</v>
      </c>
      <c r="AB13" s="44">
        <v>4.6082949308755763E-7</v>
      </c>
      <c r="AC13" s="49">
        <f t="shared" si="3"/>
        <v>3.886968766001025E-5</v>
      </c>
      <c r="AD13" s="46">
        <v>0.01</v>
      </c>
      <c r="AE13" s="46">
        <v>4.0000000000000002E-4</v>
      </c>
      <c r="AF13" s="46">
        <v>5.9999999999999995E-4</v>
      </c>
      <c r="AG13" s="46">
        <v>2.3E-3</v>
      </c>
      <c r="AH13" s="46">
        <v>1.6000000000000001E-3</v>
      </c>
      <c r="AI13" s="46">
        <v>1.8E-3</v>
      </c>
      <c r="AJ13" s="46">
        <v>8.9999999999999998E-4</v>
      </c>
      <c r="AK13" s="46">
        <v>1.1999999999999999E-3</v>
      </c>
      <c r="AL13" s="46">
        <f t="shared" si="4"/>
        <v>2.3500000000000001E-3</v>
      </c>
      <c r="AM13" s="3">
        <v>118</v>
      </c>
      <c r="AN13" s="3">
        <v>68</v>
      </c>
      <c r="AO13" s="3">
        <v>34</v>
      </c>
      <c r="AP13" s="3">
        <v>71</v>
      </c>
      <c r="AQ13" s="3">
        <v>67</v>
      </c>
      <c r="AR13" s="3">
        <v>54</v>
      </c>
      <c r="AS13" s="3">
        <v>67</v>
      </c>
      <c r="AT13" s="3">
        <v>34</v>
      </c>
      <c r="AU13" s="76">
        <f t="shared" si="5"/>
        <v>64.125</v>
      </c>
    </row>
    <row r="14" spans="1:47" s="40" customFormat="1" x14ac:dyDescent="0.4">
      <c r="A14" s="31" t="s">
        <v>45</v>
      </c>
      <c r="B14" s="31" t="s">
        <v>8</v>
      </c>
      <c r="C14" s="31" t="s">
        <v>23</v>
      </c>
      <c r="D14" s="31" t="s">
        <v>14</v>
      </c>
      <c r="E14" s="37">
        <v>44262.231446759259</v>
      </c>
      <c r="F14" s="37">
        <v>44262.231562499997</v>
      </c>
      <c r="G14" s="37">
        <v>44262.247199074074</v>
      </c>
      <c r="H14" s="31" t="s">
        <v>110</v>
      </c>
      <c r="I14" s="31"/>
      <c r="J14" s="31" t="s">
        <v>10</v>
      </c>
      <c r="K14" s="31"/>
      <c r="L14" s="32"/>
      <c r="M14" s="27"/>
      <c r="N14" s="73"/>
      <c r="O14" s="73"/>
      <c r="P14" s="50"/>
      <c r="Q14" s="73"/>
      <c r="R14" s="50"/>
      <c r="S14" s="50"/>
      <c r="T14" s="37">
        <v>44262.231562499997</v>
      </c>
      <c r="U14" s="63"/>
      <c r="V14" s="63"/>
      <c r="W14" s="63"/>
      <c r="X14" s="63"/>
      <c r="Y14" s="63"/>
      <c r="Z14" s="63"/>
      <c r="AA14" s="63"/>
      <c r="AB14" s="63"/>
      <c r="AC14" s="73"/>
      <c r="AD14" s="47"/>
      <c r="AE14" s="47"/>
      <c r="AF14" s="47"/>
      <c r="AG14" s="47"/>
      <c r="AH14" s="47"/>
      <c r="AI14" s="47"/>
      <c r="AJ14" s="47"/>
      <c r="AK14" s="47"/>
      <c r="AL14" s="47"/>
      <c r="AM14" s="39"/>
      <c r="AN14" s="39"/>
      <c r="AO14" s="39"/>
      <c r="AP14" s="39"/>
      <c r="AQ14" s="39"/>
      <c r="AR14" s="39"/>
      <c r="AS14" s="39"/>
      <c r="AT14" s="39"/>
      <c r="AU14" s="86"/>
    </row>
    <row r="15" spans="1:47" x14ac:dyDescent="0.4">
      <c r="A15" s="9" t="s">
        <v>46</v>
      </c>
      <c r="B15" s="9" t="s">
        <v>47</v>
      </c>
      <c r="C15" s="9" t="s">
        <v>49</v>
      </c>
      <c r="D15" s="8" t="s">
        <v>48</v>
      </c>
      <c r="E15" s="19">
        <v>44262.248819444445</v>
      </c>
      <c r="F15" s="19">
        <v>44262.250150462962</v>
      </c>
      <c r="G15" s="19">
        <v>44262.261481481481</v>
      </c>
      <c r="H15" s="20" t="s">
        <v>110</v>
      </c>
      <c r="I15" s="9" t="s">
        <v>92</v>
      </c>
      <c r="J15" s="9" t="s">
        <v>10</v>
      </c>
      <c r="K15" s="9"/>
      <c r="L15" s="7" t="s">
        <v>121</v>
      </c>
      <c r="M15" s="26">
        <f t="shared" si="0"/>
        <v>1.1331018518831115E-2</v>
      </c>
      <c r="N15" s="49"/>
      <c r="O15" s="49"/>
      <c r="P15" s="48">
        <v>1.1331018518831115E-2</v>
      </c>
      <c r="Q15" s="49"/>
      <c r="R15" s="48">
        <f t="shared" si="1"/>
        <v>1.3310185167938471E-3</v>
      </c>
      <c r="S15" s="48">
        <f t="shared" si="2"/>
        <v>0</v>
      </c>
      <c r="T15" s="19">
        <v>44262.250150462962</v>
      </c>
      <c r="U15" s="44">
        <v>8.1018518518518516E-5</v>
      </c>
      <c r="V15" s="44">
        <v>6.9124423963133644E-7</v>
      </c>
      <c r="W15" s="44">
        <v>1.1520737327188941E-7</v>
      </c>
      <c r="X15" s="44">
        <v>2.3041474654377881E-7</v>
      </c>
      <c r="Y15" s="44">
        <v>6.9124423963133644E-7</v>
      </c>
      <c r="Z15" s="44">
        <v>6.9124423963133644E-7</v>
      </c>
      <c r="AA15" s="44">
        <v>1.1520737327188941E-7</v>
      </c>
      <c r="AB15" s="44">
        <v>4.6082949308755763E-7</v>
      </c>
      <c r="AC15" s="49">
        <f t="shared" si="3"/>
        <v>8.4013910223587634E-5</v>
      </c>
      <c r="AD15" s="46">
        <v>8.9999999999999993E-3</v>
      </c>
      <c r="AE15" s="46">
        <v>4.0000000000000002E-4</v>
      </c>
      <c r="AF15" s="46">
        <v>5.9999999999999995E-4</v>
      </c>
      <c r="AG15" s="46">
        <v>1.5E-3</v>
      </c>
      <c r="AH15" s="46">
        <v>1.1999999999999999E-3</v>
      </c>
      <c r="AI15" s="46">
        <v>1.2999999999999999E-3</v>
      </c>
      <c r="AJ15" s="46">
        <v>6.9999999999999999E-4</v>
      </c>
      <c r="AK15" s="46">
        <v>5.9999999999999995E-4</v>
      </c>
      <c r="AL15" s="46">
        <f t="shared" si="4"/>
        <v>1.9124999999999997E-3</v>
      </c>
      <c r="AM15" s="3">
        <v>90</v>
      </c>
      <c r="AN15" s="3">
        <v>76</v>
      </c>
      <c r="AO15" s="3">
        <v>57</v>
      </c>
      <c r="AP15" s="3">
        <v>60</v>
      </c>
      <c r="AQ15" s="3">
        <v>23</v>
      </c>
      <c r="AR15" s="3">
        <v>73</v>
      </c>
      <c r="AS15" s="3">
        <v>80</v>
      </c>
      <c r="AT15" s="3">
        <v>54</v>
      </c>
      <c r="AU15" s="76">
        <f t="shared" si="5"/>
        <v>64.125</v>
      </c>
    </row>
    <row r="16" spans="1:47" s="75" customFormat="1" x14ac:dyDescent="0.4">
      <c r="A16" s="64"/>
      <c r="B16" s="64"/>
      <c r="C16" s="64"/>
      <c r="D16" s="96"/>
      <c r="E16" s="65"/>
      <c r="F16" s="65"/>
      <c r="G16" s="65"/>
      <c r="H16" s="64"/>
      <c r="I16" s="64"/>
      <c r="J16" s="64"/>
      <c r="K16" s="64"/>
      <c r="L16" s="66"/>
      <c r="M16" s="67"/>
      <c r="N16" s="74"/>
      <c r="O16" s="74"/>
      <c r="P16" s="74"/>
      <c r="Q16" s="74"/>
      <c r="R16" s="83"/>
      <c r="S16" s="83"/>
      <c r="T16" s="65"/>
      <c r="U16" s="69"/>
      <c r="V16" s="69"/>
      <c r="W16" s="69"/>
      <c r="X16" s="69"/>
      <c r="Y16" s="69"/>
      <c r="Z16" s="69"/>
      <c r="AA16" s="69"/>
      <c r="AB16" s="69"/>
      <c r="AC16" s="74"/>
      <c r="AD16" s="71"/>
      <c r="AE16" s="71"/>
      <c r="AF16" s="71"/>
      <c r="AG16" s="71"/>
      <c r="AH16" s="71"/>
      <c r="AI16" s="71"/>
      <c r="AJ16" s="71"/>
      <c r="AK16" s="71"/>
      <c r="AL16" s="71"/>
      <c r="AM16" s="68"/>
      <c r="AN16" s="68"/>
      <c r="AO16" s="68"/>
      <c r="AP16" s="68"/>
      <c r="AQ16" s="68"/>
      <c r="AR16" s="68"/>
      <c r="AS16" s="68"/>
      <c r="AT16" s="68"/>
      <c r="AU16" s="87"/>
    </row>
    <row r="17" spans="1:51" x14ac:dyDescent="0.4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44262.30704861111</v>
      </c>
      <c r="F17" s="15">
        <v>44262.308055555557</v>
      </c>
      <c r="G17" s="15">
        <v>44262.308182870373</v>
      </c>
      <c r="H17" s="9" t="s">
        <v>123</v>
      </c>
      <c r="I17" s="9" t="s">
        <v>10</v>
      </c>
      <c r="J17" s="9" t="s">
        <v>10</v>
      </c>
      <c r="K17" s="9"/>
      <c r="L17" s="7" t="s">
        <v>119</v>
      </c>
      <c r="M17" s="26">
        <f t="shared" si="0"/>
        <v>1.273148154723458E-4</v>
      </c>
      <c r="N17" s="48">
        <v>1.273148148148148E-4</v>
      </c>
      <c r="O17" s="49"/>
      <c r="P17" s="49"/>
      <c r="Q17" s="49"/>
      <c r="R17" s="48">
        <f t="shared" si="1"/>
        <v>1.006944446999114E-3</v>
      </c>
      <c r="S17" s="48">
        <f t="shared" si="2"/>
        <v>1.273148148148148E-4</v>
      </c>
      <c r="T17" s="15">
        <v>44262.308055555557</v>
      </c>
      <c r="U17" s="44">
        <v>4.6296296296296294E-5</v>
      </c>
      <c r="V17" s="44">
        <v>1.152073732718894E-6</v>
      </c>
      <c r="W17" s="44">
        <v>6.9124423963133644E-7</v>
      </c>
      <c r="X17" s="44">
        <v>1.0368663594470045E-6</v>
      </c>
      <c r="Y17" s="44">
        <v>9.2165898617511526E-7</v>
      </c>
      <c r="Z17" s="44">
        <v>2.3041474654377881E-7</v>
      </c>
      <c r="AA17" s="44">
        <v>6.9124423963133644E-7</v>
      </c>
      <c r="AB17" s="44">
        <v>6.9124423963133644E-7</v>
      </c>
      <c r="AC17" s="49">
        <f t="shared" si="3"/>
        <v>5.1711042840075109E-5</v>
      </c>
      <c r="AD17" s="46">
        <v>3.0000000000000001E-3</v>
      </c>
      <c r="AE17" s="46">
        <v>4.0000000000000002E-4</v>
      </c>
      <c r="AF17" s="46">
        <v>6.9999999999999999E-4</v>
      </c>
      <c r="AG17" s="46">
        <v>2.3E-3</v>
      </c>
      <c r="AH17" s="46">
        <v>8.0000000000000004E-4</v>
      </c>
      <c r="AI17" s="46">
        <v>1.6000000000000001E-3</v>
      </c>
      <c r="AJ17" s="46">
        <v>1.8E-3</v>
      </c>
      <c r="AK17" s="46">
        <v>1.8E-3</v>
      </c>
      <c r="AL17" s="46">
        <f t="shared" si="4"/>
        <v>1.5499999999999999E-3</v>
      </c>
      <c r="AM17" s="3">
        <v>72</v>
      </c>
      <c r="AN17" s="3">
        <v>51</v>
      </c>
      <c r="AO17" s="3">
        <v>57</v>
      </c>
      <c r="AP17" s="3">
        <v>98</v>
      </c>
      <c r="AQ17" s="3">
        <v>25</v>
      </c>
      <c r="AR17" s="3">
        <v>38</v>
      </c>
      <c r="AS17" s="3">
        <v>31</v>
      </c>
      <c r="AT17" s="3">
        <v>24</v>
      </c>
      <c r="AU17" s="76">
        <f t="shared" si="5"/>
        <v>49.5</v>
      </c>
    </row>
    <row r="18" spans="1:51" ht="28.75" x14ac:dyDescent="0.4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44262.324537037035</v>
      </c>
      <c r="F18" s="15">
        <v>44262.324814814812</v>
      </c>
      <c r="G18" s="19">
        <v>44262.324884259258</v>
      </c>
      <c r="H18" s="16" t="s">
        <v>71</v>
      </c>
      <c r="I18" s="9" t="s">
        <v>10</v>
      </c>
      <c r="J18" s="9" t="s">
        <v>10</v>
      </c>
      <c r="K18" s="9"/>
      <c r="L18" s="7" t="s">
        <v>119</v>
      </c>
      <c r="M18" s="26">
        <f t="shared" si="0"/>
        <v>6.9444446125999093E-5</v>
      </c>
      <c r="N18" s="48">
        <v>6.9444446125999093E-5</v>
      </c>
      <c r="O18" s="49"/>
      <c r="P18" s="49"/>
      <c r="Q18" s="49"/>
      <c r="R18" s="48">
        <f t="shared" si="1"/>
        <v>2.7777777722803876E-4</v>
      </c>
      <c r="S18" s="48">
        <f t="shared" si="2"/>
        <v>6.9444446125999093E-5</v>
      </c>
      <c r="T18" s="15">
        <v>44262.324814814812</v>
      </c>
      <c r="U18" s="44">
        <v>6.9444444444444444E-5</v>
      </c>
      <c r="V18" s="44">
        <v>3.4562211981566822E-7</v>
      </c>
      <c r="W18" s="44">
        <v>6.9124423963133644E-7</v>
      </c>
      <c r="X18" s="44">
        <v>1.1520737327188941E-7</v>
      </c>
      <c r="Y18" s="44">
        <v>6.9124423963133644E-7</v>
      </c>
      <c r="Z18" s="44">
        <v>3.4562211981566822E-7</v>
      </c>
      <c r="AA18" s="44">
        <v>2.3041474654377881E-7</v>
      </c>
      <c r="AB18" s="44">
        <v>6.9124423963133644E-7</v>
      </c>
      <c r="AC18" s="49">
        <f t="shared" si="3"/>
        <v>7.2555043522785445E-5</v>
      </c>
      <c r="AD18" s="46">
        <v>0.01</v>
      </c>
      <c r="AE18" s="46">
        <v>4.0000000000000002E-4</v>
      </c>
      <c r="AF18" s="46">
        <v>1.6000000000000001E-3</v>
      </c>
      <c r="AG18" s="46">
        <v>2.5999999999999999E-3</v>
      </c>
      <c r="AH18" s="46">
        <v>4.0000000000000002E-4</v>
      </c>
      <c r="AI18" s="46">
        <v>1.6999999999999999E-3</v>
      </c>
      <c r="AJ18" s="46">
        <v>5.0000000000000001E-4</v>
      </c>
      <c r="AK18" s="46">
        <v>1.8E-3</v>
      </c>
      <c r="AL18" s="46">
        <f t="shared" si="4"/>
        <v>2.3749999999999999E-3</v>
      </c>
      <c r="AM18" s="3">
        <v>57</v>
      </c>
      <c r="AN18" s="3">
        <v>25</v>
      </c>
      <c r="AO18" s="3">
        <v>27</v>
      </c>
      <c r="AP18" s="3">
        <v>107</v>
      </c>
      <c r="AQ18" s="3">
        <v>76</v>
      </c>
      <c r="AR18" s="3">
        <v>58</v>
      </c>
      <c r="AS18" s="3">
        <v>61</v>
      </c>
      <c r="AT18" s="3">
        <v>21</v>
      </c>
      <c r="AU18" s="76">
        <f t="shared" si="5"/>
        <v>54</v>
      </c>
    </row>
    <row r="19" spans="1:51" ht="42.9" x14ac:dyDescent="0.4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44262.329224537039</v>
      </c>
      <c r="F19" s="15">
        <v>44262.329363425924</v>
      </c>
      <c r="G19" s="15">
        <v>44262.341782407406</v>
      </c>
      <c r="H19" s="16" t="s">
        <v>73</v>
      </c>
      <c r="I19" s="9" t="s">
        <v>92</v>
      </c>
      <c r="J19" s="9" t="s">
        <v>90</v>
      </c>
      <c r="K19" s="9"/>
      <c r="L19" s="7" t="s">
        <v>121</v>
      </c>
      <c r="M19" s="26">
        <f t="shared" si="0"/>
        <v>1.2418981481459923E-2</v>
      </c>
      <c r="N19" s="49"/>
      <c r="O19" s="49"/>
      <c r="P19" s="48">
        <v>1.2418981481481482E-2</v>
      </c>
      <c r="Q19" s="49"/>
      <c r="R19" s="48">
        <f t="shared" si="1"/>
        <v>1.3888888497604057E-4</v>
      </c>
      <c r="S19" s="48">
        <f t="shared" si="2"/>
        <v>0</v>
      </c>
      <c r="T19" s="15">
        <v>44262.329363425924</v>
      </c>
      <c r="U19" s="44">
        <v>3.4722222222222222E-5</v>
      </c>
      <c r="V19" s="44">
        <v>5.7603686635944698E-7</v>
      </c>
      <c r="W19" s="44">
        <v>9.2165898617511526E-7</v>
      </c>
      <c r="X19" s="44">
        <v>2.3041474654377881E-7</v>
      </c>
      <c r="Y19" s="44">
        <v>6.9124423963133644E-7</v>
      </c>
      <c r="Z19" s="44">
        <v>2.3041474654377881E-7</v>
      </c>
      <c r="AA19" s="44">
        <v>5.7603686635944698E-7</v>
      </c>
      <c r="AB19" s="44">
        <v>5.7603686635944698E-7</v>
      </c>
      <c r="AC19" s="49">
        <f t="shared" si="3"/>
        <v>3.8524065540194581E-5</v>
      </c>
      <c r="AD19" s="46">
        <v>0.01</v>
      </c>
      <c r="AE19" s="46">
        <v>5.0000000000000001E-4</v>
      </c>
      <c r="AF19" s="46">
        <v>1.6000000000000001E-3</v>
      </c>
      <c r="AG19" s="46">
        <v>6.9999999999999999E-4</v>
      </c>
      <c r="AH19" s="46">
        <v>4.0000000000000002E-4</v>
      </c>
      <c r="AI19" s="46">
        <v>1E-3</v>
      </c>
      <c r="AJ19" s="46">
        <v>1.2999999999999999E-3</v>
      </c>
      <c r="AK19" s="46">
        <v>1.1999999999999999E-3</v>
      </c>
      <c r="AL19" s="46">
        <f t="shared" si="4"/>
        <v>2.0874999999999999E-3</v>
      </c>
      <c r="AM19" s="3">
        <v>35</v>
      </c>
      <c r="AN19" s="3">
        <v>27</v>
      </c>
      <c r="AO19" s="3">
        <v>21</v>
      </c>
      <c r="AP19" s="3">
        <v>92</v>
      </c>
      <c r="AQ19" s="3">
        <v>41</v>
      </c>
      <c r="AR19" s="3">
        <v>37</v>
      </c>
      <c r="AS19" s="3">
        <v>75</v>
      </c>
      <c r="AT19" s="3">
        <v>37</v>
      </c>
      <c r="AU19" s="76">
        <f t="shared" si="5"/>
        <v>45.625</v>
      </c>
    </row>
    <row r="20" spans="1:51" ht="28.75" x14ac:dyDescent="0.4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44262.343969907408</v>
      </c>
      <c r="F20" s="15">
        <v>44262.344826388886</v>
      </c>
      <c r="G20" s="15">
        <v>44262.344895833332</v>
      </c>
      <c r="H20" s="16" t="s">
        <v>108</v>
      </c>
      <c r="I20" s="9" t="s">
        <v>10</v>
      </c>
      <c r="J20" s="9" t="s">
        <v>10</v>
      </c>
      <c r="K20" s="9"/>
      <c r="L20" s="7" t="s">
        <v>119</v>
      </c>
      <c r="M20" s="26">
        <f t="shared" si="0"/>
        <v>6.9444446125999093E-5</v>
      </c>
      <c r="N20" s="48">
        <v>6.9444444444444444E-5</v>
      </c>
      <c r="O20" s="49"/>
      <c r="P20" s="49"/>
      <c r="Q20" s="49"/>
      <c r="R20" s="48">
        <f t="shared" si="1"/>
        <v>8.5648147796746343E-4</v>
      </c>
      <c r="S20" s="48">
        <f t="shared" si="2"/>
        <v>6.9444444444444444E-5</v>
      </c>
      <c r="T20" s="15">
        <v>44262.344826388886</v>
      </c>
      <c r="U20" s="44">
        <v>8.1018518518518516E-5</v>
      </c>
      <c r="V20" s="44">
        <v>4.6082949308755763E-7</v>
      </c>
      <c r="W20" s="44">
        <v>2.3041474654377881E-7</v>
      </c>
      <c r="X20" s="44">
        <v>9.2165898617511526E-7</v>
      </c>
      <c r="Y20" s="44">
        <v>6.9124423963133644E-7</v>
      </c>
      <c r="Z20" s="44">
        <v>2.3041474654377881E-7</v>
      </c>
      <c r="AA20" s="44">
        <v>8.064516129032258E-7</v>
      </c>
      <c r="AB20" s="44">
        <v>6.9124423963133644E-7</v>
      </c>
      <c r="AC20" s="49">
        <f t="shared" si="3"/>
        <v>8.5050776583034648E-5</v>
      </c>
      <c r="AD20" s="46">
        <v>8.9999999999999993E-3</v>
      </c>
      <c r="AE20" s="46">
        <v>5.9999999999999995E-4</v>
      </c>
      <c r="AF20" s="46">
        <v>1.1999999999999999E-3</v>
      </c>
      <c r="AG20" s="46">
        <v>2.2000000000000001E-3</v>
      </c>
      <c r="AH20" s="46">
        <v>1.5E-3</v>
      </c>
      <c r="AI20" s="46">
        <v>1.5E-3</v>
      </c>
      <c r="AJ20" s="46">
        <v>1E-3</v>
      </c>
      <c r="AK20" s="46">
        <v>1.5E-3</v>
      </c>
      <c r="AL20" s="46">
        <f t="shared" si="4"/>
        <v>2.3125000000000003E-3</v>
      </c>
      <c r="AM20" s="3">
        <v>52</v>
      </c>
      <c r="AN20" s="3">
        <v>50</v>
      </c>
      <c r="AO20" s="3">
        <v>32</v>
      </c>
      <c r="AP20" s="3">
        <v>87</v>
      </c>
      <c r="AQ20" s="3">
        <v>63</v>
      </c>
      <c r="AR20" s="3">
        <v>71</v>
      </c>
      <c r="AS20" s="3">
        <v>76</v>
      </c>
      <c r="AT20" s="3">
        <v>51</v>
      </c>
      <c r="AU20" s="76">
        <f t="shared" si="5"/>
        <v>60.25</v>
      </c>
    </row>
    <row r="21" spans="1:51" x14ac:dyDescent="0.4">
      <c r="A21" s="64" t="s">
        <v>33</v>
      </c>
      <c r="B21" s="64" t="s">
        <v>26</v>
      </c>
      <c r="C21" s="64" t="s">
        <v>28</v>
      </c>
      <c r="D21" s="64" t="s">
        <v>34</v>
      </c>
      <c r="E21" s="65"/>
      <c r="F21" s="95"/>
      <c r="G21" s="95"/>
      <c r="H21" s="64"/>
      <c r="I21" s="64"/>
      <c r="J21" s="64"/>
      <c r="K21" s="64"/>
      <c r="L21" s="66"/>
      <c r="M21" s="67"/>
      <c r="N21" s="74"/>
      <c r="O21" s="74"/>
      <c r="P21" s="74"/>
      <c r="Q21" s="74"/>
      <c r="R21" s="83"/>
      <c r="S21" s="83"/>
      <c r="T21" s="95"/>
      <c r="U21" s="69"/>
      <c r="V21" s="69"/>
      <c r="W21" s="69"/>
      <c r="X21" s="69"/>
      <c r="Y21" s="69"/>
      <c r="Z21" s="69"/>
      <c r="AA21" s="69"/>
      <c r="AB21" s="69"/>
      <c r="AC21" s="74"/>
      <c r="AD21" s="71"/>
      <c r="AE21" s="71"/>
      <c r="AF21" s="71"/>
      <c r="AG21" s="71"/>
      <c r="AH21" s="71"/>
      <c r="AI21" s="71"/>
      <c r="AJ21" s="71"/>
      <c r="AK21" s="71"/>
      <c r="AL21" s="71"/>
      <c r="AM21" s="68"/>
      <c r="AN21" s="68"/>
      <c r="AO21" s="68"/>
      <c r="AP21" s="68"/>
      <c r="AQ21" s="68"/>
      <c r="AR21" s="68"/>
      <c r="AS21" s="68"/>
      <c r="AT21" s="68"/>
      <c r="AU21" s="87"/>
      <c r="AV21" s="75"/>
      <c r="AW21" s="75"/>
      <c r="AX21" s="75"/>
      <c r="AY21" s="75"/>
    </row>
    <row r="22" spans="1:51" ht="28.75" x14ac:dyDescent="0.4">
      <c r="A22" s="9" t="s">
        <v>35</v>
      </c>
      <c r="B22" s="9" t="s">
        <v>36</v>
      </c>
      <c r="C22" s="9" t="s">
        <v>38</v>
      </c>
      <c r="D22" s="9" t="s">
        <v>37</v>
      </c>
      <c r="E22" s="19">
        <v>44262.927083333336</v>
      </c>
      <c r="F22" s="15">
        <v>44262.928877314815</v>
      </c>
      <c r="G22" s="15">
        <v>44262.949479166666</v>
      </c>
      <c r="H22" s="16" t="s">
        <v>110</v>
      </c>
      <c r="I22" s="9" t="s">
        <v>92</v>
      </c>
      <c r="J22" s="9" t="s">
        <v>90</v>
      </c>
      <c r="K22" s="9"/>
      <c r="L22" s="7" t="s">
        <v>121</v>
      </c>
      <c r="M22" s="26">
        <f t="shared" si="0"/>
        <v>2.0601851851097308E-2</v>
      </c>
      <c r="N22" s="49"/>
      <c r="O22" s="49"/>
      <c r="P22" s="48">
        <v>2.0601851851851854E-2</v>
      </c>
      <c r="Q22" s="49"/>
      <c r="R22" s="48">
        <f t="shared" si="1"/>
        <v>1.7939814788405783E-3</v>
      </c>
      <c r="S22" s="48"/>
      <c r="T22" s="15">
        <v>44262.928877314815</v>
      </c>
      <c r="U22" s="44">
        <v>5.7870370370370366E-5</v>
      </c>
      <c r="V22" s="44">
        <v>1.0368663594470045E-6</v>
      </c>
      <c r="W22" s="44">
        <v>1.1520737327188941E-7</v>
      </c>
      <c r="X22" s="44">
        <v>1.1520737327188941E-7</v>
      </c>
      <c r="Y22" s="44">
        <v>2.3041474654377881E-7</v>
      </c>
      <c r="Z22" s="44">
        <v>1.152073732718894E-6</v>
      </c>
      <c r="AA22" s="44">
        <v>1.1520737327188941E-7</v>
      </c>
      <c r="AB22" s="44">
        <v>3.4562211981566822E-7</v>
      </c>
      <c r="AC22" s="49">
        <f t="shared" si="3"/>
        <v>6.0980969448711387E-5</v>
      </c>
      <c r="AD22" s="46">
        <v>0.01</v>
      </c>
      <c r="AE22" s="46">
        <v>5.9999999999999995E-4</v>
      </c>
      <c r="AF22" s="46">
        <v>4.0000000000000002E-4</v>
      </c>
      <c r="AG22" s="46">
        <v>2E-3</v>
      </c>
      <c r="AH22" s="46">
        <v>1E-3</v>
      </c>
      <c r="AI22" s="46">
        <v>1.8E-3</v>
      </c>
      <c r="AJ22" s="46">
        <v>1.6999999999999999E-3</v>
      </c>
      <c r="AK22" s="46">
        <v>8.0000000000000004E-4</v>
      </c>
      <c r="AL22" s="46">
        <f t="shared" si="4"/>
        <v>2.2874999999999996E-3</v>
      </c>
      <c r="AM22" s="3">
        <v>22</v>
      </c>
      <c r="AN22" s="3">
        <v>11</v>
      </c>
      <c r="AO22" s="3">
        <v>30</v>
      </c>
      <c r="AP22" s="3">
        <v>48</v>
      </c>
      <c r="AQ22" s="3">
        <v>28</v>
      </c>
      <c r="AR22" s="3">
        <v>33</v>
      </c>
      <c r="AS22" s="3">
        <v>69</v>
      </c>
      <c r="AT22" s="3">
        <v>42</v>
      </c>
      <c r="AU22" s="76">
        <f t="shared" si="5"/>
        <v>35.375</v>
      </c>
    </row>
    <row r="23" spans="1:51" s="40" customFormat="1" x14ac:dyDescent="0.4">
      <c r="A23" s="31" t="s">
        <v>39</v>
      </c>
      <c r="B23" s="31" t="s">
        <v>15</v>
      </c>
      <c r="C23" s="31" t="s">
        <v>17</v>
      </c>
      <c r="D23" s="31" t="s">
        <v>16</v>
      </c>
      <c r="E23" s="37">
        <v>44262.957557870373</v>
      </c>
      <c r="F23" s="38">
        <v>44262.957592592589</v>
      </c>
      <c r="G23" s="38">
        <v>44262.968993055554</v>
      </c>
      <c r="H23" s="31" t="s">
        <v>110</v>
      </c>
      <c r="I23" s="31" t="s">
        <v>92</v>
      </c>
      <c r="J23" s="31" t="s">
        <v>10</v>
      </c>
      <c r="K23" s="31"/>
      <c r="L23" s="32" t="s">
        <v>121</v>
      </c>
      <c r="M23" s="27">
        <f t="shared" si="0"/>
        <v>1.1400462964957114E-2</v>
      </c>
      <c r="N23" s="73"/>
      <c r="O23" s="73"/>
      <c r="P23" s="50"/>
      <c r="Q23" s="73"/>
      <c r="R23" s="50"/>
      <c r="S23" s="50"/>
      <c r="T23" s="38"/>
      <c r="U23" s="63"/>
      <c r="V23" s="63"/>
      <c r="W23" s="63"/>
      <c r="X23" s="63"/>
      <c r="Y23" s="63"/>
      <c r="Z23" s="63"/>
      <c r="AA23" s="63"/>
      <c r="AB23" s="63"/>
      <c r="AC23" s="73"/>
      <c r="AD23" s="47"/>
      <c r="AE23" s="47"/>
      <c r="AF23" s="47"/>
      <c r="AG23" s="47"/>
      <c r="AH23" s="47"/>
      <c r="AI23" s="47"/>
      <c r="AJ23" s="47"/>
      <c r="AK23" s="47"/>
      <c r="AL23" s="47"/>
      <c r="AM23" s="39"/>
      <c r="AN23" s="39"/>
      <c r="AO23" s="39"/>
      <c r="AP23" s="39"/>
      <c r="AQ23" s="39"/>
      <c r="AR23" s="39"/>
      <c r="AS23" s="39"/>
      <c r="AT23" s="39"/>
      <c r="AU23" s="86"/>
    </row>
    <row r="24" spans="1:51" x14ac:dyDescent="0.4">
      <c r="A24" s="9" t="s">
        <v>39</v>
      </c>
      <c r="B24" s="9" t="s">
        <v>40</v>
      </c>
      <c r="C24" s="9" t="s">
        <v>42</v>
      </c>
      <c r="D24" s="9" t="s">
        <v>41</v>
      </c>
      <c r="E24" s="19">
        <v>44262.957592592589</v>
      </c>
      <c r="F24" s="15">
        <v>44262.957743055558</v>
      </c>
      <c r="G24" s="15">
        <v>44262.968993055554</v>
      </c>
      <c r="H24" s="9" t="s">
        <v>110</v>
      </c>
      <c r="I24" s="9"/>
      <c r="J24" s="9"/>
      <c r="K24" s="9"/>
      <c r="L24" s="7"/>
      <c r="M24" s="34">
        <f t="shared" si="0"/>
        <v>1.1249999995925464E-2</v>
      </c>
      <c r="N24" s="49"/>
      <c r="O24" s="49"/>
      <c r="P24" s="48">
        <f>M24</f>
        <v>1.1249999995925464E-2</v>
      </c>
      <c r="Q24" s="49"/>
      <c r="R24" s="48">
        <f t="shared" si="1"/>
        <v>1.5046296903165057E-4</v>
      </c>
      <c r="S24" s="48"/>
      <c r="T24" s="15">
        <v>44262.957743055558</v>
      </c>
      <c r="U24" s="44">
        <v>1.1574074074074073E-5</v>
      </c>
      <c r="V24" s="44">
        <v>2.3041474654377881E-7</v>
      </c>
      <c r="W24" s="44">
        <v>4.6082949308755763E-7</v>
      </c>
      <c r="X24" s="44">
        <v>9.2165898617511526E-7</v>
      </c>
      <c r="Y24" s="44">
        <v>5.7603686635944698E-7</v>
      </c>
      <c r="Z24" s="44">
        <v>3.4562211981566822E-7</v>
      </c>
      <c r="AA24" s="44">
        <v>8.064516129032258E-7</v>
      </c>
      <c r="AB24" s="44">
        <v>2.3041474654377881E-7</v>
      </c>
      <c r="AC24" s="49">
        <f t="shared" si="3"/>
        <v>1.5145502645502647E-5</v>
      </c>
      <c r="AD24" s="46">
        <v>3.0000000000000001E-3</v>
      </c>
      <c r="AE24" s="46">
        <v>5.0000000000000001E-4</v>
      </c>
      <c r="AF24" s="46">
        <v>1.1999999999999999E-3</v>
      </c>
      <c r="AG24" s="46">
        <v>2.5000000000000001E-3</v>
      </c>
      <c r="AH24" s="46">
        <v>1.4E-3</v>
      </c>
      <c r="AI24" s="46">
        <v>1.6000000000000001E-3</v>
      </c>
      <c r="AJ24" s="46">
        <v>8.0000000000000004E-4</v>
      </c>
      <c r="AK24" s="46">
        <v>5.9999999999999995E-4</v>
      </c>
      <c r="AL24" s="46">
        <f t="shared" si="4"/>
        <v>1.4500000000000001E-3</v>
      </c>
      <c r="AM24" s="3">
        <v>84</v>
      </c>
      <c r="AN24" s="3">
        <v>10</v>
      </c>
      <c r="AO24" s="3">
        <v>37</v>
      </c>
      <c r="AP24" s="3">
        <v>96</v>
      </c>
      <c r="AQ24" s="3">
        <v>48</v>
      </c>
      <c r="AR24" s="3">
        <v>38</v>
      </c>
      <c r="AS24" s="3">
        <v>44</v>
      </c>
      <c r="AT24" s="3">
        <v>43</v>
      </c>
      <c r="AU24" s="76">
        <f t="shared" si="5"/>
        <v>50</v>
      </c>
    </row>
    <row r="25" spans="1:51" x14ac:dyDescent="0.4">
      <c r="A25" s="9" t="s">
        <v>43</v>
      </c>
      <c r="B25" s="9" t="s">
        <v>21</v>
      </c>
      <c r="C25" s="9" t="s">
        <v>22</v>
      </c>
      <c r="D25" s="9" t="s">
        <v>30</v>
      </c>
      <c r="E25" s="15">
        <v>44262.972048611111</v>
      </c>
      <c r="F25" s="15">
        <v>44262.972233796296</v>
      </c>
      <c r="G25" s="15">
        <v>44262.979814814818</v>
      </c>
      <c r="H25" s="9" t="s">
        <v>110</v>
      </c>
      <c r="I25" s="9" t="s">
        <v>92</v>
      </c>
      <c r="J25" s="9" t="s">
        <v>90</v>
      </c>
      <c r="K25" s="9"/>
      <c r="L25" s="7" t="s">
        <v>121</v>
      </c>
      <c r="M25" s="26">
        <f t="shared" si="0"/>
        <v>7.5810185226146132E-3</v>
      </c>
      <c r="N25" s="49"/>
      <c r="O25" s="49"/>
      <c r="P25" s="48">
        <v>7.5810185226146132E-3</v>
      </c>
      <c r="Q25" s="49"/>
      <c r="R25" s="48">
        <f t="shared" si="1"/>
        <v>1.8518518481869251E-4</v>
      </c>
      <c r="S25" s="48"/>
      <c r="T25" s="15">
        <v>44262.972233796296</v>
      </c>
      <c r="U25" s="44">
        <v>1.0416666666666667E-4</v>
      </c>
      <c r="V25" s="44">
        <v>5.7603686635944698E-7</v>
      </c>
      <c r="W25" s="44">
        <v>4.6082949308755763E-7</v>
      </c>
      <c r="X25" s="44">
        <v>9.2165898617511526E-7</v>
      </c>
      <c r="Y25" s="44">
        <v>9.2165898617511526E-7</v>
      </c>
      <c r="Z25" s="44">
        <v>4.6082949308755763E-7</v>
      </c>
      <c r="AA25" s="44">
        <v>2.3041474654377881E-7</v>
      </c>
      <c r="AB25" s="44">
        <v>2.3041474654377881E-7</v>
      </c>
      <c r="AC25" s="49">
        <f t="shared" si="3"/>
        <v>1.0796850998463903E-4</v>
      </c>
      <c r="AD25" s="46">
        <v>7.0000000000000001E-3</v>
      </c>
      <c r="AE25" s="46">
        <v>5.0000000000000001E-4</v>
      </c>
      <c r="AF25" s="46">
        <v>8.0000000000000004E-4</v>
      </c>
      <c r="AG25" s="46">
        <v>3.0000000000000001E-3</v>
      </c>
      <c r="AH25" s="46">
        <v>1E-3</v>
      </c>
      <c r="AI25" s="46">
        <v>8.9999999999999998E-4</v>
      </c>
      <c r="AJ25" s="46">
        <v>8.0000000000000004E-4</v>
      </c>
      <c r="AK25" s="46">
        <v>1.9E-3</v>
      </c>
      <c r="AL25" s="46">
        <f t="shared" si="4"/>
        <v>1.9875000000000001E-3</v>
      </c>
      <c r="AM25" s="3">
        <v>104</v>
      </c>
      <c r="AN25" s="3">
        <v>30</v>
      </c>
      <c r="AO25" s="3">
        <v>44</v>
      </c>
      <c r="AP25" s="3">
        <v>42</v>
      </c>
      <c r="AQ25" s="3">
        <v>51</v>
      </c>
      <c r="AR25" s="3">
        <v>76</v>
      </c>
      <c r="AS25" s="3">
        <v>52</v>
      </c>
      <c r="AT25" s="3">
        <v>25</v>
      </c>
      <c r="AU25" s="76">
        <f t="shared" si="5"/>
        <v>53</v>
      </c>
    </row>
    <row r="26" spans="1:51" s="40" customFormat="1" x14ac:dyDescent="0.4">
      <c r="A26" s="31" t="s">
        <v>43</v>
      </c>
      <c r="B26" s="31" t="s">
        <v>26</v>
      </c>
      <c r="C26" s="31" t="s">
        <v>28</v>
      </c>
      <c r="D26" s="31" t="s">
        <v>34</v>
      </c>
      <c r="E26" s="38">
        <v>44262.972060185188</v>
      </c>
      <c r="F26" s="38">
        <v>44262.972233796296</v>
      </c>
      <c r="G26" s="38">
        <v>44262.979814814818</v>
      </c>
      <c r="H26" s="31" t="s">
        <v>110</v>
      </c>
      <c r="I26" s="31"/>
      <c r="J26" s="31" t="s">
        <v>10</v>
      </c>
      <c r="K26" s="31"/>
      <c r="L26" s="32"/>
      <c r="M26" s="27"/>
      <c r="N26" s="73"/>
      <c r="O26" s="73"/>
      <c r="P26" s="73"/>
      <c r="Q26" s="73"/>
      <c r="R26" s="50"/>
      <c r="S26" s="50"/>
      <c r="T26" s="38"/>
      <c r="U26" s="63"/>
      <c r="V26" s="63"/>
      <c r="W26" s="63"/>
      <c r="X26" s="63"/>
      <c r="Y26" s="63"/>
      <c r="Z26" s="63"/>
      <c r="AA26" s="63"/>
      <c r="AB26" s="63"/>
      <c r="AC26" s="73"/>
      <c r="AD26" s="47"/>
      <c r="AE26" s="47"/>
      <c r="AF26" s="47"/>
      <c r="AG26" s="47"/>
      <c r="AH26" s="47"/>
      <c r="AI26" s="47"/>
      <c r="AJ26" s="47"/>
      <c r="AK26" s="47"/>
      <c r="AL26" s="47"/>
      <c r="AM26" s="39"/>
      <c r="AN26" s="39"/>
      <c r="AO26" s="39"/>
      <c r="AP26" s="39"/>
      <c r="AQ26" s="39"/>
      <c r="AR26" s="39"/>
      <c r="AS26" s="39"/>
      <c r="AT26" s="39"/>
      <c r="AU26" s="86"/>
    </row>
    <row r="27" spans="1:51" x14ac:dyDescent="0.4">
      <c r="A27" s="9" t="s">
        <v>44</v>
      </c>
      <c r="B27" s="9" t="s">
        <v>26</v>
      </c>
      <c r="C27" s="9" t="s">
        <v>28</v>
      </c>
      <c r="D27" s="9" t="s">
        <v>34</v>
      </c>
      <c r="E27" s="19">
        <v>44262.98096064815</v>
      </c>
      <c r="F27" s="15">
        <v>44262.981053240743</v>
      </c>
      <c r="G27" s="19">
        <v>44262.981238425928</v>
      </c>
      <c r="H27" s="9" t="s">
        <v>72</v>
      </c>
      <c r="I27" s="9" t="s">
        <v>10</v>
      </c>
      <c r="J27" s="9" t="s">
        <v>10</v>
      </c>
      <c r="K27" s="9"/>
      <c r="L27" s="7" t="s">
        <v>119</v>
      </c>
      <c r="M27" s="26">
        <f t="shared" si="0"/>
        <v>1.8518518481869251E-4</v>
      </c>
      <c r="N27" s="48">
        <v>1.8518518481869251E-4</v>
      </c>
      <c r="O27" s="49"/>
      <c r="P27" s="49"/>
      <c r="Q27" s="49"/>
      <c r="R27" s="48">
        <f t="shared" si="1"/>
        <v>9.2592592409346253E-5</v>
      </c>
      <c r="S27" s="48">
        <f t="shared" si="2"/>
        <v>1.8518518481869251E-4</v>
      </c>
      <c r="T27" s="15">
        <v>44262.981053240743</v>
      </c>
      <c r="U27" s="44">
        <v>8.1018518518518516E-5</v>
      </c>
      <c r="V27" s="44">
        <v>9.2165898617511526E-7</v>
      </c>
      <c r="W27" s="44">
        <v>1.0368663594470045E-6</v>
      </c>
      <c r="X27" s="44">
        <v>9.2165898617511526E-7</v>
      </c>
      <c r="Y27" s="44">
        <v>9.2165898617511526E-7</v>
      </c>
      <c r="Z27" s="44">
        <v>2.3041474654377881E-7</v>
      </c>
      <c r="AA27" s="44">
        <v>3.4562211981566822E-7</v>
      </c>
      <c r="AB27" s="44">
        <v>2.3041474654377881E-7</v>
      </c>
      <c r="AC27" s="49">
        <f t="shared" si="3"/>
        <v>8.562681344939409E-5</v>
      </c>
      <c r="AD27" s="46">
        <v>8.9999999999999993E-3</v>
      </c>
      <c r="AE27" s="46">
        <v>5.9999999999999995E-4</v>
      </c>
      <c r="AF27" s="46">
        <v>1E-3</v>
      </c>
      <c r="AG27" s="46">
        <v>1.6999999999999999E-3</v>
      </c>
      <c r="AH27" s="46">
        <v>8.0000000000000004E-4</v>
      </c>
      <c r="AI27" s="46">
        <v>6.9999999999999999E-4</v>
      </c>
      <c r="AJ27" s="46">
        <v>1.4E-3</v>
      </c>
      <c r="AK27" s="46">
        <v>1.6999999999999999E-3</v>
      </c>
      <c r="AL27" s="46">
        <f t="shared" si="4"/>
        <v>2.1124999999999998E-3</v>
      </c>
      <c r="AM27" s="3">
        <v>105</v>
      </c>
      <c r="AN27" s="3">
        <v>65</v>
      </c>
      <c r="AO27" s="3">
        <v>29</v>
      </c>
      <c r="AP27" s="3">
        <v>56</v>
      </c>
      <c r="AQ27" s="3">
        <v>16</v>
      </c>
      <c r="AR27" s="3">
        <v>49</v>
      </c>
      <c r="AS27" s="3">
        <v>75</v>
      </c>
      <c r="AT27" s="3">
        <v>54</v>
      </c>
      <c r="AU27" s="76">
        <f t="shared" si="5"/>
        <v>56.125</v>
      </c>
    </row>
    <row r="28" spans="1:51" x14ac:dyDescent="0.4">
      <c r="A28" s="9" t="s">
        <v>44</v>
      </c>
      <c r="B28" s="9" t="s">
        <v>11</v>
      </c>
      <c r="C28" s="9" t="s">
        <v>13</v>
      </c>
      <c r="D28" s="9" t="s">
        <v>12</v>
      </c>
      <c r="E28" s="19">
        <v>44262.98096064815</v>
      </c>
      <c r="F28" s="15">
        <v>44262.981307870374</v>
      </c>
      <c r="G28" s="19">
        <v>44262.981388888889</v>
      </c>
      <c r="H28" s="9" t="s">
        <v>72</v>
      </c>
      <c r="I28" s="9" t="s">
        <v>10</v>
      </c>
      <c r="J28" s="9" t="s">
        <v>10</v>
      </c>
      <c r="K28" s="9"/>
      <c r="L28" s="7" t="s">
        <v>119</v>
      </c>
      <c r="M28" s="26">
        <f t="shared" si="0"/>
        <v>8.1018515629693866E-5</v>
      </c>
      <c r="N28" s="48">
        <v>8.1018515629693866E-5</v>
      </c>
      <c r="O28" s="49"/>
      <c r="P28" s="49"/>
      <c r="Q28" s="49"/>
      <c r="R28" s="48">
        <f t="shared" si="1"/>
        <v>3.4722222335403785E-4</v>
      </c>
      <c r="S28" s="48">
        <f t="shared" si="2"/>
        <v>8.1018515629693866E-5</v>
      </c>
      <c r="T28" s="15">
        <v>44262.981307870374</v>
      </c>
      <c r="U28" s="44">
        <v>5.7870370370370366E-5</v>
      </c>
      <c r="V28" s="44">
        <v>1.152073732718894E-6</v>
      </c>
      <c r="W28" s="44">
        <v>6.9124423963133644E-7</v>
      </c>
      <c r="X28" s="44">
        <v>6.9124423963133644E-7</v>
      </c>
      <c r="Y28" s="44">
        <v>2.3041474654377881E-7</v>
      </c>
      <c r="Z28" s="44">
        <v>4.6082949308755763E-7</v>
      </c>
      <c r="AA28" s="44">
        <v>6.9124423963133644E-7</v>
      </c>
      <c r="AB28" s="44">
        <v>6.9124423963133644E-7</v>
      </c>
      <c r="AC28" s="49">
        <f t="shared" si="3"/>
        <v>6.2478665301245946E-5</v>
      </c>
      <c r="AD28" s="46">
        <v>0.01</v>
      </c>
      <c r="AE28" s="46">
        <v>5.9999999999999995E-4</v>
      </c>
      <c r="AF28" s="46">
        <v>8.0000000000000004E-4</v>
      </c>
      <c r="AG28" s="46">
        <v>1.1000000000000001E-3</v>
      </c>
      <c r="AH28" s="46">
        <v>1.4E-3</v>
      </c>
      <c r="AI28" s="46">
        <v>1.1000000000000001E-3</v>
      </c>
      <c r="AJ28" s="46">
        <v>1.1999999999999999E-3</v>
      </c>
      <c r="AK28" s="46">
        <v>1E-3</v>
      </c>
      <c r="AL28" s="46">
        <f t="shared" si="4"/>
        <v>2.1500000000000004E-3</v>
      </c>
      <c r="AM28" s="3">
        <v>120</v>
      </c>
      <c r="AN28" s="3">
        <v>61</v>
      </c>
      <c r="AO28" s="3">
        <v>56</v>
      </c>
      <c r="AP28" s="3">
        <v>68</v>
      </c>
      <c r="AQ28" s="3">
        <v>35</v>
      </c>
      <c r="AR28" s="3">
        <v>43</v>
      </c>
      <c r="AS28" s="3">
        <v>73</v>
      </c>
      <c r="AT28" s="3">
        <v>57</v>
      </c>
      <c r="AU28" s="76">
        <f t="shared" si="5"/>
        <v>64.125</v>
      </c>
    </row>
    <row r="29" spans="1:51" x14ac:dyDescent="0.4">
      <c r="A29" s="9" t="s">
        <v>45</v>
      </c>
      <c r="B29" s="9" t="s">
        <v>40</v>
      </c>
      <c r="C29" s="9" t="s">
        <v>42</v>
      </c>
      <c r="D29" s="9" t="s">
        <v>41</v>
      </c>
      <c r="E29" s="19">
        <v>44262.984444444446</v>
      </c>
      <c r="F29" s="15">
        <v>44262.985543981478</v>
      </c>
      <c r="G29" s="19">
        <v>44263.000104166669</v>
      </c>
      <c r="H29" s="9" t="s">
        <v>111</v>
      </c>
      <c r="I29" s="9" t="s">
        <v>92</v>
      </c>
      <c r="J29" s="9" t="s">
        <v>90</v>
      </c>
      <c r="K29" s="9"/>
      <c r="L29" s="7" t="s">
        <v>121</v>
      </c>
      <c r="M29" s="26">
        <f t="shared" si="0"/>
        <v>1.4560185190930497E-2</v>
      </c>
      <c r="N29" s="49"/>
      <c r="O29" s="49"/>
      <c r="P29" s="48">
        <v>1.4560185185185183E-2</v>
      </c>
      <c r="Q29" s="49"/>
      <c r="R29" s="48">
        <f t="shared" si="1"/>
        <v>1.0995370321325026E-3</v>
      </c>
      <c r="S29" s="48"/>
      <c r="T29" s="15">
        <v>44262.985543981478</v>
      </c>
      <c r="U29" s="44">
        <v>1.0416666666666667E-4</v>
      </c>
      <c r="V29" s="44">
        <v>6.9124423963133644E-7</v>
      </c>
      <c r="W29" s="44">
        <v>1.152073732718894E-6</v>
      </c>
      <c r="X29" s="44">
        <v>9.2165898617511526E-7</v>
      </c>
      <c r="Y29" s="44">
        <v>9.2165898617511526E-7</v>
      </c>
      <c r="Z29" s="44">
        <v>1.152073732718894E-6</v>
      </c>
      <c r="AA29" s="44">
        <v>2.3041474654377881E-7</v>
      </c>
      <c r="AB29" s="44">
        <v>6.9124423963133644E-7</v>
      </c>
      <c r="AC29" s="49">
        <f t="shared" si="3"/>
        <v>1.0992703533026116E-4</v>
      </c>
      <c r="AD29" s="46">
        <v>7.0000000000000001E-3</v>
      </c>
      <c r="AE29" s="46">
        <v>5.9999999999999995E-4</v>
      </c>
      <c r="AF29" s="46">
        <v>2.9999999999999997E-4</v>
      </c>
      <c r="AG29" s="46">
        <v>2E-3</v>
      </c>
      <c r="AH29" s="46">
        <v>1E-3</v>
      </c>
      <c r="AI29" s="46">
        <v>8.9999999999999998E-4</v>
      </c>
      <c r="AJ29" s="46">
        <v>1.4E-3</v>
      </c>
      <c r="AK29" s="46">
        <v>8.9999999999999998E-4</v>
      </c>
      <c r="AL29" s="46">
        <f t="shared" si="4"/>
        <v>1.7625E-3</v>
      </c>
      <c r="AM29" s="3">
        <v>81</v>
      </c>
      <c r="AN29" s="3">
        <v>24</v>
      </c>
      <c r="AO29" s="3">
        <v>13</v>
      </c>
      <c r="AP29" s="3">
        <v>98</v>
      </c>
      <c r="AQ29" s="3">
        <v>32</v>
      </c>
      <c r="AR29" s="3">
        <v>75</v>
      </c>
      <c r="AS29" s="3">
        <v>40</v>
      </c>
      <c r="AT29" s="3">
        <v>18</v>
      </c>
      <c r="AU29" s="76">
        <f t="shared" si="5"/>
        <v>47.625</v>
      </c>
    </row>
    <row r="30" spans="1:51" s="40" customFormat="1" x14ac:dyDescent="0.4">
      <c r="A30" s="31" t="s">
        <v>45</v>
      </c>
      <c r="B30" s="31" t="s">
        <v>8</v>
      </c>
      <c r="C30" s="31" t="s">
        <v>23</v>
      </c>
      <c r="D30" s="31" t="s">
        <v>14</v>
      </c>
      <c r="E30" s="37" t="s">
        <v>74</v>
      </c>
      <c r="F30" s="38">
        <v>44262.985543981478</v>
      </c>
      <c r="G30" s="37">
        <v>44263.000104166669</v>
      </c>
      <c r="H30" s="31" t="s">
        <v>111</v>
      </c>
      <c r="I30" s="31"/>
      <c r="J30" s="31" t="s">
        <v>90</v>
      </c>
      <c r="K30" s="31"/>
      <c r="L30" s="32"/>
      <c r="M30" s="27"/>
      <c r="N30" s="73"/>
      <c r="O30" s="73"/>
      <c r="P30" s="73"/>
      <c r="Q30" s="73"/>
      <c r="R30" s="50"/>
      <c r="S30" s="50"/>
      <c r="T30" s="38"/>
      <c r="U30" s="63"/>
      <c r="V30" s="63"/>
      <c r="W30" s="63"/>
      <c r="X30" s="63"/>
      <c r="Y30" s="63"/>
      <c r="Z30" s="63"/>
      <c r="AA30" s="63"/>
      <c r="AB30" s="63"/>
      <c r="AC30" s="73"/>
      <c r="AD30" s="47"/>
      <c r="AE30" s="47"/>
      <c r="AF30" s="47"/>
      <c r="AG30" s="47"/>
      <c r="AH30" s="47"/>
      <c r="AI30" s="47"/>
      <c r="AJ30" s="47"/>
      <c r="AK30" s="47"/>
      <c r="AL30" s="47"/>
      <c r="AM30" s="39"/>
      <c r="AN30" s="39"/>
      <c r="AO30" s="39"/>
      <c r="AP30" s="39"/>
      <c r="AQ30" s="39"/>
      <c r="AR30" s="39"/>
      <c r="AS30" s="39"/>
      <c r="AT30" s="39"/>
      <c r="AU30" s="86"/>
    </row>
    <row r="31" spans="1:51" x14ac:dyDescent="0.4">
      <c r="A31" s="9" t="s">
        <v>46</v>
      </c>
      <c r="B31" s="9" t="s">
        <v>47</v>
      </c>
      <c r="C31" s="9" t="s">
        <v>49</v>
      </c>
      <c r="D31" s="9" t="s">
        <v>48</v>
      </c>
      <c r="E31" s="19">
        <v>44262.286678240744</v>
      </c>
      <c r="F31" s="19">
        <v>44262.287939814814</v>
      </c>
      <c r="G31" s="19">
        <v>44262.300023148149</v>
      </c>
      <c r="H31" s="20" t="s">
        <v>110</v>
      </c>
      <c r="I31" s="9" t="s">
        <v>92</v>
      </c>
      <c r="J31" s="9" t="s">
        <v>10</v>
      </c>
      <c r="K31" s="9"/>
      <c r="L31" s="7" t="s">
        <v>121</v>
      </c>
      <c r="M31" s="26">
        <f t="shared" si="0"/>
        <v>1.2083333334885538E-2</v>
      </c>
      <c r="N31" s="49"/>
      <c r="O31" s="49"/>
      <c r="P31" s="48">
        <v>1.2083333334885538E-2</v>
      </c>
      <c r="Q31" s="49"/>
      <c r="R31" s="48">
        <f t="shared" si="1"/>
        <v>1.261574070667848E-3</v>
      </c>
      <c r="S31" s="48"/>
      <c r="T31" s="19">
        <v>44262.287939814814</v>
      </c>
      <c r="U31" s="44">
        <v>2.3148148148148147E-5</v>
      </c>
      <c r="V31" s="44">
        <v>2.3041474654377881E-7</v>
      </c>
      <c r="W31" s="44">
        <v>3.4562211981566822E-7</v>
      </c>
      <c r="X31" s="44">
        <v>1.1520737327188941E-7</v>
      </c>
      <c r="Y31" s="44">
        <v>8.064516129032258E-7</v>
      </c>
      <c r="Z31" s="44">
        <v>1.152073732718894E-6</v>
      </c>
      <c r="AA31" s="44">
        <v>4.6082949308755763E-7</v>
      </c>
      <c r="AB31" s="44">
        <v>6.9124423963133644E-7</v>
      </c>
      <c r="AC31" s="49">
        <f t="shared" si="3"/>
        <v>2.6949991466120499E-5</v>
      </c>
      <c r="AD31" s="46">
        <v>4.0000000000000001E-3</v>
      </c>
      <c r="AE31" s="46">
        <v>2.9999999999999997E-4</v>
      </c>
      <c r="AF31" s="46">
        <v>5.9999999999999995E-4</v>
      </c>
      <c r="AG31" s="46">
        <v>1.1999999999999999E-3</v>
      </c>
      <c r="AH31" s="46">
        <v>5.9999999999999995E-4</v>
      </c>
      <c r="AI31" s="46">
        <v>6.9999999999999999E-4</v>
      </c>
      <c r="AJ31" s="46">
        <v>1.1999999999999999E-3</v>
      </c>
      <c r="AK31" s="46">
        <v>1.9E-3</v>
      </c>
      <c r="AL31" s="46">
        <f t="shared" si="4"/>
        <v>1.3125000000000001E-3</v>
      </c>
      <c r="AM31" s="3">
        <v>95</v>
      </c>
      <c r="AN31" s="3">
        <v>47</v>
      </c>
      <c r="AO31" s="3">
        <v>13</v>
      </c>
      <c r="AP31" s="3">
        <v>105</v>
      </c>
      <c r="AQ31" s="3">
        <v>64</v>
      </c>
      <c r="AR31" s="3">
        <v>51</v>
      </c>
      <c r="AS31" s="3">
        <v>57</v>
      </c>
      <c r="AT31" s="3">
        <v>57</v>
      </c>
      <c r="AU31" s="76">
        <f t="shared" si="5"/>
        <v>61.125</v>
      </c>
    </row>
    <row r="32" spans="1:5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R32" s="26"/>
      <c r="S32" s="26"/>
      <c r="T32" s="26"/>
      <c r="U32" s="48">
        <f>SUM(U2:U31)/22</f>
        <v>6.1026936026936043E-5</v>
      </c>
      <c r="V32" s="48">
        <f t="shared" ref="V32:AB32" si="6">SUM(V2:V31)/22</f>
        <v>7.1219103477167996E-7</v>
      </c>
      <c r="W32" s="48">
        <f t="shared" si="6"/>
        <v>5.8651026392961885E-7</v>
      </c>
      <c r="X32" s="48">
        <f t="shared" si="6"/>
        <v>5.6556346878927533E-7</v>
      </c>
      <c r="Y32" s="48">
        <f t="shared" si="6"/>
        <v>5.6556346878927533E-7</v>
      </c>
      <c r="Z32" s="48">
        <f t="shared" si="6"/>
        <v>6.1793045664013402E-7</v>
      </c>
      <c r="AA32" s="48">
        <f t="shared" si="6"/>
        <v>4.8701298701298708E-7</v>
      </c>
      <c r="AB32" s="48">
        <f t="shared" si="6"/>
        <v>4.7130289065772939E-7</v>
      </c>
    </row>
    <row r="33" spans="1:24" x14ac:dyDescent="0.4">
      <c r="B33" s="1"/>
      <c r="C33" s="1"/>
      <c r="D33" s="1"/>
      <c r="E33" s="1"/>
      <c r="F33" s="1"/>
      <c r="G33" s="1"/>
      <c r="H33" s="1"/>
      <c r="I33" s="1"/>
      <c r="J33" s="1"/>
      <c r="N33" s="24">
        <f>SUM(N2:N31)/10</f>
        <v>1.2430555636550438E-4</v>
      </c>
      <c r="O33" s="24"/>
      <c r="P33" s="24">
        <f>SUM(P2:P31)/12</f>
        <v>1.3213734568335099E-2</v>
      </c>
      <c r="R33" s="26"/>
      <c r="S33" s="26"/>
      <c r="T33" s="26"/>
      <c r="U33" s="26"/>
      <c r="V33" s="26"/>
      <c r="W33" s="24"/>
      <c r="X33" s="24"/>
    </row>
    <row r="34" spans="1:2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24" x14ac:dyDescent="0.4">
      <c r="A35" s="1"/>
      <c r="B35" s="2"/>
      <c r="C35" s="1"/>
      <c r="D35" s="1"/>
      <c r="E35" s="1"/>
      <c r="F35" s="1"/>
      <c r="G35" s="1"/>
      <c r="H35" s="1"/>
      <c r="I35" s="1"/>
      <c r="J35" s="1"/>
    </row>
    <row r="36" spans="1:24" x14ac:dyDescent="0.4">
      <c r="A36" s="1"/>
      <c r="B36" s="2"/>
      <c r="C36" s="1"/>
      <c r="D36" s="1"/>
      <c r="E36" s="1"/>
      <c r="F36" s="1"/>
      <c r="G36" s="1"/>
      <c r="H36" s="1"/>
      <c r="I36" s="1"/>
      <c r="J36" s="1"/>
    </row>
    <row r="37" spans="1:24" x14ac:dyDescent="0.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24" x14ac:dyDescent="0.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24" x14ac:dyDescent="0.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24" x14ac:dyDescent="0.4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24" x14ac:dyDescent="0.4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3</vt:lpstr>
      <vt:lpstr>Test protocol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2022-01-05T04:59:33Z</dcterms:modified>
</cp:coreProperties>
</file>