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 codeName="ThisWorkbook"/>
  <xr:revisionPtr revIDLastSave="0" documentId="13_ncr:1_{2BB0E5AD-1D3D-406B-BCAE-0BC4D8DCFAF4}" xr6:coauthVersionLast="47" xr6:coauthVersionMax="47" xr10:uidLastSave="{00000000-0000-0000-0000-000000000000}"/>
  <bookViews>
    <workbookView xWindow="-103" yWindow="-103" windowWidth="33120" windowHeight="18720" xr2:uid="{00000000-000D-0000-FFFF-FFFF00000000}"/>
  </bookViews>
  <sheets>
    <sheet name="Test protocol 1" sheetId="1" r:id="rId1"/>
    <sheet name="Test protocol 2" sheetId="4" r:id="rId2"/>
    <sheet name="Test protocol 5" sheetId="6" r:id="rId3"/>
    <sheet name="Test protocol 7" sheetId="5" r:id="rId4"/>
  </sheets>
  <definedNames>
    <definedName name="_xlchart.v1.0" hidden="1">'Test protocol 5'!$AA$1</definedName>
    <definedName name="_xlchart.v1.1" hidden="1">'Test protocol 5'!$AA$2:$AA$25</definedName>
    <definedName name="_xlchart.v1.2" hidden="1">'Test protocol 5'!$AB$1</definedName>
    <definedName name="_xlchart.v1.3" hidden="1">'Test protocol 5'!$AB$2:$AB$25</definedName>
    <definedName name="_xlchart.v1.4" hidden="1">'Test protocol 5'!$AC$1</definedName>
    <definedName name="_xlchart.v1.5" hidden="1">'Test protocol 5'!$AC$2:$AC$25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5" i="6" l="1"/>
  <c r="AE24" i="5"/>
  <c r="AF24" i="5"/>
  <c r="AD24" i="5"/>
  <c r="AA24" i="5"/>
  <c r="AB24" i="5"/>
  <c r="Z24" i="5"/>
  <c r="AG25" i="6"/>
  <c r="AF25" i="6"/>
  <c r="AE25" i="6"/>
  <c r="AF25" i="4"/>
  <c r="AE25" i="4"/>
  <c r="AD25" i="4"/>
  <c r="AH27" i="1"/>
  <c r="AG27" i="1"/>
  <c r="AF27" i="1"/>
  <c r="AB25" i="6"/>
  <c r="AC25" i="6"/>
  <c r="AA25" i="4"/>
  <c r="AB25" i="4"/>
  <c r="Z25" i="4"/>
  <c r="AC27" i="1"/>
  <c r="AC29" i="1" s="1"/>
  <c r="AD27" i="1"/>
  <c r="AB27" i="1"/>
  <c r="AB29" i="1" s="1"/>
  <c r="AB30" i="1" s="1"/>
  <c r="AG8" i="5" l="1"/>
  <c r="AH8" i="6"/>
  <c r="AG24" i="4"/>
  <c r="AG23" i="4"/>
  <c r="AG6" i="4"/>
  <c r="AH6" i="4" s="1"/>
  <c r="AG16" i="4"/>
  <c r="AG18" i="4"/>
  <c r="AG11" i="4"/>
  <c r="AE2" i="1"/>
  <c r="AJ2" i="1" s="1"/>
  <c r="AH4" i="4"/>
  <c r="AH19" i="4"/>
  <c r="AG3" i="4"/>
  <c r="AG4" i="4"/>
  <c r="AG5" i="4"/>
  <c r="AG7" i="4"/>
  <c r="AG8" i="4"/>
  <c r="AG9" i="4"/>
  <c r="AG10" i="4"/>
  <c r="AG12" i="4"/>
  <c r="AG13" i="4"/>
  <c r="AG14" i="4"/>
  <c r="AG15" i="4"/>
  <c r="AG17" i="4"/>
  <c r="AG19" i="4"/>
  <c r="AG20" i="4"/>
  <c r="AG21" i="4"/>
  <c r="AG22" i="4"/>
  <c r="AG2" i="4"/>
  <c r="AC3" i="4"/>
  <c r="AC4" i="4"/>
  <c r="AC5" i="4"/>
  <c r="AH5" i="4" s="1"/>
  <c r="AC6" i="4"/>
  <c r="AC7" i="4"/>
  <c r="AH7" i="4" s="1"/>
  <c r="AC8" i="4"/>
  <c r="AH8" i="4" s="1"/>
  <c r="AC9" i="4"/>
  <c r="AC10" i="4"/>
  <c r="AH10" i="4" s="1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" i="4"/>
  <c r="W31" i="4"/>
  <c r="AE6" i="1"/>
  <c r="AE20" i="1"/>
  <c r="AE13" i="1"/>
  <c r="AJ13" i="1" s="1"/>
  <c r="AE8" i="1"/>
  <c r="AE5" i="1"/>
  <c r="AJ5" i="1" s="1"/>
  <c r="AE12" i="1"/>
  <c r="AE24" i="1"/>
  <c r="AJ24" i="1" s="1"/>
  <c r="AE19" i="1"/>
  <c r="AJ19" i="1" s="1"/>
  <c r="AI13" i="1"/>
  <c r="AI7" i="1"/>
  <c r="AI26" i="1"/>
  <c r="AI20" i="1"/>
  <c r="AI3" i="1"/>
  <c r="AJ3" i="1" s="1"/>
  <c r="AE3" i="1"/>
  <c r="AI25" i="1"/>
  <c r="V34" i="1"/>
  <c r="AE4" i="1"/>
  <c r="AE7" i="1"/>
  <c r="AJ7" i="1" s="1"/>
  <c r="AE9" i="1"/>
  <c r="AJ9" i="1" s="1"/>
  <c r="AE10" i="1"/>
  <c r="AE11" i="1"/>
  <c r="AE14" i="1"/>
  <c r="AE15" i="1"/>
  <c r="AJ15" i="1" s="1"/>
  <c r="AE16" i="1"/>
  <c r="AJ16" i="1" s="1"/>
  <c r="AE17" i="1"/>
  <c r="AE18" i="1"/>
  <c r="AE21" i="1"/>
  <c r="AE22" i="1"/>
  <c r="AJ22" i="1" s="1"/>
  <c r="AE23" i="1"/>
  <c r="AE25" i="1"/>
  <c r="AJ25" i="1" s="1"/>
  <c r="AE26" i="1"/>
  <c r="AJ26" i="1" s="1"/>
  <c r="AC2" i="5"/>
  <c r="AH2" i="5" s="1"/>
  <c r="AG3" i="5"/>
  <c r="AG4" i="5"/>
  <c r="AG5" i="5"/>
  <c r="AG6" i="5"/>
  <c r="AG7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H3" i="6"/>
  <c r="AH4" i="6"/>
  <c r="AH5" i="6"/>
  <c r="AH6" i="6"/>
  <c r="AH7" i="6"/>
  <c r="AH9" i="6"/>
  <c r="AH10" i="6"/>
  <c r="AH11" i="6"/>
  <c r="AH12" i="6"/>
  <c r="AH13" i="6"/>
  <c r="AH14" i="6"/>
  <c r="AI14" i="6" s="1"/>
  <c r="AH15" i="6"/>
  <c r="AH16" i="6"/>
  <c r="AH17" i="6"/>
  <c r="AH18" i="6"/>
  <c r="AH19" i="6"/>
  <c r="AH20" i="6"/>
  <c r="AH21" i="6"/>
  <c r="AH22" i="6"/>
  <c r="AI22" i="6" s="1"/>
  <c r="AH23" i="6"/>
  <c r="AH24" i="6"/>
  <c r="AH2" i="6"/>
  <c r="AD3" i="6"/>
  <c r="AD4" i="6"/>
  <c r="AD5" i="6"/>
  <c r="AD6" i="6"/>
  <c r="AD7" i="6"/>
  <c r="AI7" i="6" s="1"/>
  <c r="AD8" i="6"/>
  <c r="AD9" i="6"/>
  <c r="AD10" i="6"/>
  <c r="AD11" i="6"/>
  <c r="AD12" i="6"/>
  <c r="AI12" i="6" s="1"/>
  <c r="AD13" i="6"/>
  <c r="AI13" i="6" s="1"/>
  <c r="AD14" i="6"/>
  <c r="AD15" i="6"/>
  <c r="AI15" i="6" s="1"/>
  <c r="AD16" i="6"/>
  <c r="AI16" i="6" s="1"/>
  <c r="AD17" i="6"/>
  <c r="AD18" i="6"/>
  <c r="AD19" i="6"/>
  <c r="AD20" i="6"/>
  <c r="AD21" i="6"/>
  <c r="AD22" i="6"/>
  <c r="AD23" i="6"/>
  <c r="AI23" i="6" s="1"/>
  <c r="AD24" i="6"/>
  <c r="AD2" i="6"/>
  <c r="AI4" i="1"/>
  <c r="AI5" i="1"/>
  <c r="AI6" i="1"/>
  <c r="AJ6" i="1" s="1"/>
  <c r="AI8" i="1"/>
  <c r="AJ8" i="1" s="1"/>
  <c r="AI9" i="1"/>
  <c r="AI10" i="1"/>
  <c r="AI11" i="1"/>
  <c r="AI12" i="1"/>
  <c r="AI14" i="1"/>
  <c r="AJ14" i="1" s="1"/>
  <c r="AI15" i="1"/>
  <c r="AI16" i="1"/>
  <c r="AI17" i="1"/>
  <c r="AI18" i="1"/>
  <c r="AI19" i="1"/>
  <c r="AI21" i="1"/>
  <c r="AI22" i="1"/>
  <c r="AI23" i="1"/>
  <c r="AI24" i="1"/>
  <c r="AI2" i="1"/>
  <c r="AH18" i="4" l="1"/>
  <c r="AI2" i="6"/>
  <c r="AI9" i="6"/>
  <c r="AH2" i="4"/>
  <c r="AH16" i="4"/>
  <c r="AJ12" i="1"/>
  <c r="AJ11" i="1"/>
  <c r="AH23" i="4"/>
  <c r="AI6" i="6"/>
  <c r="AJ10" i="1"/>
  <c r="AH22" i="4"/>
  <c r="AH21" i="4"/>
  <c r="AH13" i="4"/>
  <c r="AH17" i="4"/>
  <c r="AI5" i="6"/>
  <c r="AH16" i="5"/>
  <c r="AJ21" i="1"/>
  <c r="AJ20" i="1"/>
  <c r="AH20" i="4"/>
  <c r="AH15" i="4"/>
  <c r="AJ23" i="1"/>
  <c r="AJ18" i="1"/>
  <c r="AI3" i="6"/>
  <c r="AI10" i="6"/>
  <c r="AJ17" i="1"/>
  <c r="AJ4" i="1"/>
  <c r="AH3" i="4"/>
  <c r="AH3" i="5"/>
  <c r="AH6" i="5"/>
  <c r="AH22" i="5"/>
  <c r="AH14" i="5"/>
  <c r="AI24" i="6"/>
  <c r="AI21" i="6"/>
  <c r="AI4" i="6"/>
  <c r="AI20" i="6"/>
  <c r="AI19" i="6"/>
  <c r="AI11" i="6"/>
  <c r="AI8" i="6"/>
  <c r="AI17" i="6"/>
  <c r="AH9" i="4"/>
  <c r="AH12" i="4"/>
  <c r="AH24" i="4"/>
  <c r="AH14" i="4"/>
  <c r="AH11" i="4"/>
  <c r="AI18" i="6"/>
  <c r="AH21" i="5"/>
  <c r="AH13" i="5"/>
  <c r="AH5" i="5"/>
  <c r="AH23" i="5"/>
  <c r="AH15" i="5"/>
  <c r="AH7" i="5"/>
  <c r="AH20" i="5"/>
  <c r="AH12" i="5"/>
  <c r="AH4" i="5"/>
  <c r="AH19" i="5"/>
  <c r="AH11" i="5"/>
  <c r="AH18" i="5"/>
  <c r="AH10" i="5"/>
  <c r="AH17" i="5"/>
  <c r="AH9" i="5"/>
  <c r="AH8" i="5"/>
  <c r="U6" i="4" l="1"/>
  <c r="U11" i="4"/>
  <c r="U12" i="4"/>
  <c r="U18" i="4"/>
  <c r="U23" i="4"/>
  <c r="U24" i="4"/>
  <c r="T12" i="4"/>
  <c r="S3" i="4"/>
  <c r="S4" i="4"/>
  <c r="S5" i="4"/>
  <c r="S7" i="4"/>
  <c r="S8" i="4"/>
  <c r="S9" i="4"/>
  <c r="S10" i="4"/>
  <c r="S12" i="4"/>
  <c r="S15" i="4"/>
  <c r="S17" i="4"/>
  <c r="S19" i="4"/>
  <c r="S20" i="4"/>
  <c r="S21" i="4"/>
  <c r="S22" i="4"/>
  <c r="S2" i="4"/>
  <c r="M16" i="4"/>
  <c r="M18" i="5"/>
  <c r="P18" i="5" s="1"/>
  <c r="U18" i="5" s="1"/>
  <c r="U4" i="5"/>
  <c r="U6" i="5"/>
  <c r="U8" i="5"/>
  <c r="U11" i="5"/>
  <c r="U12" i="5"/>
  <c r="U13" i="5"/>
  <c r="U14" i="5"/>
  <c r="U15" i="5"/>
  <c r="U16" i="5"/>
  <c r="U17" i="5"/>
  <c r="U19" i="5"/>
  <c r="U22" i="5"/>
  <c r="U23" i="5"/>
  <c r="U2" i="5"/>
  <c r="S3" i="5"/>
  <c r="S9" i="5"/>
  <c r="S10" i="5"/>
  <c r="S12" i="5"/>
  <c r="S13" i="5"/>
  <c r="S14" i="5"/>
  <c r="S15" i="5"/>
  <c r="S16" i="5"/>
  <c r="S20" i="5"/>
  <c r="S21" i="5"/>
  <c r="S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" i="5"/>
  <c r="M5" i="5"/>
  <c r="N5" i="5" s="1"/>
  <c r="S5" i="5" s="1"/>
  <c r="M7" i="5"/>
  <c r="P7" i="5" s="1"/>
  <c r="U7" i="5" s="1"/>
  <c r="S6" i="6" l="1"/>
  <c r="S7" i="6"/>
  <c r="S8" i="6"/>
  <c r="S9" i="6"/>
  <c r="S10" i="6"/>
  <c r="S11" i="6"/>
  <c r="S12" i="6"/>
  <c r="S13" i="6"/>
  <c r="S14" i="6"/>
  <c r="S15" i="6"/>
  <c r="S17" i="6"/>
  <c r="S18" i="6"/>
  <c r="S19" i="6"/>
  <c r="S20" i="6"/>
  <c r="S21" i="6"/>
  <c r="S22" i="6"/>
  <c r="S23" i="6"/>
  <c r="S24" i="6"/>
  <c r="S5" i="6"/>
  <c r="S3" i="6"/>
  <c r="V4" i="6"/>
  <c r="V6" i="6"/>
  <c r="V7" i="6"/>
  <c r="V8" i="6"/>
  <c r="V9" i="6"/>
  <c r="V11" i="6"/>
  <c r="V12" i="6"/>
  <c r="V15" i="6"/>
  <c r="V17" i="6"/>
  <c r="V18" i="6"/>
  <c r="V19" i="6"/>
  <c r="V20" i="6"/>
  <c r="V21" i="6"/>
  <c r="V22" i="6"/>
  <c r="V23" i="6"/>
  <c r="T3" i="6"/>
  <c r="T5" i="6"/>
  <c r="T9" i="6"/>
  <c r="T10" i="6"/>
  <c r="T12" i="6"/>
  <c r="T13" i="6"/>
  <c r="T14" i="6"/>
  <c r="T16" i="6"/>
  <c r="T19" i="6"/>
  <c r="T20" i="6"/>
  <c r="T21" i="6"/>
  <c r="T22" i="6"/>
  <c r="T23" i="6"/>
  <c r="T24" i="6"/>
  <c r="T2" i="6"/>
  <c r="S2" i="6"/>
  <c r="P16" i="4" l="1"/>
  <c r="T16" i="4" s="1"/>
  <c r="M14" i="4"/>
  <c r="O14" i="4" s="1"/>
  <c r="S14" i="4" s="1"/>
  <c r="L17" i="1"/>
  <c r="M17" i="1" s="1"/>
  <c r="R17" i="1" s="1"/>
  <c r="Q18" i="1"/>
  <c r="Q17" i="1"/>
  <c r="Q5" i="1"/>
  <c r="Q2" i="1"/>
  <c r="R14" i="4"/>
  <c r="R4" i="4"/>
  <c r="R2" i="4"/>
  <c r="R16" i="4" l="1"/>
  <c r="R3" i="4"/>
  <c r="R6" i="4"/>
  <c r="R7" i="4"/>
  <c r="R8" i="4"/>
  <c r="R9" i="4"/>
  <c r="R10" i="4"/>
  <c r="R11" i="4"/>
  <c r="R12" i="4"/>
  <c r="R15" i="4"/>
  <c r="R17" i="4"/>
  <c r="R18" i="4"/>
  <c r="R19" i="4"/>
  <c r="R20" i="4"/>
  <c r="R21" i="4"/>
  <c r="R22" i="4"/>
  <c r="R23" i="4"/>
  <c r="R24" i="4"/>
  <c r="T7" i="1"/>
  <c r="T12" i="1"/>
  <c r="T13" i="1"/>
  <c r="T19" i="1"/>
  <c r="T20" i="1"/>
  <c r="T25" i="1"/>
  <c r="T26" i="1"/>
  <c r="T6" i="1"/>
  <c r="S3" i="1"/>
  <c r="R4" i="1"/>
  <c r="R5" i="1"/>
  <c r="R8" i="1"/>
  <c r="R9" i="1"/>
  <c r="R10" i="1"/>
  <c r="R11" i="1"/>
  <c r="R15" i="1"/>
  <c r="R16" i="1"/>
  <c r="R18" i="1"/>
  <c r="R21" i="1"/>
  <c r="R22" i="1"/>
  <c r="R23" i="1"/>
  <c r="R24" i="1"/>
  <c r="R2" i="1"/>
  <c r="Q8" i="1"/>
  <c r="Q3" i="1"/>
  <c r="Q4" i="1"/>
  <c r="Q6" i="1"/>
  <c r="Q7" i="1"/>
  <c r="Q9" i="1"/>
  <c r="Q10" i="1"/>
  <c r="Q11" i="1"/>
  <c r="Q12" i="1"/>
  <c r="Q13" i="1"/>
  <c r="Q14" i="1"/>
  <c r="Q15" i="1"/>
  <c r="Q16" i="1"/>
  <c r="Q19" i="1"/>
  <c r="Q20" i="1"/>
  <c r="Q21" i="1"/>
  <c r="Q22" i="1"/>
  <c r="Q23" i="1"/>
  <c r="Q24" i="1"/>
  <c r="Q25" i="1"/>
  <c r="Q26" i="1"/>
  <c r="P25" i="5"/>
  <c r="M28" i="1"/>
  <c r="N25" i="5"/>
  <c r="L2" i="1"/>
  <c r="M16" i="6" l="1"/>
  <c r="M5" i="6"/>
  <c r="O26" i="6"/>
  <c r="M13" i="6"/>
  <c r="M2" i="6"/>
  <c r="M2" i="5"/>
  <c r="M8" i="5"/>
  <c r="O26" i="4"/>
  <c r="N28" i="1"/>
  <c r="Q26" i="6" l="1"/>
  <c r="Q26" i="4"/>
  <c r="P26" i="4"/>
  <c r="M17" i="6"/>
  <c r="O28" i="1" l="1"/>
  <c r="M3" i="5"/>
  <c r="M4" i="5"/>
  <c r="M6" i="5"/>
  <c r="M9" i="5"/>
  <c r="M10" i="5"/>
  <c r="M11" i="5"/>
  <c r="M12" i="5"/>
  <c r="M13" i="5"/>
  <c r="M14" i="5"/>
  <c r="M15" i="5"/>
  <c r="M16" i="5"/>
  <c r="M17" i="5"/>
  <c r="M19" i="5"/>
  <c r="M20" i="5"/>
  <c r="M21" i="5"/>
  <c r="M22" i="5"/>
  <c r="M23" i="5"/>
  <c r="M3" i="6"/>
  <c r="M4" i="6"/>
  <c r="M6" i="6"/>
  <c r="M7" i="6"/>
  <c r="M8" i="6"/>
  <c r="M9" i="6"/>
  <c r="M10" i="6"/>
  <c r="M11" i="6"/>
  <c r="M12" i="6"/>
  <c r="M14" i="6"/>
  <c r="M15" i="6"/>
  <c r="M18" i="6"/>
  <c r="M19" i="6"/>
  <c r="M21" i="6"/>
  <c r="M22" i="6"/>
  <c r="M23" i="6"/>
  <c r="M24" i="6"/>
  <c r="M3" i="4"/>
  <c r="M4" i="4"/>
  <c r="M5" i="4"/>
  <c r="M6" i="4"/>
  <c r="M7" i="4"/>
  <c r="M8" i="4"/>
  <c r="M9" i="4"/>
  <c r="M10" i="4"/>
  <c r="M11" i="4"/>
  <c r="M12" i="4"/>
  <c r="M15" i="4"/>
  <c r="M17" i="4"/>
  <c r="M18" i="4"/>
  <c r="M19" i="4"/>
  <c r="M20" i="4"/>
  <c r="M21" i="4"/>
  <c r="M22" i="4"/>
  <c r="M23" i="4"/>
  <c r="M24" i="4"/>
  <c r="M2" i="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8" i="1"/>
  <c r="L19" i="1"/>
  <c r="L20" i="1"/>
  <c r="L21" i="1"/>
  <c r="L22" i="1"/>
  <c r="L23" i="1"/>
  <c r="L24" i="1"/>
  <c r="L25" i="1"/>
  <c r="L26" i="1"/>
</calcChain>
</file>

<file path=xl/sharedStrings.xml><?xml version="1.0" encoding="utf-8"?>
<sst xmlns="http://schemas.openxmlformats.org/spreadsheetml/2006/main" count="859" uniqueCount="136">
  <si>
    <t>Test case</t>
  </si>
  <si>
    <t>Start time</t>
  </si>
  <si>
    <t>End time</t>
  </si>
  <si>
    <t>Resource id</t>
  </si>
  <si>
    <t>Expected outcome</t>
  </si>
  <si>
    <t>HAC resource name</t>
  </si>
  <si>
    <t>Actual outcome</t>
  </si>
  <si>
    <t>T1</t>
  </si>
  <si>
    <t>C1G1A1B1</t>
  </si>
  <si>
    <t>BDN node</t>
  </si>
  <si>
    <t>No failure</t>
  </si>
  <si>
    <t>C1G1A1B1C3</t>
  </si>
  <si>
    <t>FS interface</t>
  </si>
  <si>
    <t>fs_3_DEV_ASCS</t>
  </si>
  <si>
    <t>message and lock service</t>
  </si>
  <si>
    <t>C1G3A1B1</t>
  </si>
  <si>
    <t>main instance</t>
  </si>
  <si>
    <t>rsc_DEV_CI</t>
  </si>
  <si>
    <t>T2</t>
  </si>
  <si>
    <t>T3</t>
  </si>
  <si>
    <t>T5</t>
  </si>
  <si>
    <t>C1G1A1B1C1</t>
  </si>
  <si>
    <t>fs_DEV_ASCS</t>
  </si>
  <si>
    <t>rsc_DEV_ASCS00</t>
  </si>
  <si>
    <t>T6</t>
  </si>
  <si>
    <t>T7</t>
  </si>
  <si>
    <t>C1G1A1B1C2</t>
  </si>
  <si>
    <t>FS trans</t>
  </si>
  <si>
    <t>fs_2_DEV_ASCS</t>
  </si>
  <si>
    <t>T8</t>
  </si>
  <si>
    <t>FS message and lock service</t>
  </si>
  <si>
    <t>T9</t>
  </si>
  <si>
    <t>T12</t>
  </si>
  <si>
    <t>T13</t>
  </si>
  <si>
    <t>FS transport</t>
  </si>
  <si>
    <t>T14</t>
  </si>
  <si>
    <t>C1G2A1B1C1</t>
  </si>
  <si>
    <t>FS database</t>
  </si>
  <si>
    <t>fs_DEV_database</t>
  </si>
  <si>
    <t>T15</t>
  </si>
  <si>
    <t>C1G3A1B1C1</t>
  </si>
  <si>
    <t>FS main instance</t>
  </si>
  <si>
    <t>fs_DEV_CI</t>
  </si>
  <si>
    <t>T16</t>
  </si>
  <si>
    <t>T17</t>
  </si>
  <si>
    <t>T18</t>
  </si>
  <si>
    <t>T19</t>
  </si>
  <si>
    <t>C1G5A1B2</t>
  </si>
  <si>
    <t>FS DLM</t>
  </si>
  <si>
    <t xml:space="preserve"> fs_DEV_sapmnt</t>
  </si>
  <si>
    <t>T4</t>
  </si>
  <si>
    <t>C1G2A1B1</t>
  </si>
  <si>
    <t>database</t>
  </si>
  <si>
    <t>rsc_DEV_database</t>
  </si>
  <si>
    <t>C1G5A1B1</t>
  </si>
  <si>
    <t>DLM</t>
  </si>
  <si>
    <t>dlm_DEV</t>
  </si>
  <si>
    <t>Restarted automatically by the application</t>
  </si>
  <si>
    <t>The file system was unmounted but mounted again automatically</t>
  </si>
  <si>
    <t>The related process was restarted automatically</t>
  </si>
  <si>
    <t>The file system was unmounted but mounted again automatically. The resource rec_DEV_ASCS  was also restarted</t>
  </si>
  <si>
    <t>T10</t>
  </si>
  <si>
    <t>T11</t>
  </si>
  <si>
    <t>The service group failed over and the server was rebooted</t>
  </si>
  <si>
    <t>File system was mounted by the cluster</t>
  </si>
  <si>
    <t>Complete failover</t>
  </si>
  <si>
    <t>Resulted in failure of fs_3_DEV_ASCS and fs_2_DEV_ASCS. Only after 10 fault injection, there was a delay and  failure notification was created so that HAC could initiate the resource and the two child nodes</t>
  </si>
  <si>
    <t>Between 00:28:14 and 00:29:10 5 times.  The entire resource group failed over to the secondary node.</t>
  </si>
  <si>
    <t>Between 00:43:05 and 00:44:19 5 times.  The entire resource group was restated. No failover</t>
  </si>
  <si>
    <t>Reinitialised by the HAC</t>
  </si>
  <si>
    <t>System failover. Both nodes failed</t>
  </si>
  <si>
    <t>Automatically restarted by the HAC</t>
  </si>
  <si>
    <t>The resource was started by the HAC automatically</t>
  </si>
  <si>
    <t>Resulting in failure of the node is fenced and complete system restart</t>
  </si>
  <si>
    <t>Node 2</t>
  </si>
  <si>
    <t>The file system was remounted by the HAC upon detection</t>
  </si>
  <si>
    <t xml:space="preserve"> 2021-03-08  00:43:32</t>
  </si>
  <si>
    <t>5 executions between 01:24:38 and 01:26:12. All were remounted by the HAC</t>
  </si>
  <si>
    <t>Node 1</t>
  </si>
  <si>
    <t>The resource was automatically remounted by the HAC</t>
  </si>
  <si>
    <t>Remark</t>
  </si>
  <si>
    <t>Actual outcome description</t>
  </si>
  <si>
    <t>Fault injection time</t>
  </si>
  <si>
    <t>Name</t>
  </si>
  <si>
    <t>Restarted by the cluster</t>
  </si>
  <si>
    <t>Restarted by the cluster but the related service was also restarted</t>
  </si>
  <si>
    <t xml:space="preserve">Restarted by the cluster </t>
  </si>
  <si>
    <t>Resource group failed over</t>
  </si>
  <si>
    <t>RG failover</t>
  </si>
  <si>
    <t>The complete system failed over</t>
  </si>
  <si>
    <t>System failover</t>
  </si>
  <si>
    <t>The service was started even before the failure was captured by the monitoring service</t>
  </si>
  <si>
    <t>The file system was remounted automatically</t>
  </si>
  <si>
    <t>System failover. Both nodes rebooted</t>
  </si>
  <si>
    <t>5 executions between 11:17:36 and 11:19:35. All were remounted by the HAC</t>
  </si>
  <si>
    <t>00:59:55 and 01:02:30 5 times. Restarted automatically by the application and then one time by the HAC, and then again by the application</t>
  </si>
  <si>
    <t>Automatically mounted</t>
  </si>
  <si>
    <t>Dependent ASCS and CI were also quickly restarted</t>
  </si>
  <si>
    <t>Initialised automatically by the HAC</t>
  </si>
  <si>
    <t>Reinitiated automatically be the HAC. The service rsc_DEV_ASCS00 was also reinitialised briefly</t>
  </si>
  <si>
    <t>System failover. Both nodes are failed over</t>
  </si>
  <si>
    <t>5 executions between 00:34:40 and 00:36:08. All were restarted by the application</t>
  </si>
  <si>
    <t>Node fencing and complete restart of the node</t>
  </si>
  <si>
    <t>5 times 04:38:32 and 04:39:18. The first ones were restarted by the application, and one restart by the HAC</t>
  </si>
  <si>
    <t>The resource is restarted by the HAC</t>
  </si>
  <si>
    <t>Complete System failover and the node was restarted</t>
  </si>
  <si>
    <t>System failover. The node was fenced.</t>
  </si>
  <si>
    <t>System failover. The node was fenced. Both nodes were fenced one after another.</t>
  </si>
  <si>
    <t>The  node is rebooted</t>
  </si>
  <si>
    <t>The file system was remounted by the HAC upon detection of the failure</t>
  </si>
  <si>
    <t>Difference start-end</t>
  </si>
  <si>
    <t>5 executions between 11:22:52 and 11:23:40 All were restarted by the application</t>
  </si>
  <si>
    <t>Resource</t>
  </si>
  <si>
    <t>RG</t>
  </si>
  <si>
    <t>System</t>
  </si>
  <si>
    <t>Failure</t>
  </si>
  <si>
    <t>5 times between  07:22:09 and  07:23:47. The first ones were restarted by the application, and one restart by the HAC</t>
  </si>
  <si>
    <t>HAC detection window</t>
  </si>
  <si>
    <t>HAC resource reinitialization window</t>
  </si>
  <si>
    <t>HAC resource group failover window</t>
  </si>
  <si>
    <t>HAC system failover window</t>
  </si>
  <si>
    <t>Monitor interval</t>
  </si>
  <si>
    <t>BPF preparation window for resource</t>
  </si>
  <si>
    <t>BDN-HAC detection window for resource</t>
  </si>
  <si>
    <t>BN-HAC failure propagation and prediction window</t>
  </si>
  <si>
    <t>Time</t>
  </si>
  <si>
    <t>BDN inference</t>
  </si>
  <si>
    <t>BDN output</t>
  </si>
  <si>
    <t>BN inference</t>
  </si>
  <si>
    <t>BN output</t>
  </si>
  <si>
    <t>hh:mm:ss.000</t>
  </si>
  <si>
    <t>BDN input</t>
  </si>
  <si>
    <t>BN input</t>
  </si>
  <si>
    <t>Total</t>
  </si>
  <si>
    <t>Grand total</t>
  </si>
  <si>
    <t>Total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</si>
</sst>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.000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2" fillId="0" borderId="0" xfId="1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left" wrapText="1"/>
    </xf>
    <xf numFmtId="0" fontId="4" fillId="0" borderId="3" xfId="0" applyFont="1" applyBorder="1" applyAlignment="1">
      <alignment horizontal="left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0" fontId="4" fillId="2" borderId="4" xfId="0" applyFont="1" applyFill="1" applyBorder="1" applyAlignment="1">
      <alignment horizontal="left"/>
    </xf>
    <xf numFmtId="22" fontId="4" fillId="0" borderId="4" xfId="0" applyNumberFormat="1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2" borderId="4" xfId="0" applyFont="1" applyFill="1" applyBorder="1" applyAlignment="1">
      <alignment horizontal="left" wrapText="1"/>
    </xf>
    <xf numFmtId="0" fontId="4" fillId="0" borderId="4" xfId="0" applyFont="1" applyFill="1" applyBorder="1" applyAlignment="1">
      <alignment horizontal="left" wrapText="1"/>
    </xf>
    <xf numFmtId="22" fontId="4" fillId="0" borderId="4" xfId="0" applyNumberFormat="1" applyFont="1" applyBorder="1" applyAlignment="1">
      <alignment horizontal="left"/>
    </xf>
    <xf numFmtId="21" fontId="4" fillId="0" borderId="4" xfId="0" applyNumberFormat="1" applyFont="1" applyBorder="1" applyAlignment="1">
      <alignment horizontal="left"/>
    </xf>
    <xf numFmtId="22" fontId="4" fillId="2" borderId="4" xfId="0" applyNumberFormat="1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21" fontId="0" fillId="0" borderId="0" xfId="0" applyNumberFormat="1"/>
    <xf numFmtId="22" fontId="5" fillId="0" borderId="2" xfId="0" applyNumberFormat="1" applyFont="1" applyBorder="1" applyAlignment="1">
      <alignment horizontal="left"/>
    </xf>
    <xf numFmtId="21" fontId="4" fillId="0" borderId="0" xfId="0" applyNumberFormat="1" applyFont="1" applyAlignment="1">
      <alignment horizontal="left"/>
    </xf>
    <xf numFmtId="21" fontId="4" fillId="0" borderId="0" xfId="0" applyNumberFormat="1" applyFont="1" applyAlignment="1">
      <alignment horizontal="right"/>
    </xf>
    <xf numFmtId="21" fontId="4" fillId="0" borderId="0" xfId="0" applyNumberFormat="1" applyFont="1"/>
    <xf numFmtId="0" fontId="4" fillId="2" borderId="0" xfId="0" applyFont="1" applyFill="1" applyAlignment="1">
      <alignment horizontal="right"/>
    </xf>
    <xf numFmtId="21" fontId="4" fillId="2" borderId="0" xfId="0" applyNumberFormat="1" applyFont="1" applyFill="1" applyAlignment="1">
      <alignment horizontal="left"/>
    </xf>
    <xf numFmtId="0" fontId="6" fillId="0" borderId="5" xfId="0" applyFont="1" applyBorder="1" applyAlignment="1">
      <alignment vertical="center" wrapText="1"/>
    </xf>
    <xf numFmtId="0" fontId="0" fillId="2" borderId="0" xfId="0" applyFill="1"/>
    <xf numFmtId="0" fontId="4" fillId="3" borderId="0" xfId="0" applyFont="1" applyFill="1"/>
    <xf numFmtId="164" fontId="4" fillId="0" borderId="0" xfId="0" applyNumberFormat="1" applyFont="1"/>
    <xf numFmtId="164" fontId="4" fillId="0" borderId="0" xfId="0" applyNumberFormat="1" applyFont="1" applyAlignment="1">
      <alignment horizontal="left"/>
    </xf>
    <xf numFmtId="164" fontId="0" fillId="0" borderId="0" xfId="0" applyNumberFormat="1"/>
    <xf numFmtId="164" fontId="0" fillId="4" borderId="0" xfId="0" applyNumberFormat="1" applyFill="1"/>
    <xf numFmtId="164" fontId="4" fillId="0" borderId="0" xfId="0" applyNumberFormat="1" applyFont="1" applyAlignment="1">
      <alignment horizontal="right"/>
    </xf>
    <xf numFmtId="164" fontId="4" fillId="5" borderId="0" xfId="0" applyNumberFormat="1" applyFont="1" applyFill="1"/>
    <xf numFmtId="164" fontId="0" fillId="2" borderId="0" xfId="0" applyNumberFormat="1" applyFill="1"/>
    <xf numFmtId="164" fontId="4" fillId="0" borderId="4" xfId="0" applyNumberFormat="1" applyFont="1" applyBorder="1" applyAlignment="1">
      <alignment horizontal="right" wrapText="1"/>
    </xf>
    <xf numFmtId="22" fontId="4" fillId="2" borderId="4" xfId="0" applyNumberFormat="1" applyFont="1" applyFill="1" applyBorder="1" applyAlignment="1">
      <alignment horizontal="left" wrapText="1"/>
    </xf>
    <xf numFmtId="164" fontId="4" fillId="2" borderId="0" xfId="0" applyNumberFormat="1" applyFont="1" applyFill="1" applyAlignment="1">
      <alignment horizontal="left"/>
    </xf>
    <xf numFmtId="164" fontId="4" fillId="2" borderId="0" xfId="0" applyNumberFormat="1" applyFont="1" applyFill="1"/>
    <xf numFmtId="0" fontId="4" fillId="0" borderId="6" xfId="0" applyFont="1" applyBorder="1"/>
    <xf numFmtId="164" fontId="0" fillId="0" borderId="6" xfId="0" applyNumberFormat="1" applyBorder="1"/>
    <xf numFmtId="0" fontId="4" fillId="0" borderId="6" xfId="0" applyFont="1" applyFill="1" applyBorder="1"/>
    <xf numFmtId="164" fontId="0" fillId="2" borderId="6" xfId="0" applyNumberFormat="1" applyFill="1" applyBorder="1"/>
    <xf numFmtId="164" fontId="4" fillId="0" borderId="6" xfId="0" applyNumberFormat="1" applyFont="1" applyBorder="1"/>
    <xf numFmtId="0" fontId="5" fillId="0" borderId="6" xfId="0" applyFont="1" applyBorder="1"/>
    <xf numFmtId="0" fontId="4" fillId="2" borderId="0" xfId="0" applyFont="1" applyFill="1"/>
    <xf numFmtId="164" fontId="0" fillId="4" borderId="6" xfId="0" applyNumberFormat="1" applyFill="1" applyBorder="1"/>
    <xf numFmtId="164" fontId="4" fillId="5" borderId="6" xfId="0" applyNumberFormat="1" applyFont="1" applyFill="1" applyBorder="1"/>
    <xf numFmtId="0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/>
    <cx:plotArea>
      <cx:plotAreaRegion>
        <cx:series layoutId="boxWhisker" uniqueId="{544CE04F-848F-4178-97BB-776E02AFDFD5}">
          <cx:tx>
            <cx:txData>
              <cx:f>_xlchart.v1.0</cx:f>
              <cx:v>BDN input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AEE66DC-7CB1-4E68-A368-7DBCCE81C1FB}">
          <cx:tx>
            <cx:txData>
              <cx:f>_xlchart.v1.2</cx:f>
              <cx:v>BDN inference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E5D3213-3BF5-4AD2-A60B-3A0408632FEB}">
          <cx:tx>
            <cx:txData>
              <cx:f>_xlchart.v1.4</cx:f>
              <cx:v>BDN output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396240</xdr:colOff>
      <xdr:row>9</xdr:row>
      <xdr:rowOff>300990</xdr:rowOff>
    </xdr:from>
    <xdr:to>
      <xdr:col>26</xdr:col>
      <xdr:colOff>655320</xdr:colOff>
      <xdr:row>17</xdr:row>
      <xdr:rowOff>293370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D217616-CB03-4F52-B4CA-34A1A4BF32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54011" y="3621133"/>
              <a:ext cx="4754880" cy="2773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36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B30" sqref="AB30"/>
    </sheetView>
  </sheetViews>
  <sheetFormatPr defaultColWidth="8.84375" defaultRowHeight="14.15" x14ac:dyDescent="0.35"/>
  <cols>
    <col min="1" max="1" width="10.4609375" style="3" customWidth="1"/>
    <col min="2" max="3" width="15.4609375" style="3" bestFit="1" customWidth="1"/>
    <col min="4" max="4" width="8.84375" style="3"/>
    <col min="5" max="5" width="15.4609375" style="3" bestFit="1" customWidth="1"/>
    <col min="6" max="6" width="17.84375" style="3" customWidth="1"/>
    <col min="7" max="7" width="19.765625" style="3" customWidth="1"/>
    <col min="8" max="8" width="56.84375" style="3" customWidth="1"/>
    <col min="9" max="9" width="21.3046875" style="3" customWidth="1"/>
    <col min="10" max="10" width="19.69140625" style="3" customWidth="1"/>
    <col min="11" max="11" width="15.4609375" style="3" bestFit="1" customWidth="1"/>
    <col min="12" max="12" width="8.84375" style="3"/>
    <col min="13" max="13" width="15.53515625" style="3" bestFit="1" customWidth="1"/>
    <col min="14" max="15" width="11.4609375" style="3" bestFit="1" customWidth="1"/>
    <col min="16" max="16" width="8.84375" style="3"/>
    <col min="17" max="18" width="11.53515625" style="3" bestFit="1" customWidth="1"/>
    <col min="19" max="21" width="11.4609375" style="3" bestFit="1" customWidth="1"/>
    <col min="22" max="22" width="12.3046875" style="3" bestFit="1" customWidth="1"/>
    <col min="23" max="23" width="13.4609375" style="3" customWidth="1"/>
    <col min="24" max="27" width="8.84375" style="3"/>
    <col min="28" max="28" width="11.23046875" style="3" customWidth="1"/>
    <col min="29" max="29" width="14.53515625" style="3" customWidth="1"/>
    <col min="30" max="30" width="13.3046875" style="3" customWidth="1"/>
    <col min="31" max="31" width="11.4609375" style="3" bestFit="1" customWidth="1"/>
    <col min="32" max="32" width="12.3046875" style="3" customWidth="1"/>
    <col min="33" max="33" width="12.84375" style="3" customWidth="1"/>
    <col min="34" max="34" width="13.69140625" style="3" customWidth="1"/>
    <col min="35" max="35" width="11.4609375" style="3" bestFit="1" customWidth="1"/>
    <col min="36" max="36" width="12.53515625" style="3" customWidth="1"/>
    <col min="37" max="16384" width="8.84375" style="3"/>
  </cols>
  <sheetData>
    <row r="1" spans="1:36" ht="14.4" customHeight="1" thickBot="1" x14ac:dyDescent="0.45">
      <c r="A1" s="10" t="s">
        <v>0</v>
      </c>
      <c r="B1" s="11" t="s">
        <v>3</v>
      </c>
      <c r="C1" s="11" t="s">
        <v>5</v>
      </c>
      <c r="D1" s="11" t="s">
        <v>9</v>
      </c>
      <c r="E1" s="11" t="s">
        <v>82</v>
      </c>
      <c r="F1" s="11" t="s">
        <v>1</v>
      </c>
      <c r="G1" s="25" t="s">
        <v>2</v>
      </c>
      <c r="H1" s="5" t="s">
        <v>81</v>
      </c>
      <c r="I1" s="23" t="s">
        <v>6</v>
      </c>
      <c r="J1" s="12" t="s">
        <v>4</v>
      </c>
      <c r="K1" s="22" t="s">
        <v>80</v>
      </c>
      <c r="L1" s="6" t="s">
        <v>110</v>
      </c>
      <c r="M1" s="7" t="s">
        <v>112</v>
      </c>
      <c r="N1" s="7" t="s">
        <v>113</v>
      </c>
      <c r="O1" s="3" t="s">
        <v>114</v>
      </c>
      <c r="Q1" s="31" t="s">
        <v>117</v>
      </c>
      <c r="R1" s="31" t="s">
        <v>118</v>
      </c>
      <c r="S1" s="31" t="s">
        <v>119</v>
      </c>
      <c r="T1" s="31" t="s">
        <v>120</v>
      </c>
      <c r="U1" s="31" t="s">
        <v>122</v>
      </c>
      <c r="V1" s="31" t="s">
        <v>123</v>
      </c>
      <c r="W1" s="31" t="s">
        <v>124</v>
      </c>
      <c r="Y1" s="3" t="s">
        <v>121</v>
      </c>
      <c r="AB1" s="3" t="s">
        <v>131</v>
      </c>
      <c r="AC1" s="3" t="s">
        <v>126</v>
      </c>
      <c r="AD1" s="3" t="s">
        <v>127</v>
      </c>
      <c r="AE1" s="50" t="s">
        <v>133</v>
      </c>
      <c r="AF1" s="3" t="s">
        <v>132</v>
      </c>
      <c r="AG1" s="3" t="s">
        <v>128</v>
      </c>
      <c r="AH1" s="3" t="s">
        <v>129</v>
      </c>
      <c r="AI1" s="50" t="s">
        <v>133</v>
      </c>
      <c r="AJ1" s="50" t="s">
        <v>134</v>
      </c>
    </row>
    <row r="2" spans="1:36" ht="14.6" thickBot="1" x14ac:dyDescent="0.4">
      <c r="A2" s="9" t="s">
        <v>7</v>
      </c>
      <c r="B2" s="9" t="s">
        <v>8</v>
      </c>
      <c r="C2" s="9" t="s">
        <v>23</v>
      </c>
      <c r="D2" s="9" t="s">
        <v>14</v>
      </c>
      <c r="E2" s="15">
        <v>44249.68136574074</v>
      </c>
      <c r="F2" s="15">
        <v>44249.681597222225</v>
      </c>
      <c r="G2" s="15">
        <v>44249.681828703702</v>
      </c>
      <c r="H2" s="9" t="s">
        <v>57</v>
      </c>
      <c r="I2" s="9" t="s">
        <v>10</v>
      </c>
      <c r="J2" s="9" t="s">
        <v>10</v>
      </c>
      <c r="K2" s="7" t="s">
        <v>112</v>
      </c>
      <c r="L2" s="26">
        <f>G2-F2</f>
        <v>2.3148147738538682E-4</v>
      </c>
      <c r="M2" s="26">
        <v>2.3148148148148146E-4</v>
      </c>
      <c r="N2" s="27"/>
      <c r="O2" s="28"/>
      <c r="Q2" s="35">
        <f>(F2-E2)/5</f>
        <v>4.6296296932268885E-5</v>
      </c>
      <c r="R2" s="34">
        <f>M2</f>
        <v>2.3148148148148146E-4</v>
      </c>
      <c r="S2" s="33"/>
      <c r="T2" s="33"/>
      <c r="U2" s="35">
        <v>6.9444444444444444E-5</v>
      </c>
      <c r="V2" s="34">
        <v>5.7870370370370369E-9</v>
      </c>
      <c r="W2" s="39">
        <v>0</v>
      </c>
      <c r="Y2" s="3">
        <v>60</v>
      </c>
      <c r="AB2" s="34">
        <v>4.0509259259259263E-7</v>
      </c>
      <c r="AC2" s="34">
        <v>5.7870370370370369E-9</v>
      </c>
      <c r="AD2" s="34">
        <v>4.050925925925926E-6</v>
      </c>
      <c r="AE2" s="49">
        <f>SUM(AB2:AD2)</f>
        <v>4.4618055555555555E-6</v>
      </c>
      <c r="AF2" s="39">
        <v>0</v>
      </c>
      <c r="AG2" s="39">
        <v>0</v>
      </c>
      <c r="AH2" s="39">
        <v>0</v>
      </c>
      <c r="AI2" s="53">
        <f>SUM(AF2:AH2)</f>
        <v>0</v>
      </c>
      <c r="AJ2" s="49">
        <f>U2+AE2+AI2</f>
        <v>7.3906249999999997E-5</v>
      </c>
    </row>
    <row r="3" spans="1:36" ht="28.75" thickBot="1" x14ac:dyDescent="0.4">
      <c r="A3" s="9" t="s">
        <v>18</v>
      </c>
      <c r="B3" s="16" t="s">
        <v>11</v>
      </c>
      <c r="C3" s="16" t="s">
        <v>13</v>
      </c>
      <c r="D3" s="16" t="s">
        <v>12</v>
      </c>
      <c r="E3" s="19">
        <v>44236.081967592596</v>
      </c>
      <c r="F3" s="19">
        <v>44236.082372685189</v>
      </c>
      <c r="G3" s="19">
        <v>44236.092048611114</v>
      </c>
      <c r="H3" s="16" t="s">
        <v>87</v>
      </c>
      <c r="I3" s="16" t="s">
        <v>88</v>
      </c>
      <c r="J3" s="9" t="s">
        <v>10</v>
      </c>
      <c r="K3" s="7" t="s">
        <v>113</v>
      </c>
      <c r="L3" s="26">
        <f t="shared" ref="L3:L26" si="0">G3-F3</f>
        <v>9.6759259249665774E-3</v>
      </c>
      <c r="M3" s="27"/>
      <c r="N3" s="26">
        <v>9.6759259259259264E-3</v>
      </c>
      <c r="O3" s="28"/>
      <c r="Q3" s="35">
        <f t="shared" ref="Q3:Q26" si="1">F3-E3</f>
        <v>4.0509259270038456E-4</v>
      </c>
      <c r="R3" s="34"/>
      <c r="S3" s="34">
        <f>N3</f>
        <v>9.6759259259259264E-3</v>
      </c>
      <c r="T3" s="34"/>
      <c r="U3" s="34"/>
      <c r="V3" s="34">
        <v>0</v>
      </c>
      <c r="W3" s="34">
        <v>9.0740740740740737E-6</v>
      </c>
      <c r="Y3" s="3">
        <v>20</v>
      </c>
      <c r="AB3" s="34">
        <v>5.3240740740740745E-7</v>
      </c>
      <c r="AC3" s="34">
        <v>0</v>
      </c>
      <c r="AD3" s="34">
        <v>1.6203703703703703E-7</v>
      </c>
      <c r="AE3" s="49">
        <f t="shared" ref="AE3:AE26" si="2">SUM(AB3:AD3)</f>
        <v>6.9444444444444448E-7</v>
      </c>
      <c r="AF3" s="34">
        <v>8.3333333333333323E-7</v>
      </c>
      <c r="AG3" s="34">
        <v>9.0740740740740737E-6</v>
      </c>
      <c r="AH3" s="34">
        <v>2.5462962962962961E-6</v>
      </c>
      <c r="AI3" s="49">
        <f t="shared" ref="AI3:AI26" si="3">SUM(AF3:AH3)</f>
        <v>1.2453703703703703E-5</v>
      </c>
      <c r="AJ3" s="49">
        <f t="shared" ref="AJ3:AJ26" si="4">U3+AE3+AI3</f>
        <v>1.3148148148148148E-5</v>
      </c>
    </row>
    <row r="4" spans="1:36" ht="28.75" thickBot="1" x14ac:dyDescent="0.4">
      <c r="A4" s="9" t="s">
        <v>19</v>
      </c>
      <c r="B4" s="16" t="s">
        <v>15</v>
      </c>
      <c r="C4" s="16" t="s">
        <v>17</v>
      </c>
      <c r="D4" s="16" t="s">
        <v>16</v>
      </c>
      <c r="E4" s="19">
        <v>44256.120972222219</v>
      </c>
      <c r="F4" s="19">
        <v>44256.121180555558</v>
      </c>
      <c r="G4" s="19">
        <v>44256.126400462963</v>
      </c>
      <c r="H4" s="16" t="s">
        <v>84</v>
      </c>
      <c r="I4" s="9" t="s">
        <v>10</v>
      </c>
      <c r="J4" s="9" t="s">
        <v>10</v>
      </c>
      <c r="K4" s="7" t="s">
        <v>112</v>
      </c>
      <c r="L4" s="26">
        <f t="shared" si="0"/>
        <v>5.2199074052623473E-3</v>
      </c>
      <c r="M4" s="26">
        <v>7.5231481481481471E-4</v>
      </c>
      <c r="N4" s="27"/>
      <c r="O4" s="28"/>
      <c r="Q4" s="35">
        <f t="shared" si="1"/>
        <v>2.0833333837799728E-4</v>
      </c>
      <c r="R4" s="34">
        <f t="shared" ref="R4:R24" si="5">M4</f>
        <v>7.5231481481481471E-4</v>
      </c>
      <c r="S4" s="34"/>
      <c r="T4" s="34"/>
      <c r="U4" s="34"/>
      <c r="V4" s="34">
        <v>5.7870370370370369E-9</v>
      </c>
      <c r="W4" s="39">
        <v>0</v>
      </c>
      <c r="Y4" s="3">
        <v>120</v>
      </c>
      <c r="AB4" s="34">
        <v>4.0509259259259263E-7</v>
      </c>
      <c r="AC4" s="34">
        <v>5.7870370370370369E-9</v>
      </c>
      <c r="AD4" s="34">
        <v>1.5046296296296297E-7</v>
      </c>
      <c r="AE4" s="49">
        <f t="shared" si="2"/>
        <v>5.6134259259259267E-7</v>
      </c>
      <c r="AF4" s="39">
        <v>0</v>
      </c>
      <c r="AG4" s="39">
        <v>0</v>
      </c>
      <c r="AH4" s="39">
        <v>0</v>
      </c>
      <c r="AI4" s="53">
        <f t="shared" si="3"/>
        <v>0</v>
      </c>
      <c r="AJ4" s="49">
        <f t="shared" si="4"/>
        <v>5.6134259259259267E-7</v>
      </c>
    </row>
    <row r="5" spans="1:36" ht="28.75" thickBot="1" x14ac:dyDescent="0.4">
      <c r="A5" s="9" t="s">
        <v>19</v>
      </c>
      <c r="B5" s="16" t="s">
        <v>15</v>
      </c>
      <c r="C5" s="16" t="s">
        <v>17</v>
      </c>
      <c r="D5" s="16" t="s">
        <v>16</v>
      </c>
      <c r="E5" s="19">
        <v>44256.126840277779</v>
      </c>
      <c r="F5" s="15">
        <v>44256.127349537041</v>
      </c>
      <c r="G5" s="15">
        <v>44256.129918981482</v>
      </c>
      <c r="H5" s="16" t="s">
        <v>84</v>
      </c>
      <c r="I5" s="9" t="s">
        <v>10</v>
      </c>
      <c r="J5" s="9" t="s">
        <v>10</v>
      </c>
      <c r="K5" s="7" t="s">
        <v>112</v>
      </c>
      <c r="L5" s="26">
        <f t="shared" si="0"/>
        <v>2.5694444411783479E-3</v>
      </c>
      <c r="M5" s="26">
        <v>4.8611111111111104E-4</v>
      </c>
      <c r="N5" s="27"/>
      <c r="O5" s="28"/>
      <c r="Q5" s="35">
        <f>(F5-E5)/3</f>
        <v>1.6975308729646107E-4</v>
      </c>
      <c r="R5" s="34">
        <f t="shared" si="5"/>
        <v>4.8611111111111104E-4</v>
      </c>
      <c r="S5" s="34"/>
      <c r="T5" s="34"/>
      <c r="U5" s="34"/>
      <c r="V5" s="34">
        <v>5.7870370370370369E-9</v>
      </c>
      <c r="W5" s="39">
        <v>0</v>
      </c>
      <c r="Y5" s="3">
        <v>120</v>
      </c>
      <c r="AB5" s="34">
        <v>5.3240740740740745E-7</v>
      </c>
      <c r="AC5" s="34">
        <v>5.7870370370370369E-9</v>
      </c>
      <c r="AD5" s="34">
        <v>1.5046296296296297E-7</v>
      </c>
      <c r="AE5" s="49">
        <f t="shared" si="2"/>
        <v>6.8865740740740743E-7</v>
      </c>
      <c r="AF5" s="39">
        <v>0</v>
      </c>
      <c r="AG5" s="39">
        <v>0</v>
      </c>
      <c r="AH5" s="39">
        <v>0</v>
      </c>
      <c r="AI5" s="53">
        <f t="shared" si="3"/>
        <v>0</v>
      </c>
      <c r="AJ5" s="49">
        <f t="shared" si="4"/>
        <v>6.8865740740740743E-7</v>
      </c>
    </row>
    <row r="6" spans="1:36" ht="14.6" thickBot="1" x14ac:dyDescent="0.4">
      <c r="A6" s="9" t="s">
        <v>50</v>
      </c>
      <c r="B6" s="9" t="s">
        <v>51</v>
      </c>
      <c r="C6" s="9" t="s">
        <v>53</v>
      </c>
      <c r="D6" s="9" t="s">
        <v>52</v>
      </c>
      <c r="E6" s="15">
        <v>44236.848854166667</v>
      </c>
      <c r="F6" s="15">
        <v>44236.849293981482</v>
      </c>
      <c r="G6" s="15">
        <v>44236.85738425926</v>
      </c>
      <c r="H6" s="9" t="s">
        <v>89</v>
      </c>
      <c r="I6" s="9" t="s">
        <v>90</v>
      </c>
      <c r="J6" s="9" t="s">
        <v>10</v>
      </c>
      <c r="K6" s="7" t="s">
        <v>114</v>
      </c>
      <c r="L6" s="26">
        <f t="shared" si="0"/>
        <v>8.0902777772280388E-3</v>
      </c>
      <c r="M6" s="27"/>
      <c r="N6" s="27"/>
      <c r="O6" s="26">
        <v>8.0902777772280388E-3</v>
      </c>
      <c r="Q6" s="35">
        <f t="shared" si="1"/>
        <v>4.398148157633841E-4</v>
      </c>
      <c r="R6" s="34"/>
      <c r="S6" s="34"/>
      <c r="T6" s="34">
        <f>O6</f>
        <v>8.0902777772280388E-3</v>
      </c>
      <c r="U6" s="34"/>
      <c r="V6" s="34">
        <v>5.7870370370370369E-9</v>
      </c>
      <c r="W6" s="34">
        <v>8.0439814814814802E-6</v>
      </c>
      <c r="Y6" s="3">
        <v>120</v>
      </c>
      <c r="AB6" s="34">
        <v>3.5879629629629627E-7</v>
      </c>
      <c r="AC6" s="34">
        <v>5.7870370370370369E-9</v>
      </c>
      <c r="AD6" s="34">
        <v>1.2731481481481482E-7</v>
      </c>
      <c r="AE6" s="49">
        <f t="shared" si="2"/>
        <v>4.9189814814814814E-7</v>
      </c>
      <c r="AF6" s="34">
        <v>1.0185185185185185E-6</v>
      </c>
      <c r="AG6" s="34">
        <v>8.0439814814814802E-6</v>
      </c>
      <c r="AH6" s="34">
        <v>2.662037037037037E-6</v>
      </c>
      <c r="AI6" s="49">
        <f t="shared" si="3"/>
        <v>1.1724537037037035E-5</v>
      </c>
      <c r="AJ6" s="49">
        <f t="shared" si="4"/>
        <v>1.2216435185185183E-5</v>
      </c>
    </row>
    <row r="7" spans="1:36" ht="14.6" thickBot="1" x14ac:dyDescent="0.4">
      <c r="A7" s="9" t="s">
        <v>20</v>
      </c>
      <c r="B7" s="9" t="s">
        <v>21</v>
      </c>
      <c r="C7" s="9" t="s">
        <v>22</v>
      </c>
      <c r="D7" s="14" t="s">
        <v>30</v>
      </c>
      <c r="E7" s="19">
        <v>44263.901064814818</v>
      </c>
      <c r="F7" s="19">
        <v>44263.901319444441</v>
      </c>
      <c r="G7" s="19">
        <v>44263.908935185187</v>
      </c>
      <c r="H7" s="9" t="s">
        <v>65</v>
      </c>
      <c r="I7" s="9" t="s">
        <v>90</v>
      </c>
      <c r="J7" s="9" t="s">
        <v>88</v>
      </c>
      <c r="K7" s="7" t="s">
        <v>114</v>
      </c>
      <c r="L7" s="26">
        <f t="shared" si="0"/>
        <v>7.6157407456776127E-3</v>
      </c>
      <c r="M7" s="27"/>
      <c r="N7" s="27"/>
      <c r="O7" s="26">
        <v>7.6157407456776127E-3</v>
      </c>
      <c r="Q7" s="35">
        <f t="shared" si="1"/>
        <v>2.5462962366873398E-4</v>
      </c>
      <c r="R7" s="34"/>
      <c r="S7" s="34"/>
      <c r="T7" s="34">
        <f t="shared" ref="T7:T26" si="6">O7</f>
        <v>7.6157407456776127E-3</v>
      </c>
      <c r="U7" s="34"/>
      <c r="V7" s="34">
        <v>5.7870370370370369E-9</v>
      </c>
      <c r="W7" s="34">
        <v>9.2592592592592591E-6</v>
      </c>
      <c r="Y7" s="3">
        <v>20</v>
      </c>
      <c r="AB7" s="34">
        <v>4.0509259259259263E-7</v>
      </c>
      <c r="AC7" s="34">
        <v>5.7870370370370369E-9</v>
      </c>
      <c r="AD7" s="34">
        <v>2.3148148148148148E-7</v>
      </c>
      <c r="AE7" s="49">
        <f t="shared" si="2"/>
        <v>6.4236111111111118E-7</v>
      </c>
      <c r="AF7" s="34">
        <v>1.736111111111111E-6</v>
      </c>
      <c r="AG7" s="34">
        <v>9.2592592592592591E-6</v>
      </c>
      <c r="AH7" s="34">
        <v>1.8518518518518519E-6</v>
      </c>
      <c r="AI7" s="49">
        <f t="shared" si="3"/>
        <v>1.2847222222222222E-5</v>
      </c>
      <c r="AJ7" s="49">
        <f t="shared" si="4"/>
        <v>1.3489583333333334E-5</v>
      </c>
    </row>
    <row r="8" spans="1:36" ht="14.6" thickBot="1" x14ac:dyDescent="0.4">
      <c r="A8" s="9" t="s">
        <v>24</v>
      </c>
      <c r="B8" s="9" t="s">
        <v>8</v>
      </c>
      <c r="C8" s="9" t="s">
        <v>23</v>
      </c>
      <c r="D8" s="9" t="s">
        <v>14</v>
      </c>
      <c r="E8" s="19">
        <v>44256.007662037038</v>
      </c>
      <c r="F8" s="19">
        <v>44256.008159722223</v>
      </c>
      <c r="G8" s="19">
        <v>44256.010069444441</v>
      </c>
      <c r="H8" s="9" t="s">
        <v>59</v>
      </c>
      <c r="I8" s="14" t="s">
        <v>10</v>
      </c>
      <c r="J8" s="14" t="s">
        <v>10</v>
      </c>
      <c r="K8" s="29" t="s">
        <v>112</v>
      </c>
      <c r="L8" s="30">
        <f t="shared" si="0"/>
        <v>1.9097222175332718E-3</v>
      </c>
      <c r="M8" s="26">
        <v>3.7037036963738501E-4</v>
      </c>
      <c r="N8" s="27"/>
      <c r="O8" s="28"/>
      <c r="Q8" s="35">
        <f t="shared" si="1"/>
        <v>4.9768518510973081E-4</v>
      </c>
      <c r="R8" s="34">
        <f t="shared" si="5"/>
        <v>3.7037036963738501E-4</v>
      </c>
      <c r="S8" s="34"/>
      <c r="T8" s="34"/>
      <c r="U8" s="34"/>
      <c r="V8" s="34">
        <v>5.7870370370370369E-9</v>
      </c>
      <c r="W8" s="39">
        <v>0</v>
      </c>
      <c r="Y8" s="3">
        <v>60</v>
      </c>
      <c r="AB8" s="34">
        <v>4.3981481481481479E-7</v>
      </c>
      <c r="AC8" s="34">
        <v>5.7870370370370369E-9</v>
      </c>
      <c r="AD8" s="34">
        <v>2.0833333333333331E-7</v>
      </c>
      <c r="AE8" s="49">
        <f t="shared" si="2"/>
        <v>6.5393518518518517E-7</v>
      </c>
      <c r="AF8" s="39">
        <v>0</v>
      </c>
      <c r="AG8" s="39">
        <v>0</v>
      </c>
      <c r="AH8" s="39">
        <v>0</v>
      </c>
      <c r="AI8" s="53">
        <f t="shared" si="3"/>
        <v>0</v>
      </c>
      <c r="AJ8" s="49">
        <f t="shared" si="4"/>
        <v>6.5393518518518517E-7</v>
      </c>
    </row>
    <row r="9" spans="1:36" ht="14.6" thickBot="1" x14ac:dyDescent="0.4">
      <c r="A9" s="9" t="s">
        <v>24</v>
      </c>
      <c r="B9" s="9" t="s">
        <v>11</v>
      </c>
      <c r="C9" s="9" t="s">
        <v>13</v>
      </c>
      <c r="D9" s="9" t="s">
        <v>12</v>
      </c>
      <c r="E9" s="15">
        <v>44256.022962962961</v>
      </c>
      <c r="F9" s="15">
        <v>44256.023078703707</v>
      </c>
      <c r="G9" s="15">
        <v>44256.023414351854</v>
      </c>
      <c r="H9" s="16" t="s">
        <v>58</v>
      </c>
      <c r="I9" s="9" t="s">
        <v>10</v>
      </c>
      <c r="J9" s="9" t="s">
        <v>10</v>
      </c>
      <c r="K9" s="7" t="s">
        <v>112</v>
      </c>
      <c r="L9" s="26">
        <f t="shared" si="0"/>
        <v>3.3564814657438546E-4</v>
      </c>
      <c r="M9" s="26">
        <v>3.3564814657438546E-4</v>
      </c>
      <c r="N9" s="27"/>
      <c r="O9" s="28"/>
      <c r="Q9" s="35">
        <f t="shared" si="1"/>
        <v>1.1574074596865103E-4</v>
      </c>
      <c r="R9" s="34">
        <f t="shared" si="5"/>
        <v>3.3564814657438546E-4</v>
      </c>
      <c r="S9" s="34"/>
      <c r="T9" s="34"/>
      <c r="U9" s="34"/>
      <c r="V9" s="34">
        <v>5.7870370370370369E-9</v>
      </c>
      <c r="W9" s="39">
        <v>0</v>
      </c>
      <c r="Y9" s="3">
        <v>20</v>
      </c>
      <c r="AB9" s="34">
        <v>4.282407407407407E-7</v>
      </c>
      <c r="AC9" s="34">
        <v>5.7870370370370369E-9</v>
      </c>
      <c r="AD9" s="34">
        <v>1.2731481481481482E-7</v>
      </c>
      <c r="AE9" s="49">
        <f t="shared" si="2"/>
        <v>5.6134259259259256E-7</v>
      </c>
      <c r="AF9" s="39">
        <v>0</v>
      </c>
      <c r="AG9" s="39">
        <v>0</v>
      </c>
      <c r="AH9" s="39">
        <v>0</v>
      </c>
      <c r="AI9" s="53">
        <f t="shared" si="3"/>
        <v>0</v>
      </c>
      <c r="AJ9" s="49">
        <f t="shared" si="4"/>
        <v>5.6134259259259256E-7</v>
      </c>
    </row>
    <row r="10" spans="1:36" ht="14.6" thickBot="1" x14ac:dyDescent="0.4">
      <c r="A10" s="9" t="s">
        <v>25</v>
      </c>
      <c r="B10" s="9" t="s">
        <v>26</v>
      </c>
      <c r="C10" s="9" t="s">
        <v>28</v>
      </c>
      <c r="D10" s="9" t="s">
        <v>27</v>
      </c>
      <c r="E10" s="15">
        <v>44256.030925925923</v>
      </c>
      <c r="F10" s="15">
        <v>44256.030972222223</v>
      </c>
      <c r="G10" s="19">
        <v>44256.031064814815</v>
      </c>
      <c r="H10" s="9" t="s">
        <v>60</v>
      </c>
      <c r="I10" s="9" t="s">
        <v>10</v>
      </c>
      <c r="J10" s="9" t="s">
        <v>10</v>
      </c>
      <c r="K10" s="7" t="s">
        <v>112</v>
      </c>
      <c r="L10" s="26">
        <f t="shared" si="0"/>
        <v>9.2592592409346253E-5</v>
      </c>
      <c r="M10" s="26">
        <v>9.2592592409346253E-5</v>
      </c>
      <c r="N10" s="27"/>
      <c r="O10" s="28"/>
      <c r="Q10" s="35">
        <f t="shared" si="1"/>
        <v>4.6296299842651933E-5</v>
      </c>
      <c r="R10" s="34">
        <f t="shared" si="5"/>
        <v>9.2592592409346253E-5</v>
      </c>
      <c r="S10" s="34"/>
      <c r="T10" s="34"/>
      <c r="U10" s="34"/>
      <c r="V10" s="34">
        <v>5.7870370370370369E-9</v>
      </c>
      <c r="W10" s="39">
        <v>0</v>
      </c>
      <c r="Y10" s="3">
        <v>20</v>
      </c>
      <c r="AB10" s="34">
        <v>6.0185185185185187E-7</v>
      </c>
      <c r="AC10" s="34">
        <v>5.7870370370370369E-9</v>
      </c>
      <c r="AD10" s="34">
        <v>1.8518518518518518E-7</v>
      </c>
      <c r="AE10" s="49">
        <f t="shared" si="2"/>
        <v>7.9282407407407413E-7</v>
      </c>
      <c r="AF10" s="39">
        <v>0</v>
      </c>
      <c r="AG10" s="39">
        <v>0</v>
      </c>
      <c r="AH10" s="39">
        <v>0</v>
      </c>
      <c r="AI10" s="53">
        <f t="shared" si="3"/>
        <v>0</v>
      </c>
      <c r="AJ10" s="49">
        <f t="shared" si="4"/>
        <v>7.9282407407407413E-7</v>
      </c>
    </row>
    <row r="11" spans="1:36" ht="14.6" thickBot="1" x14ac:dyDescent="0.4">
      <c r="A11" s="9" t="s">
        <v>25</v>
      </c>
      <c r="B11" s="9" t="s">
        <v>11</v>
      </c>
      <c r="C11" s="9" t="s">
        <v>13</v>
      </c>
      <c r="D11" s="9" t="s">
        <v>12</v>
      </c>
      <c r="E11" s="19">
        <v>44256.030949074076</v>
      </c>
      <c r="F11" s="19">
        <v>44256.030972222223</v>
      </c>
      <c r="G11" s="19">
        <v>44256.031064814815</v>
      </c>
      <c r="H11" s="9" t="s">
        <v>60</v>
      </c>
      <c r="I11" s="9" t="s">
        <v>10</v>
      </c>
      <c r="J11" s="9" t="s">
        <v>10</v>
      </c>
      <c r="K11" s="7" t="s">
        <v>112</v>
      </c>
      <c r="L11" s="26">
        <f t="shared" si="0"/>
        <v>9.2592592409346253E-5</v>
      </c>
      <c r="M11" s="26">
        <v>9.2592592409346253E-5</v>
      </c>
      <c r="N11" s="27"/>
      <c r="O11" s="28"/>
      <c r="Q11" s="35">
        <f t="shared" si="1"/>
        <v>2.314814628334716E-5</v>
      </c>
      <c r="R11" s="34">
        <f t="shared" si="5"/>
        <v>9.2592592409346253E-5</v>
      </c>
      <c r="S11" s="34"/>
      <c r="T11" s="34"/>
      <c r="U11" s="34"/>
      <c r="V11" s="34">
        <v>5.7870370370370369E-9</v>
      </c>
      <c r="W11" s="39">
        <v>0</v>
      </c>
      <c r="Y11" s="3">
        <v>20</v>
      </c>
      <c r="AB11" s="34">
        <v>5.787037037037037E-7</v>
      </c>
      <c r="AC11" s="34">
        <v>5.7870370370370369E-9</v>
      </c>
      <c r="AD11" s="34">
        <v>1.8518518518518518E-7</v>
      </c>
      <c r="AE11" s="49">
        <f t="shared" si="2"/>
        <v>7.6967592592592595E-7</v>
      </c>
      <c r="AF11" s="39">
        <v>0</v>
      </c>
      <c r="AG11" s="39">
        <v>0</v>
      </c>
      <c r="AH11" s="39">
        <v>0</v>
      </c>
      <c r="AI11" s="53">
        <f t="shared" si="3"/>
        <v>0</v>
      </c>
      <c r="AJ11" s="49">
        <f t="shared" si="4"/>
        <v>7.6967592592592595E-7</v>
      </c>
    </row>
    <row r="12" spans="1:36" ht="14.6" thickBot="1" x14ac:dyDescent="0.4">
      <c r="A12" s="14" t="s">
        <v>29</v>
      </c>
      <c r="B12" s="14" t="s">
        <v>21</v>
      </c>
      <c r="C12" s="14" t="s">
        <v>22</v>
      </c>
      <c r="D12" s="14" t="s">
        <v>30</v>
      </c>
      <c r="E12" s="15">
        <v>44263.947685185187</v>
      </c>
      <c r="F12" s="15">
        <v>44263.947824074072</v>
      </c>
      <c r="G12" s="15">
        <v>44263.955879629626</v>
      </c>
      <c r="H12" s="9" t="s">
        <v>89</v>
      </c>
      <c r="I12" s="9" t="s">
        <v>90</v>
      </c>
      <c r="J12" s="9" t="s">
        <v>88</v>
      </c>
      <c r="K12" s="7" t="s">
        <v>114</v>
      </c>
      <c r="L12" s="26">
        <f t="shared" si="0"/>
        <v>8.0555555541650392E-3</v>
      </c>
      <c r="M12" s="27"/>
      <c r="N12" s="27"/>
      <c r="O12" s="26">
        <v>8.0555555541650392E-3</v>
      </c>
      <c r="Q12" s="35">
        <f t="shared" si="1"/>
        <v>1.3888888497604057E-4</v>
      </c>
      <c r="R12" s="34"/>
      <c r="S12" s="34"/>
      <c r="T12" s="34">
        <f t="shared" si="6"/>
        <v>8.0555555541650392E-3</v>
      </c>
      <c r="U12" s="34"/>
      <c r="V12" s="34">
        <v>5.7870370370370369E-9</v>
      </c>
      <c r="W12" s="34">
        <v>1.0416666666666666E-5</v>
      </c>
      <c r="Y12" s="3">
        <v>20</v>
      </c>
      <c r="AB12" s="34">
        <v>5.9027777777777776E-6</v>
      </c>
      <c r="AC12" s="34">
        <v>5.7870370370370369E-9</v>
      </c>
      <c r="AD12" s="34">
        <v>2.3148148148148148E-7</v>
      </c>
      <c r="AE12" s="49">
        <f t="shared" si="2"/>
        <v>6.1400462962962962E-6</v>
      </c>
      <c r="AF12" s="44">
        <v>1.111111111111111E-5</v>
      </c>
      <c r="AG12" s="44">
        <v>1.0416666666666666E-5</v>
      </c>
      <c r="AH12" s="44">
        <v>2.1990740740740739E-6</v>
      </c>
      <c r="AI12" s="49">
        <f t="shared" si="3"/>
        <v>2.3726851851851851E-5</v>
      </c>
      <c r="AJ12" s="49">
        <f t="shared" si="4"/>
        <v>2.9866898148148148E-5</v>
      </c>
    </row>
    <row r="13" spans="1:36" ht="14.6" thickBot="1" x14ac:dyDescent="0.4">
      <c r="A13" s="9" t="s">
        <v>31</v>
      </c>
      <c r="B13" s="9" t="s">
        <v>54</v>
      </c>
      <c r="C13" s="9" t="s">
        <v>56</v>
      </c>
      <c r="D13" s="9" t="s">
        <v>55</v>
      </c>
      <c r="E13" s="19">
        <v>44256.138148148151</v>
      </c>
      <c r="F13" s="19">
        <v>44256.138541666667</v>
      </c>
      <c r="G13" s="19">
        <v>44256.15252314815</v>
      </c>
      <c r="H13" s="9" t="s">
        <v>108</v>
      </c>
      <c r="I13" s="9" t="s">
        <v>90</v>
      </c>
      <c r="J13" s="9" t="s">
        <v>90</v>
      </c>
      <c r="K13" s="7" t="s">
        <v>114</v>
      </c>
      <c r="L13" s="26">
        <f t="shared" si="0"/>
        <v>1.3981481482915115E-2</v>
      </c>
      <c r="M13" s="27"/>
      <c r="N13" s="27"/>
      <c r="O13" s="26">
        <v>1.3981481482915115E-2</v>
      </c>
      <c r="Q13" s="35">
        <f t="shared" si="1"/>
        <v>3.9351851592073217E-4</v>
      </c>
      <c r="R13" s="34"/>
      <c r="S13" s="34"/>
      <c r="T13" s="34">
        <f t="shared" si="6"/>
        <v>1.3981481482915115E-2</v>
      </c>
      <c r="U13" s="34"/>
      <c r="V13" s="34">
        <v>5.7870370370370369E-9</v>
      </c>
      <c r="W13" s="34">
        <v>8.101851851851852E-6</v>
      </c>
      <c r="Y13" s="3">
        <v>60</v>
      </c>
      <c r="AB13" s="34">
        <v>6.0185185185185187E-7</v>
      </c>
      <c r="AC13" s="34">
        <v>5.7870370370370369E-9</v>
      </c>
      <c r="AD13" s="34">
        <v>1.8518518518518518E-7</v>
      </c>
      <c r="AE13" s="49">
        <f t="shared" si="2"/>
        <v>7.9282407407407413E-7</v>
      </c>
      <c r="AF13" s="34">
        <v>7.9861111111111102E-6</v>
      </c>
      <c r="AG13" s="34">
        <v>8.101851851851852E-6</v>
      </c>
      <c r="AH13" s="34">
        <v>1.8518518518518519E-6</v>
      </c>
      <c r="AI13" s="49">
        <f t="shared" si="3"/>
        <v>1.7939814814814811E-5</v>
      </c>
      <c r="AJ13" s="49">
        <f t="shared" si="4"/>
        <v>1.8732638888888885E-5</v>
      </c>
    </row>
    <row r="14" spans="1:36" ht="14.6" thickBot="1" x14ac:dyDescent="0.4">
      <c r="A14" s="9"/>
      <c r="B14" s="9"/>
      <c r="C14" s="9"/>
      <c r="D14" s="9"/>
      <c r="E14" s="19"/>
      <c r="F14" s="19"/>
      <c r="G14" s="19"/>
      <c r="H14" s="9"/>
      <c r="I14" s="9"/>
      <c r="J14" s="9"/>
      <c r="K14" s="7"/>
      <c r="L14" s="26">
        <f t="shared" si="0"/>
        <v>0</v>
      </c>
      <c r="M14" s="27"/>
      <c r="N14" s="27"/>
      <c r="O14" s="28"/>
      <c r="Q14" s="35">
        <f t="shared" si="1"/>
        <v>0</v>
      </c>
      <c r="R14" s="34"/>
      <c r="S14" s="34"/>
      <c r="T14" s="34"/>
      <c r="U14" s="34"/>
      <c r="V14" s="34">
        <v>5.7870370370370369E-9</v>
      </c>
      <c r="W14" s="39">
        <v>0</v>
      </c>
      <c r="AB14" s="34">
        <v>5.787037037037037E-7</v>
      </c>
      <c r="AC14" s="34">
        <v>5.7870370370370369E-9</v>
      </c>
      <c r="AD14" s="34">
        <v>1.3888888888888888E-7</v>
      </c>
      <c r="AE14" s="49">
        <f t="shared" si="2"/>
        <v>7.2337962962962959E-7</v>
      </c>
      <c r="AF14" s="39">
        <v>0</v>
      </c>
      <c r="AG14" s="39">
        <v>0</v>
      </c>
      <c r="AH14" s="39">
        <v>0</v>
      </c>
      <c r="AI14" s="53">
        <f t="shared" si="3"/>
        <v>0</v>
      </c>
      <c r="AJ14" s="49">
        <f t="shared" si="4"/>
        <v>7.2337962962962959E-7</v>
      </c>
    </row>
    <row r="15" spans="1:36" ht="14.6" thickBot="1" x14ac:dyDescent="0.4">
      <c r="A15" s="9" t="s">
        <v>7</v>
      </c>
      <c r="B15" s="9" t="s">
        <v>8</v>
      </c>
      <c r="C15" s="9" t="s">
        <v>23</v>
      </c>
      <c r="D15" s="9" t="s">
        <v>14</v>
      </c>
      <c r="E15" s="19">
        <v>44256.176712962966</v>
      </c>
      <c r="F15" s="15">
        <v>44256.176736111112</v>
      </c>
      <c r="G15" s="19">
        <v>44256.176793981482</v>
      </c>
      <c r="H15" s="9" t="s">
        <v>57</v>
      </c>
      <c r="I15" s="9" t="s">
        <v>10</v>
      </c>
      <c r="J15" s="9" t="s">
        <v>10</v>
      </c>
      <c r="K15" s="7" t="s">
        <v>112</v>
      </c>
      <c r="L15" s="26">
        <f t="shared" si="0"/>
        <v>5.7870369346346706E-5</v>
      </c>
      <c r="M15" s="26">
        <v>5.7870369346346706E-5</v>
      </c>
      <c r="N15" s="27"/>
      <c r="O15" s="28"/>
      <c r="Q15" s="35">
        <f t="shared" si="1"/>
        <v>2.314814628334716E-5</v>
      </c>
      <c r="R15" s="34">
        <f t="shared" si="5"/>
        <v>5.7870369346346706E-5</v>
      </c>
      <c r="S15" s="34"/>
      <c r="T15" s="34"/>
      <c r="U15" s="34"/>
      <c r="V15" s="34">
        <v>5.7870370370370369E-9</v>
      </c>
      <c r="W15" s="39">
        <v>0</v>
      </c>
      <c r="Y15" s="3">
        <v>60</v>
      </c>
      <c r="AB15" s="34">
        <v>4.0509259259259263E-7</v>
      </c>
      <c r="AC15" s="34">
        <v>5.7870370370370369E-9</v>
      </c>
      <c r="AD15" s="34">
        <v>2.3148148148148148E-7</v>
      </c>
      <c r="AE15" s="49">
        <f t="shared" si="2"/>
        <v>6.4236111111111118E-7</v>
      </c>
      <c r="AF15" s="39">
        <v>0</v>
      </c>
      <c r="AG15" s="39">
        <v>0</v>
      </c>
      <c r="AH15" s="39">
        <v>0</v>
      </c>
      <c r="AI15" s="53">
        <f t="shared" si="3"/>
        <v>0</v>
      </c>
      <c r="AJ15" s="49">
        <f t="shared" si="4"/>
        <v>6.4236111111111118E-7</v>
      </c>
    </row>
    <row r="16" spans="1:36" ht="28.75" thickBot="1" x14ac:dyDescent="0.4">
      <c r="A16" s="9" t="s">
        <v>18</v>
      </c>
      <c r="B16" s="16" t="s">
        <v>11</v>
      </c>
      <c r="C16" s="16" t="s">
        <v>13</v>
      </c>
      <c r="D16" s="16" t="s">
        <v>12</v>
      </c>
      <c r="E16" s="19">
        <v>44256.184606481482</v>
      </c>
      <c r="F16" s="19">
        <v>44256.184618055559</v>
      </c>
      <c r="G16" s="19">
        <v>44256.184664351851</v>
      </c>
      <c r="H16" s="9" t="s">
        <v>85</v>
      </c>
      <c r="I16" s="9" t="s">
        <v>10</v>
      </c>
      <c r="J16" s="9" t="s">
        <v>10</v>
      </c>
      <c r="K16" s="7" t="s">
        <v>112</v>
      </c>
      <c r="L16" s="26">
        <f t="shared" si="0"/>
        <v>4.6296292566694319E-5</v>
      </c>
      <c r="M16" s="26">
        <v>4.6296292566694319E-5</v>
      </c>
      <c r="N16" s="27"/>
      <c r="O16" s="28"/>
      <c r="Q16" s="35">
        <f t="shared" si="1"/>
        <v>1.1574076779652387E-5</v>
      </c>
      <c r="R16" s="34">
        <f t="shared" si="5"/>
        <v>4.6296292566694319E-5</v>
      </c>
      <c r="S16" s="34"/>
      <c r="T16" s="34"/>
      <c r="U16" s="34"/>
      <c r="V16" s="34">
        <v>5.7870370370370369E-9</v>
      </c>
      <c r="W16" s="39">
        <v>0</v>
      </c>
      <c r="Y16" s="3">
        <v>20</v>
      </c>
      <c r="AB16" s="34">
        <v>5.3240740740740745E-7</v>
      </c>
      <c r="AC16" s="34">
        <v>5.7870370370370369E-9</v>
      </c>
      <c r="AD16" s="34">
        <v>2.0833333333333331E-7</v>
      </c>
      <c r="AE16" s="49">
        <f t="shared" si="2"/>
        <v>7.4652777777777777E-7</v>
      </c>
      <c r="AF16" s="39">
        <v>0</v>
      </c>
      <c r="AG16" s="39">
        <v>0</v>
      </c>
      <c r="AH16" s="39">
        <v>0</v>
      </c>
      <c r="AI16" s="53">
        <f t="shared" si="3"/>
        <v>0</v>
      </c>
      <c r="AJ16" s="49">
        <f t="shared" si="4"/>
        <v>7.4652777777777777E-7</v>
      </c>
    </row>
    <row r="17" spans="1:36" ht="28.75" thickBot="1" x14ac:dyDescent="0.4">
      <c r="A17" s="9" t="s">
        <v>19</v>
      </c>
      <c r="B17" s="16" t="s">
        <v>15</v>
      </c>
      <c r="C17" s="16" t="s">
        <v>17</v>
      </c>
      <c r="D17" s="16" t="s">
        <v>16</v>
      </c>
      <c r="E17" s="19">
        <v>44256.186840277776</v>
      </c>
      <c r="F17" s="19">
        <v>44256.187256944446</v>
      </c>
      <c r="G17" s="19">
        <v>44256.188900462963</v>
      </c>
      <c r="H17" s="20" t="s">
        <v>86</v>
      </c>
      <c r="I17" s="9" t="s">
        <v>10</v>
      </c>
      <c r="J17" s="9" t="s">
        <v>10</v>
      </c>
      <c r="K17" s="7" t="s">
        <v>112</v>
      </c>
      <c r="L17" s="26">
        <f>(G17-F17)/2</f>
        <v>8.2175925854244269E-4</v>
      </c>
      <c r="M17" s="26">
        <f>L17</f>
        <v>8.2175925854244269E-4</v>
      </c>
      <c r="N17" s="27"/>
      <c r="O17" s="28"/>
      <c r="Q17" s="35">
        <f>(F17-E17)/2</f>
        <v>2.0833333474001847E-4</v>
      </c>
      <c r="R17" s="34">
        <f>M17</f>
        <v>8.2175925854244269E-4</v>
      </c>
      <c r="S17" s="34"/>
      <c r="T17" s="34"/>
      <c r="U17" s="34"/>
      <c r="V17" s="34">
        <v>5.7870370370370369E-9</v>
      </c>
      <c r="W17" s="39">
        <v>0</v>
      </c>
      <c r="Y17" s="3">
        <v>120</v>
      </c>
      <c r="AB17" s="34">
        <v>3.3564814814814815E-7</v>
      </c>
      <c r="AC17" s="34">
        <v>5.7870370370370369E-9</v>
      </c>
      <c r="AD17" s="34">
        <v>1.3888888888888888E-7</v>
      </c>
      <c r="AE17" s="49">
        <f t="shared" si="2"/>
        <v>4.8032407407407405E-7</v>
      </c>
      <c r="AF17" s="39">
        <v>0</v>
      </c>
      <c r="AG17" s="39">
        <v>0</v>
      </c>
      <c r="AH17" s="39">
        <v>0</v>
      </c>
      <c r="AI17" s="53">
        <f t="shared" si="3"/>
        <v>0</v>
      </c>
      <c r="AJ17" s="49">
        <f t="shared" si="4"/>
        <v>4.8032407407407405E-7</v>
      </c>
    </row>
    <row r="18" spans="1:36" ht="28.75" thickBot="1" x14ac:dyDescent="0.4">
      <c r="A18" s="9" t="s">
        <v>19</v>
      </c>
      <c r="B18" s="16" t="s">
        <v>15</v>
      </c>
      <c r="C18" s="16" t="s">
        <v>17</v>
      </c>
      <c r="D18" s="16" t="s">
        <v>16</v>
      </c>
      <c r="E18" s="19">
        <v>44256.189097222225</v>
      </c>
      <c r="F18" s="19">
        <v>44256.190636574072</v>
      </c>
      <c r="G18" s="19">
        <v>44256.19189814815</v>
      </c>
      <c r="H18" s="9" t="s">
        <v>86</v>
      </c>
      <c r="I18" s="9" t="s">
        <v>10</v>
      </c>
      <c r="J18" s="9" t="s">
        <v>10</v>
      </c>
      <c r="K18" s="7" t="s">
        <v>112</v>
      </c>
      <c r="L18" s="26">
        <f t="shared" si="0"/>
        <v>1.2615740779438056E-3</v>
      </c>
      <c r="M18" s="26">
        <v>7.0601851851851847E-4</v>
      </c>
      <c r="N18" s="27"/>
      <c r="O18" s="28"/>
      <c r="Q18" s="35">
        <f>(F18-E18)/3</f>
        <v>5.1311728263196221E-4</v>
      </c>
      <c r="R18" s="34">
        <f t="shared" si="5"/>
        <v>7.0601851851851847E-4</v>
      </c>
      <c r="S18" s="34"/>
      <c r="T18" s="34"/>
      <c r="U18" s="34"/>
      <c r="V18" s="34">
        <v>5.7870370370370369E-9</v>
      </c>
      <c r="W18" s="39">
        <v>0</v>
      </c>
      <c r="Y18" s="3">
        <v>120</v>
      </c>
      <c r="AB18" s="34">
        <v>4.0509259259259263E-7</v>
      </c>
      <c r="AC18" s="34">
        <v>5.7870370370370369E-9</v>
      </c>
      <c r="AD18" s="34">
        <v>1.8518518518518518E-7</v>
      </c>
      <c r="AE18" s="49">
        <f t="shared" si="2"/>
        <v>5.9606481481481483E-7</v>
      </c>
      <c r="AF18" s="39">
        <v>0</v>
      </c>
      <c r="AG18" s="39">
        <v>0</v>
      </c>
      <c r="AH18" s="39">
        <v>0</v>
      </c>
      <c r="AI18" s="53">
        <f t="shared" si="3"/>
        <v>0</v>
      </c>
      <c r="AJ18" s="49">
        <f t="shared" si="4"/>
        <v>5.9606481481481483E-7</v>
      </c>
    </row>
    <row r="19" spans="1:36" ht="14.6" thickBot="1" x14ac:dyDescent="0.4">
      <c r="A19" s="9" t="s">
        <v>50</v>
      </c>
      <c r="B19" s="9" t="s">
        <v>51</v>
      </c>
      <c r="C19" s="9" t="s">
        <v>53</v>
      </c>
      <c r="D19" s="9" t="s">
        <v>52</v>
      </c>
      <c r="E19" s="19">
        <v>44256.19871527778</v>
      </c>
      <c r="F19" s="19">
        <v>44256.199791666666</v>
      </c>
      <c r="G19" s="19">
        <v>44256.203587962962</v>
      </c>
      <c r="H19" s="9" t="s">
        <v>86</v>
      </c>
      <c r="I19" s="9" t="s">
        <v>90</v>
      </c>
      <c r="J19" s="9" t="s">
        <v>88</v>
      </c>
      <c r="K19" s="7" t="s">
        <v>114</v>
      </c>
      <c r="L19" s="26">
        <f t="shared" si="0"/>
        <v>3.796296296059154E-3</v>
      </c>
      <c r="M19" s="27"/>
      <c r="N19" s="27"/>
      <c r="O19" s="26">
        <v>3.7962962962962963E-3</v>
      </c>
      <c r="Q19" s="35">
        <f t="shared" si="1"/>
        <v>1.0763888858491555E-3</v>
      </c>
      <c r="R19" s="34"/>
      <c r="S19" s="34"/>
      <c r="T19" s="34">
        <f t="shared" si="6"/>
        <v>3.7962962962962963E-3</v>
      </c>
      <c r="U19" s="34"/>
      <c r="V19" s="34">
        <v>5.7870370370370369E-9</v>
      </c>
      <c r="W19" s="34">
        <v>1.0879629629629628E-5</v>
      </c>
      <c r="Y19" s="3">
        <v>120</v>
      </c>
      <c r="AB19" s="34">
        <v>5.3240740740740745E-7</v>
      </c>
      <c r="AC19" s="34">
        <v>5.7870370370370369E-9</v>
      </c>
      <c r="AD19" s="34">
        <v>1.5046296296296297E-7</v>
      </c>
      <c r="AE19" s="49">
        <f t="shared" si="2"/>
        <v>6.8865740740740743E-7</v>
      </c>
      <c r="AF19" s="34">
        <v>1.1805555555555555E-5</v>
      </c>
      <c r="AG19" s="34">
        <v>1.0879629629629628E-5</v>
      </c>
      <c r="AH19" s="34">
        <v>2.7777777777777775E-6</v>
      </c>
      <c r="AI19" s="49">
        <f t="shared" si="3"/>
        <v>2.5462962962962961E-5</v>
      </c>
      <c r="AJ19" s="49">
        <f t="shared" si="4"/>
        <v>2.6151620370370367E-5</v>
      </c>
    </row>
    <row r="20" spans="1:36" ht="14.6" thickBot="1" x14ac:dyDescent="0.4">
      <c r="A20" s="9" t="s">
        <v>20</v>
      </c>
      <c r="B20" s="9" t="s">
        <v>21</v>
      </c>
      <c r="C20" s="9" t="s">
        <v>22</v>
      </c>
      <c r="D20" s="14" t="s">
        <v>30</v>
      </c>
      <c r="E20" s="19">
        <v>44263.909930555557</v>
      </c>
      <c r="F20" s="15">
        <v>44263.91</v>
      </c>
      <c r="G20" s="19">
        <v>44263.918287037035</v>
      </c>
      <c r="H20" s="9" t="s">
        <v>63</v>
      </c>
      <c r="I20" s="9" t="s">
        <v>90</v>
      </c>
      <c r="J20" s="9" t="s">
        <v>88</v>
      </c>
      <c r="K20" s="7" t="s">
        <v>114</v>
      </c>
      <c r="L20" s="26">
        <f t="shared" si="0"/>
        <v>8.287037031550426E-3</v>
      </c>
      <c r="M20" s="27"/>
      <c r="N20" s="27"/>
      <c r="O20" s="26">
        <v>8.287037031550426E-3</v>
      </c>
      <c r="Q20" s="35">
        <f t="shared" si="1"/>
        <v>6.9444446125999093E-5</v>
      </c>
      <c r="R20" s="34"/>
      <c r="S20" s="34"/>
      <c r="T20" s="34">
        <f t="shared" si="6"/>
        <v>8.287037031550426E-3</v>
      </c>
      <c r="U20" s="34"/>
      <c r="V20" s="34">
        <v>5.7870370370370369E-9</v>
      </c>
      <c r="W20" s="34">
        <v>1.1574074074074073E-5</v>
      </c>
      <c r="Y20" s="3">
        <v>20</v>
      </c>
      <c r="AB20" s="34">
        <v>4.0509259259259263E-7</v>
      </c>
      <c r="AC20" s="34">
        <v>5.7870370370370369E-9</v>
      </c>
      <c r="AD20" s="34">
        <v>4.1666666666666661E-7</v>
      </c>
      <c r="AE20" s="49">
        <f t="shared" si="2"/>
        <v>8.2754629629629629E-7</v>
      </c>
      <c r="AF20" s="34">
        <v>1.1342592592592592E-5</v>
      </c>
      <c r="AG20" s="34">
        <v>1.1574074074074073E-5</v>
      </c>
      <c r="AH20" s="34">
        <v>1.6203703703703705E-6</v>
      </c>
      <c r="AI20" s="49">
        <f t="shared" si="3"/>
        <v>2.4537037037037034E-5</v>
      </c>
      <c r="AJ20" s="49">
        <f t="shared" si="4"/>
        <v>2.5364583333333331E-5</v>
      </c>
    </row>
    <row r="21" spans="1:36" ht="14.6" thickBot="1" x14ac:dyDescent="0.4">
      <c r="A21" s="9" t="s">
        <v>24</v>
      </c>
      <c r="B21" s="9" t="s">
        <v>8</v>
      </c>
      <c r="C21" s="9" t="s">
        <v>23</v>
      </c>
      <c r="D21" s="9" t="s">
        <v>14</v>
      </c>
      <c r="E21" s="15">
        <v>44256.468344907407</v>
      </c>
      <c r="F21" s="15">
        <v>44256.468692129631</v>
      </c>
      <c r="G21" s="15">
        <v>44256.468726851854</v>
      </c>
      <c r="H21" s="9" t="s">
        <v>91</v>
      </c>
      <c r="I21" s="9" t="s">
        <v>10</v>
      </c>
      <c r="J21" s="9" t="s">
        <v>10</v>
      </c>
      <c r="K21" s="7" t="s">
        <v>112</v>
      </c>
      <c r="L21" s="26">
        <f t="shared" si="0"/>
        <v>3.4722223062999547E-5</v>
      </c>
      <c r="M21" s="26">
        <v>3.4722223062999547E-5</v>
      </c>
      <c r="N21" s="27"/>
      <c r="O21" s="28"/>
      <c r="Q21" s="35">
        <f t="shared" si="1"/>
        <v>3.4722222335403785E-4</v>
      </c>
      <c r="R21" s="34">
        <f t="shared" si="5"/>
        <v>3.4722223062999547E-5</v>
      </c>
      <c r="S21" s="34"/>
      <c r="T21" s="34"/>
      <c r="U21" s="34"/>
      <c r="V21" s="34">
        <v>5.7870370370370369E-9</v>
      </c>
      <c r="W21" s="39">
        <v>0</v>
      </c>
      <c r="Y21" s="3">
        <v>60</v>
      </c>
      <c r="AB21" s="34">
        <v>4.3981481481481479E-7</v>
      </c>
      <c r="AC21" s="34">
        <v>5.7870370370370369E-9</v>
      </c>
      <c r="AD21" s="34">
        <v>2.0833333333333331E-7</v>
      </c>
      <c r="AE21" s="49">
        <f t="shared" si="2"/>
        <v>6.5393518518518517E-7</v>
      </c>
      <c r="AF21" s="39">
        <v>0</v>
      </c>
      <c r="AG21" s="39">
        <v>0</v>
      </c>
      <c r="AH21" s="39">
        <v>0</v>
      </c>
      <c r="AI21" s="53">
        <f t="shared" si="3"/>
        <v>0</v>
      </c>
      <c r="AJ21" s="49">
        <f t="shared" si="4"/>
        <v>6.5393518518518517E-7</v>
      </c>
    </row>
    <row r="22" spans="1:36" ht="14.6" thickBot="1" x14ac:dyDescent="0.4">
      <c r="A22" s="9" t="s">
        <v>24</v>
      </c>
      <c r="B22" s="9" t="s">
        <v>11</v>
      </c>
      <c r="C22" s="9" t="s">
        <v>13</v>
      </c>
      <c r="D22" s="9" t="s">
        <v>12</v>
      </c>
      <c r="E22" s="15">
        <v>44256.468622685185</v>
      </c>
      <c r="F22" s="19">
        <v>44256.468692129631</v>
      </c>
      <c r="G22" s="15">
        <v>44256.468854166669</v>
      </c>
      <c r="H22" s="9" t="s">
        <v>92</v>
      </c>
      <c r="I22" s="9" t="s">
        <v>10</v>
      </c>
      <c r="J22" s="9" t="s">
        <v>10</v>
      </c>
      <c r="K22" s="7" t="s">
        <v>112</v>
      </c>
      <c r="L22" s="26">
        <f t="shared" si="0"/>
        <v>1.6203703853534535E-4</v>
      </c>
      <c r="M22" s="26">
        <v>1.6203703853534535E-4</v>
      </c>
      <c r="N22" s="27"/>
      <c r="O22" s="28"/>
      <c r="Q22" s="35">
        <f t="shared" si="1"/>
        <v>6.9444446125999093E-5</v>
      </c>
      <c r="R22" s="34">
        <f t="shared" si="5"/>
        <v>1.6203703853534535E-4</v>
      </c>
      <c r="S22" s="34"/>
      <c r="T22" s="34"/>
      <c r="U22" s="34"/>
      <c r="V22" s="34">
        <v>5.7870370370370369E-9</v>
      </c>
      <c r="W22" s="39">
        <v>0</v>
      </c>
      <c r="Y22" s="3">
        <v>20</v>
      </c>
      <c r="AB22" s="34">
        <v>5.787037037037037E-7</v>
      </c>
      <c r="AC22" s="34">
        <v>5.7870370370370369E-9</v>
      </c>
      <c r="AD22" s="34">
        <v>2.3148148148148148E-7</v>
      </c>
      <c r="AE22" s="49">
        <f t="shared" si="2"/>
        <v>8.159722222222222E-7</v>
      </c>
      <c r="AF22" s="39">
        <v>0</v>
      </c>
      <c r="AG22" s="39">
        <v>0</v>
      </c>
      <c r="AH22" s="39">
        <v>0</v>
      </c>
      <c r="AI22" s="53">
        <f t="shared" si="3"/>
        <v>0</v>
      </c>
      <c r="AJ22" s="49">
        <f t="shared" si="4"/>
        <v>8.159722222222222E-7</v>
      </c>
    </row>
    <row r="23" spans="1:36" ht="14.6" thickBot="1" x14ac:dyDescent="0.4">
      <c r="A23" s="9" t="s">
        <v>25</v>
      </c>
      <c r="B23" s="9" t="s">
        <v>26</v>
      </c>
      <c r="C23" s="9" t="s">
        <v>28</v>
      </c>
      <c r="D23" s="9" t="s">
        <v>27</v>
      </c>
      <c r="E23" s="15">
        <v>44256.498113425929</v>
      </c>
      <c r="F23" s="15">
        <v>44256.498194444444</v>
      </c>
      <c r="G23" s="15">
        <v>44256.498344907406</v>
      </c>
      <c r="H23" s="9" t="s">
        <v>64</v>
      </c>
      <c r="I23" s="9" t="s">
        <v>10</v>
      </c>
      <c r="J23" s="9" t="s">
        <v>10</v>
      </c>
      <c r="K23" s="7" t="s">
        <v>112</v>
      </c>
      <c r="L23" s="26">
        <f t="shared" si="0"/>
        <v>1.5046296175569296E-4</v>
      </c>
      <c r="M23" s="26">
        <v>1.5046296175569296E-4</v>
      </c>
      <c r="N23" s="27"/>
      <c r="O23" s="28"/>
      <c r="Q23" s="35">
        <f t="shared" si="1"/>
        <v>8.1018515629693866E-5</v>
      </c>
      <c r="R23" s="34">
        <f t="shared" si="5"/>
        <v>1.5046296175569296E-4</v>
      </c>
      <c r="S23" s="34"/>
      <c r="T23" s="34"/>
      <c r="U23" s="34"/>
      <c r="V23" s="34">
        <v>5.7870370370370369E-9</v>
      </c>
      <c r="W23" s="39">
        <v>0</v>
      </c>
      <c r="Y23" s="3">
        <v>20</v>
      </c>
      <c r="AB23" s="34">
        <v>5.3240740740740745E-7</v>
      </c>
      <c r="AC23" s="34">
        <v>5.7870370370370369E-9</v>
      </c>
      <c r="AD23" s="34">
        <v>1.3888888888888888E-7</v>
      </c>
      <c r="AE23" s="49">
        <f t="shared" si="2"/>
        <v>6.7708333333333334E-7</v>
      </c>
      <c r="AF23" s="39">
        <v>0</v>
      </c>
      <c r="AG23" s="39">
        <v>0</v>
      </c>
      <c r="AH23" s="39">
        <v>0</v>
      </c>
      <c r="AI23" s="53">
        <f t="shared" si="3"/>
        <v>0</v>
      </c>
      <c r="AJ23" s="49">
        <f t="shared" si="4"/>
        <v>6.7708333333333334E-7</v>
      </c>
    </row>
    <row r="24" spans="1:36" ht="14.6" thickBot="1" x14ac:dyDescent="0.4">
      <c r="A24" s="9" t="s">
        <v>25</v>
      </c>
      <c r="B24" s="9" t="s">
        <v>11</v>
      </c>
      <c r="C24" s="9" t="s">
        <v>13</v>
      </c>
      <c r="D24" s="9" t="s">
        <v>12</v>
      </c>
      <c r="E24" s="15">
        <v>44256.498113425929</v>
      </c>
      <c r="F24" s="15">
        <v>44256.498194444444</v>
      </c>
      <c r="G24" s="15">
        <v>44256.498344907406</v>
      </c>
      <c r="H24" s="9" t="s">
        <v>64</v>
      </c>
      <c r="I24" s="9" t="s">
        <v>10</v>
      </c>
      <c r="J24" s="9" t="s">
        <v>10</v>
      </c>
      <c r="K24" s="7" t="s">
        <v>112</v>
      </c>
      <c r="L24" s="26">
        <f t="shared" si="0"/>
        <v>1.5046296175569296E-4</v>
      </c>
      <c r="M24" s="26">
        <v>1.5046296175569296E-4</v>
      </c>
      <c r="N24" s="27"/>
      <c r="O24" s="28"/>
      <c r="Q24" s="35">
        <f t="shared" si="1"/>
        <v>8.1018515629693866E-5</v>
      </c>
      <c r="R24" s="34">
        <f t="shared" si="5"/>
        <v>1.5046296175569296E-4</v>
      </c>
      <c r="S24" s="34"/>
      <c r="T24" s="34"/>
      <c r="U24" s="34"/>
      <c r="V24" s="34">
        <v>5.7870370370370369E-9</v>
      </c>
      <c r="W24" s="39">
        <v>0</v>
      </c>
      <c r="Y24" s="3">
        <v>20</v>
      </c>
      <c r="AB24" s="34">
        <v>3.3564814814814815E-7</v>
      </c>
      <c r="AC24" s="34">
        <v>5.7870370370370369E-9</v>
      </c>
      <c r="AD24" s="34">
        <v>1.8518518518518518E-7</v>
      </c>
      <c r="AE24" s="49">
        <f t="shared" si="2"/>
        <v>5.266203703703704E-7</v>
      </c>
      <c r="AF24" s="39">
        <v>0</v>
      </c>
      <c r="AG24" s="39">
        <v>0</v>
      </c>
      <c r="AH24" s="39">
        <v>0</v>
      </c>
      <c r="AI24" s="53">
        <f t="shared" si="3"/>
        <v>0</v>
      </c>
      <c r="AJ24" s="49">
        <f t="shared" si="4"/>
        <v>5.266203703703704E-7</v>
      </c>
    </row>
    <row r="25" spans="1:36" ht="14.6" thickBot="1" x14ac:dyDescent="0.4">
      <c r="A25" s="14" t="s">
        <v>29</v>
      </c>
      <c r="B25" s="14" t="s">
        <v>21</v>
      </c>
      <c r="C25" s="14" t="s">
        <v>22</v>
      </c>
      <c r="D25" s="14" t="s">
        <v>30</v>
      </c>
      <c r="E25" s="21">
        <v>44263.956296296295</v>
      </c>
      <c r="F25" s="21">
        <v>44263.956296296295</v>
      </c>
      <c r="G25" s="21">
        <v>44263.964074074072</v>
      </c>
      <c r="H25" s="9" t="s">
        <v>89</v>
      </c>
      <c r="I25" s="9" t="s">
        <v>90</v>
      </c>
      <c r="J25" s="9" t="s">
        <v>88</v>
      </c>
      <c r="K25" s="7" t="s">
        <v>114</v>
      </c>
      <c r="L25" s="26">
        <f t="shared" si="0"/>
        <v>7.7777777769370005E-3</v>
      </c>
      <c r="M25" s="26"/>
      <c r="N25" s="27"/>
      <c r="O25" s="26">
        <v>7.7777777769370005E-3</v>
      </c>
      <c r="Q25" s="35">
        <f t="shared" si="1"/>
        <v>0</v>
      </c>
      <c r="R25" s="34"/>
      <c r="S25" s="34"/>
      <c r="T25" s="34">
        <f t="shared" si="6"/>
        <v>7.7777777769370005E-3</v>
      </c>
      <c r="U25" s="34"/>
      <c r="V25" s="34">
        <v>5.7870370370370369E-9</v>
      </c>
      <c r="W25" s="34">
        <v>9.9768518518518518E-6</v>
      </c>
      <c r="Y25" s="3">
        <v>20</v>
      </c>
      <c r="AB25" s="34">
        <v>4.0509259259259263E-7</v>
      </c>
      <c r="AC25" s="34">
        <v>5.7870370370370369E-9</v>
      </c>
      <c r="AD25" s="34">
        <v>1.2731481481481482E-7</v>
      </c>
      <c r="AE25" s="49">
        <f t="shared" si="2"/>
        <v>5.3819444444444449E-7</v>
      </c>
      <c r="AF25" s="34">
        <v>7.8703703703703702E-6</v>
      </c>
      <c r="AG25" s="34">
        <v>9.9768518518518518E-6</v>
      </c>
      <c r="AH25" s="34">
        <v>2.5462962962962961E-6</v>
      </c>
      <c r="AI25" s="49">
        <f t="shared" si="3"/>
        <v>2.039351851851852E-5</v>
      </c>
      <c r="AJ25" s="49">
        <f t="shared" si="4"/>
        <v>2.0931712962962963E-5</v>
      </c>
    </row>
    <row r="26" spans="1:36" ht="14.6" thickBot="1" x14ac:dyDescent="0.4">
      <c r="A26" s="9" t="s">
        <v>31</v>
      </c>
      <c r="B26" s="9" t="s">
        <v>54</v>
      </c>
      <c r="C26" s="9" t="s">
        <v>56</v>
      </c>
      <c r="D26" s="9" t="s">
        <v>55</v>
      </c>
      <c r="E26" s="19">
        <v>44258.455995370372</v>
      </c>
      <c r="F26" s="19">
        <v>44258.458055555559</v>
      </c>
      <c r="G26" s="19">
        <v>44258.486319444448</v>
      </c>
      <c r="H26" s="9" t="s">
        <v>65</v>
      </c>
      <c r="I26" s="9" t="s">
        <v>90</v>
      </c>
      <c r="J26" s="9" t="s">
        <v>90</v>
      </c>
      <c r="K26" s="7" t="s">
        <v>114</v>
      </c>
      <c r="L26" s="26">
        <f t="shared" si="0"/>
        <v>2.8263888889341615E-2</v>
      </c>
      <c r="M26" s="27"/>
      <c r="N26" s="27"/>
      <c r="O26" s="26">
        <v>2.8263888889341615E-2</v>
      </c>
      <c r="Q26" s="35">
        <f t="shared" si="1"/>
        <v>2.0601851865649223E-3</v>
      </c>
      <c r="R26" s="34"/>
      <c r="S26" s="34"/>
      <c r="T26" s="34">
        <f t="shared" si="6"/>
        <v>2.8263888889341615E-2</v>
      </c>
      <c r="U26" s="34"/>
      <c r="V26" s="34">
        <v>5.7870370370370369E-9</v>
      </c>
      <c r="W26" s="34">
        <v>9.2592592592592591E-6</v>
      </c>
      <c r="Y26" s="3">
        <v>60</v>
      </c>
      <c r="AB26" s="34">
        <v>5.3240740740740745E-7</v>
      </c>
      <c r="AC26" s="34">
        <v>5.7870370370370369E-9</v>
      </c>
      <c r="AD26" s="34">
        <v>1.3888888888888888E-7</v>
      </c>
      <c r="AE26" s="49">
        <f t="shared" si="2"/>
        <v>6.7708333333333334E-7</v>
      </c>
      <c r="AF26" s="34">
        <v>6.4814814814814821E-6</v>
      </c>
      <c r="AG26" s="34">
        <v>9.2592592592592591E-6</v>
      </c>
      <c r="AH26" s="34">
        <v>1.8518518518518519E-6</v>
      </c>
      <c r="AI26" s="49">
        <f t="shared" si="3"/>
        <v>1.7592592592592591E-5</v>
      </c>
      <c r="AJ26" s="49">
        <f t="shared" si="4"/>
        <v>1.8269675925925925E-5</v>
      </c>
    </row>
    <row r="27" spans="1:36" x14ac:dyDescent="0.35">
      <c r="A27" s="9"/>
      <c r="B27" s="9"/>
      <c r="C27" s="9"/>
      <c r="D27" s="9"/>
      <c r="E27" s="9"/>
      <c r="F27" s="9"/>
      <c r="G27" s="9"/>
      <c r="H27" s="9"/>
      <c r="I27" s="9"/>
      <c r="J27" s="9"/>
      <c r="K27" s="4"/>
      <c r="L27" s="26"/>
      <c r="M27" s="7"/>
      <c r="N27" s="7"/>
      <c r="Q27" s="35"/>
      <c r="R27" s="34"/>
      <c r="S27" s="34"/>
      <c r="T27" s="34"/>
      <c r="U27" s="34"/>
      <c r="AB27" s="34">
        <f>SUM(AB2:AB26)/25</f>
        <v>6.8842592592592609E-7</v>
      </c>
      <c r="AC27" s="34">
        <f t="shared" ref="AC27:AD27" si="7">SUM(AC2:AC26)/25</f>
        <v>5.5555555555555543E-9</v>
      </c>
      <c r="AD27" s="34">
        <f t="shared" si="7"/>
        <v>3.3981481481481495E-7</v>
      </c>
      <c r="AF27" s="34">
        <f>SUM(AF2:AF26)/9</f>
        <v>6.6872427983539087E-6</v>
      </c>
      <c r="AG27" s="34">
        <f>SUM(AG2:AG26)/9</f>
        <v>9.6206275720164599E-6</v>
      </c>
      <c r="AH27" s="34">
        <f>SUM(AH2:AH26)/9</f>
        <v>2.2119341563786006E-6</v>
      </c>
    </row>
    <row r="28" spans="1:36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38">
        <f>SUM(M2:M27)/15</f>
        <v>2.9938271550144022E-4</v>
      </c>
      <c r="N28" s="38">
        <f>SUM(N2:N26)</f>
        <v>9.6759259259259264E-3</v>
      </c>
      <c r="O28" s="34">
        <f>SUM(O2:O26)/8</f>
        <v>1.0733506944263893E-2</v>
      </c>
      <c r="Q28" s="35">
        <v>2.0601851851851853E-3</v>
      </c>
      <c r="V28" s="34">
        <v>2.0000000000000001E-4</v>
      </c>
    </row>
    <row r="29" spans="1:36" x14ac:dyDescent="0.35">
      <c r="A29" s="4"/>
      <c r="B29" s="4"/>
      <c r="C29" s="4"/>
      <c r="D29" s="4"/>
      <c r="E29" s="4"/>
      <c r="F29" s="4"/>
      <c r="G29" s="4"/>
      <c r="H29" s="4"/>
      <c r="J29" s="4"/>
      <c r="K29" s="4"/>
      <c r="L29" s="4"/>
      <c r="M29" s="7"/>
      <c r="N29" s="7"/>
      <c r="AB29" s="34">
        <f>SUM(AB2:AB27)/26</f>
        <v>6.8842592592592599E-7</v>
      </c>
      <c r="AC29" s="34">
        <f>SUM(AC2:AC27)/26</f>
        <v>5.5555555555555535E-9</v>
      </c>
    </row>
    <row r="30" spans="1:36" x14ac:dyDescent="0.35">
      <c r="H30" s="3" t="s">
        <v>115</v>
      </c>
      <c r="I30" s="4">
        <v>9</v>
      </c>
      <c r="J30" s="3">
        <v>6</v>
      </c>
      <c r="V30" s="3" t="s">
        <v>130</v>
      </c>
      <c r="AB30" s="54">
        <f>AB29*86400000</f>
        <v>59.480000000000004</v>
      </c>
    </row>
    <row r="31" spans="1:36" x14ac:dyDescent="0.35">
      <c r="H31" s="3" t="s">
        <v>10</v>
      </c>
      <c r="I31" s="3">
        <v>16</v>
      </c>
      <c r="J31" s="3">
        <v>20</v>
      </c>
      <c r="U31" s="3" t="s">
        <v>125</v>
      </c>
      <c r="W31" s="34"/>
    </row>
    <row r="32" spans="1:36" x14ac:dyDescent="0.35">
      <c r="V32" s="3">
        <v>86400</v>
      </c>
      <c r="W32" s="34"/>
      <c r="AG32" s="34">
        <v>0</v>
      </c>
    </row>
    <row r="33" spans="22:22" x14ac:dyDescent="0.35">
      <c r="V33" s="3">
        <v>0.35</v>
      </c>
    </row>
    <row r="34" spans="22:22" x14ac:dyDescent="0.35">
      <c r="V34" s="34">
        <f>V33/V32</f>
        <v>4.050925925925926E-6</v>
      </c>
    </row>
    <row r="36" spans="22:22" x14ac:dyDescent="0.35">
      <c r="V36" s="34">
        <v>5.7870370370370369E-9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04DDA-7883-41B0-A21F-02332957F537}">
  <dimension ref="A1:AH32"/>
  <sheetViews>
    <sheetView workbookViewId="0">
      <pane xSplit="4" ySplit="1" topLeftCell="Q4" activePane="bottomRight" state="frozen"/>
      <selection pane="topRight" activeCell="E1" sqref="E1"/>
      <selection pane="bottomLeft" activeCell="A2" sqref="A2"/>
      <selection pane="bottomRight" activeCell="D32" sqref="D32"/>
    </sheetView>
  </sheetViews>
  <sheetFormatPr defaultRowHeight="14.6" x14ac:dyDescent="0.4"/>
  <cols>
    <col min="1" max="1" width="18.3046875" customWidth="1"/>
    <col min="2" max="3" width="15.4609375" bestFit="1" customWidth="1"/>
    <col min="5" max="5" width="17.3046875" bestFit="1" customWidth="1"/>
    <col min="6" max="6" width="17.84375" customWidth="1"/>
    <col min="7" max="7" width="19.765625" customWidth="1"/>
    <col min="8" max="8" width="29.07421875" customWidth="1"/>
    <col min="9" max="9" width="23.4609375" customWidth="1"/>
    <col min="10" max="10" width="15.4609375" bestFit="1" customWidth="1"/>
    <col min="13" max="13" width="11.53515625" bestFit="1" customWidth="1"/>
    <col min="15" max="15" width="13.3046875" bestFit="1" customWidth="1"/>
    <col min="16" max="17" width="11.69140625" bestFit="1" customWidth="1"/>
    <col min="18" max="21" width="11.4609375" bestFit="1" customWidth="1"/>
    <col min="23" max="23" width="12.69140625" customWidth="1"/>
    <col min="24" max="24" width="12.84375" customWidth="1"/>
    <col min="25" max="25" width="11.69140625" bestFit="1" customWidth="1"/>
    <col min="26" max="26" width="12" customWidth="1"/>
    <col min="27" max="27" width="11.23046875" customWidth="1"/>
    <col min="28" max="28" width="11.3046875" customWidth="1"/>
    <col min="29" max="29" width="13.69140625" customWidth="1"/>
    <col min="30" max="30" width="11.69140625" bestFit="1" customWidth="1"/>
    <col min="31" max="31" width="13.07421875" customWidth="1"/>
    <col min="32" max="32" width="13.4609375" customWidth="1"/>
    <col min="33" max="33" width="13.53515625" customWidth="1"/>
    <col min="34" max="34" width="13.84375" customWidth="1"/>
  </cols>
  <sheetData>
    <row r="1" spans="1:34" ht="14.4" customHeight="1" thickBot="1" x14ac:dyDescent="0.45">
      <c r="A1" s="12" t="s">
        <v>0</v>
      </c>
      <c r="B1" s="12" t="s">
        <v>3</v>
      </c>
      <c r="C1" s="12" t="s">
        <v>5</v>
      </c>
      <c r="D1" s="12" t="s">
        <v>9</v>
      </c>
      <c r="E1" s="12" t="s">
        <v>82</v>
      </c>
      <c r="F1" s="12" t="s">
        <v>1</v>
      </c>
      <c r="G1" s="12" t="s">
        <v>2</v>
      </c>
      <c r="H1" s="13" t="s">
        <v>81</v>
      </c>
      <c r="I1" s="13" t="s">
        <v>6</v>
      </c>
      <c r="J1" s="12" t="s">
        <v>4</v>
      </c>
      <c r="K1" s="12" t="s">
        <v>80</v>
      </c>
      <c r="M1" s="6" t="s">
        <v>110</v>
      </c>
      <c r="O1" s="7" t="s">
        <v>112</v>
      </c>
      <c r="P1" s="7" t="s">
        <v>113</v>
      </c>
      <c r="Q1" s="3" t="s">
        <v>114</v>
      </c>
      <c r="R1" s="31" t="s">
        <v>117</v>
      </c>
      <c r="S1" s="31" t="s">
        <v>118</v>
      </c>
      <c r="T1" s="31" t="s">
        <v>119</v>
      </c>
      <c r="U1" s="31" t="s">
        <v>120</v>
      </c>
      <c r="V1" s="31" t="s">
        <v>122</v>
      </c>
      <c r="W1" s="31" t="s">
        <v>123</v>
      </c>
      <c r="X1" s="31" t="s">
        <v>124</v>
      </c>
      <c r="Z1" s="3" t="s">
        <v>131</v>
      </c>
      <c r="AA1" s="3" t="s">
        <v>126</v>
      </c>
      <c r="AB1" s="3" t="s">
        <v>127</v>
      </c>
      <c r="AC1" s="45" t="s">
        <v>133</v>
      </c>
      <c r="AD1" s="3" t="s">
        <v>132</v>
      </c>
      <c r="AE1" s="3" t="s">
        <v>128</v>
      </c>
      <c r="AF1" s="3" t="s">
        <v>129</v>
      </c>
      <c r="AG1" s="45" t="s">
        <v>133</v>
      </c>
      <c r="AH1" s="45" t="s">
        <v>134</v>
      </c>
    </row>
    <row r="2" spans="1:34" ht="15" thickBot="1" x14ac:dyDescent="0.45">
      <c r="A2" s="14" t="s">
        <v>7</v>
      </c>
      <c r="B2" s="14" t="s">
        <v>8</v>
      </c>
      <c r="C2" s="14" t="s">
        <v>23</v>
      </c>
      <c r="D2" s="14" t="s">
        <v>14</v>
      </c>
      <c r="E2" s="15">
        <v>44261.041608796295</v>
      </c>
      <c r="F2" s="15">
        <v>44261.042812500003</v>
      </c>
      <c r="G2" s="15">
        <v>44261.043032407404</v>
      </c>
      <c r="H2" s="9" t="s">
        <v>95</v>
      </c>
      <c r="I2" s="9" t="s">
        <v>10</v>
      </c>
      <c r="J2" s="9" t="s">
        <v>10</v>
      </c>
      <c r="K2" s="9"/>
      <c r="L2" s="7" t="s">
        <v>112</v>
      </c>
      <c r="M2" s="35">
        <f>G2-F2</f>
        <v>2.1990740060573444E-4</v>
      </c>
      <c r="N2" s="36"/>
      <c r="O2" s="35">
        <v>2.199074074074074E-4</v>
      </c>
      <c r="P2" s="36"/>
      <c r="Q2" s="36"/>
      <c r="R2" s="35">
        <f>(F2-E2)/5</f>
        <v>2.4074074171949179E-4</v>
      </c>
      <c r="S2" s="35">
        <f>O2</f>
        <v>2.199074074074074E-4</v>
      </c>
      <c r="T2" s="35"/>
      <c r="U2" s="35"/>
      <c r="V2" s="36"/>
      <c r="W2" s="34">
        <v>5.7870370370370369E-9</v>
      </c>
      <c r="X2" s="37">
        <v>0</v>
      </c>
      <c r="Z2" s="34">
        <v>5.787037037037037E-7</v>
      </c>
      <c r="AA2" s="34">
        <v>5.7870370370370369E-9</v>
      </c>
      <c r="AB2" s="34">
        <v>1.3888888888888888E-7</v>
      </c>
      <c r="AC2" s="46">
        <f>SUM(Z2:AB2)</f>
        <v>7.2337962962962959E-7</v>
      </c>
      <c r="AD2" s="37">
        <v>0</v>
      </c>
      <c r="AE2" s="37">
        <v>0</v>
      </c>
      <c r="AF2" s="37">
        <v>0</v>
      </c>
      <c r="AG2" s="52">
        <f>SUM(AD2:AF2)</f>
        <v>0</v>
      </c>
      <c r="AH2" s="46">
        <f>V2+AC2+AG2</f>
        <v>7.2337962962962959E-7</v>
      </c>
    </row>
    <row r="3" spans="1:34" ht="29.15" thickBot="1" x14ac:dyDescent="0.45">
      <c r="A3" s="9" t="s">
        <v>18</v>
      </c>
      <c r="B3" s="16" t="s">
        <v>11</v>
      </c>
      <c r="C3" s="16" t="s">
        <v>13</v>
      </c>
      <c r="D3" s="16" t="s">
        <v>12</v>
      </c>
      <c r="E3" s="15">
        <v>44260.491585648146</v>
      </c>
      <c r="F3" s="15">
        <v>44260.491620370369</v>
      </c>
      <c r="G3" s="15">
        <v>44260.491643518515</v>
      </c>
      <c r="H3" s="16" t="s">
        <v>96</v>
      </c>
      <c r="I3" s="9" t="s">
        <v>10</v>
      </c>
      <c r="J3" s="9" t="s">
        <v>10</v>
      </c>
      <c r="K3" s="9"/>
      <c r="L3" s="7" t="s">
        <v>112</v>
      </c>
      <c r="M3" s="35">
        <f t="shared" ref="M3:M24" si="0">G3-F3</f>
        <v>2.314814628334716E-5</v>
      </c>
      <c r="N3" s="36"/>
      <c r="O3" s="35">
        <v>2.3148148148148147E-5</v>
      </c>
      <c r="P3" s="36"/>
      <c r="Q3" s="36"/>
      <c r="R3" s="35">
        <f t="shared" ref="R3:R24" si="1">F3-E3</f>
        <v>3.4722223062999547E-5</v>
      </c>
      <c r="S3" s="35">
        <f t="shared" ref="S3:S22" si="2">O3</f>
        <v>2.3148148148148147E-5</v>
      </c>
      <c r="T3" s="35"/>
      <c r="U3" s="35"/>
      <c r="V3" s="36"/>
      <c r="W3" s="34">
        <v>5.7870370370370369E-9</v>
      </c>
      <c r="X3" s="37">
        <v>0</v>
      </c>
      <c r="Z3" s="34">
        <v>5.3240740740740745E-7</v>
      </c>
      <c r="AA3" s="34">
        <v>5.7870370370370369E-9</v>
      </c>
      <c r="AB3" s="34">
        <v>1.6203703703703703E-7</v>
      </c>
      <c r="AC3" s="46">
        <f t="shared" ref="AC3:AC24" si="3">SUM(Z3:AB3)</f>
        <v>7.0023148148148152E-7</v>
      </c>
      <c r="AD3" s="37">
        <v>0</v>
      </c>
      <c r="AE3" s="37">
        <v>0</v>
      </c>
      <c r="AF3" s="37">
        <v>0</v>
      </c>
      <c r="AG3" s="52">
        <f t="shared" ref="AG3:AG24" si="4">SUM(AD3:AF3)</f>
        <v>0</v>
      </c>
      <c r="AH3" s="46">
        <f t="shared" ref="AH3:AH24" si="5">V3+AC3+AG3</f>
        <v>7.0023148148148152E-7</v>
      </c>
    </row>
    <row r="4" spans="1:34" ht="43.3" thickBot="1" x14ac:dyDescent="0.45">
      <c r="A4" s="14" t="s">
        <v>19</v>
      </c>
      <c r="B4" s="17" t="s">
        <v>15</v>
      </c>
      <c r="C4" s="17" t="s">
        <v>17</v>
      </c>
      <c r="D4" s="17" t="s">
        <v>16</v>
      </c>
      <c r="E4" s="15">
        <v>44261.029918981483</v>
      </c>
      <c r="F4" s="15">
        <v>44261.031539351854</v>
      </c>
      <c r="G4" s="15">
        <v>44261.03230324074</v>
      </c>
      <c r="H4" s="16" t="s">
        <v>68</v>
      </c>
      <c r="I4" s="9" t="s">
        <v>10</v>
      </c>
      <c r="J4" s="9" t="s">
        <v>10</v>
      </c>
      <c r="K4" s="9"/>
      <c r="L4" s="7" t="s">
        <v>112</v>
      </c>
      <c r="M4" s="35">
        <f t="shared" si="0"/>
        <v>7.6388888555811718E-4</v>
      </c>
      <c r="N4" s="36"/>
      <c r="O4" s="35">
        <v>6.3657407407407402E-4</v>
      </c>
      <c r="P4" s="36"/>
      <c r="Q4" s="36"/>
      <c r="R4" s="35">
        <f>(F4-E4)/5</f>
        <v>3.2407407416030766E-4</v>
      </c>
      <c r="S4" s="35">
        <f t="shared" si="2"/>
        <v>6.3657407407407402E-4</v>
      </c>
      <c r="T4" s="35"/>
      <c r="U4" s="35"/>
      <c r="V4" s="36"/>
      <c r="W4" s="34">
        <v>5.7870370370370369E-9</v>
      </c>
      <c r="X4" s="37">
        <v>0</v>
      </c>
      <c r="Z4" s="34">
        <v>4.0509259259259263E-7</v>
      </c>
      <c r="AA4" s="34">
        <v>5.7870370370370369E-9</v>
      </c>
      <c r="AB4" s="34">
        <v>1.5046296296296297E-7</v>
      </c>
      <c r="AC4" s="46">
        <f t="shared" si="3"/>
        <v>5.6134259259259267E-7</v>
      </c>
      <c r="AD4" s="37">
        <v>0</v>
      </c>
      <c r="AE4" s="37">
        <v>0</v>
      </c>
      <c r="AF4" s="37">
        <v>0</v>
      </c>
      <c r="AG4" s="52">
        <f t="shared" si="4"/>
        <v>0</v>
      </c>
      <c r="AH4" s="46">
        <f t="shared" si="5"/>
        <v>5.6134259259259267E-7</v>
      </c>
    </row>
    <row r="5" spans="1:34" ht="29.15" thickBot="1" x14ac:dyDescent="0.45">
      <c r="A5" s="9" t="s">
        <v>50</v>
      </c>
      <c r="B5" s="9" t="s">
        <v>51</v>
      </c>
      <c r="C5" s="9" t="s">
        <v>53</v>
      </c>
      <c r="D5" s="9" t="s">
        <v>52</v>
      </c>
      <c r="E5" s="15">
        <v>44260.590636574074</v>
      </c>
      <c r="F5" s="15">
        <v>44260.597291666665</v>
      </c>
      <c r="G5" s="15">
        <v>44260.598854166667</v>
      </c>
      <c r="H5" s="18" t="s">
        <v>97</v>
      </c>
      <c r="I5" s="9" t="s">
        <v>10</v>
      </c>
      <c r="J5" s="9" t="s">
        <v>10</v>
      </c>
      <c r="K5" s="9"/>
      <c r="L5" s="7" t="s">
        <v>112</v>
      </c>
      <c r="M5" s="35">
        <f t="shared" si="0"/>
        <v>1.5625000014551915E-3</v>
      </c>
      <c r="N5" s="36"/>
      <c r="O5" s="35">
        <v>1.5625000014551915E-3</v>
      </c>
      <c r="P5" s="36"/>
      <c r="Q5" s="36"/>
      <c r="R5" s="35">
        <v>1.0995370370370371E-3</v>
      </c>
      <c r="S5" s="35">
        <f t="shared" si="2"/>
        <v>1.5625000014551915E-3</v>
      </c>
      <c r="T5" s="35"/>
      <c r="U5" s="35"/>
      <c r="V5" s="36"/>
      <c r="W5" s="34">
        <v>5.7870370370370369E-9</v>
      </c>
      <c r="X5" s="37">
        <v>0</v>
      </c>
      <c r="Z5" s="34">
        <v>5.3240740740740745E-7</v>
      </c>
      <c r="AA5" s="34">
        <v>5.7870370370370369E-9</v>
      </c>
      <c r="AB5" s="34">
        <v>1.5046296296296297E-7</v>
      </c>
      <c r="AC5" s="46">
        <f t="shared" si="3"/>
        <v>6.8865740740740743E-7</v>
      </c>
      <c r="AD5" s="37">
        <v>0</v>
      </c>
      <c r="AE5" s="37">
        <v>0</v>
      </c>
      <c r="AF5" s="37">
        <v>0</v>
      </c>
      <c r="AG5" s="52">
        <f t="shared" si="4"/>
        <v>0</v>
      </c>
      <c r="AH5" s="46">
        <f t="shared" si="5"/>
        <v>6.8865740740740743E-7</v>
      </c>
    </row>
    <row r="6" spans="1:34" ht="15" thickBot="1" x14ac:dyDescent="0.45">
      <c r="A6" s="14" t="s">
        <v>20</v>
      </c>
      <c r="B6" s="9" t="s">
        <v>21</v>
      </c>
      <c r="C6" s="9" t="s">
        <v>22</v>
      </c>
      <c r="D6" s="14" t="s">
        <v>30</v>
      </c>
      <c r="E6" s="15">
        <v>44264.347245370373</v>
      </c>
      <c r="F6" s="15">
        <v>44264.347303240742</v>
      </c>
      <c r="G6" s="15">
        <v>44264.362708333334</v>
      </c>
      <c r="H6" s="18" t="s">
        <v>90</v>
      </c>
      <c r="I6" s="9" t="s">
        <v>90</v>
      </c>
      <c r="J6" s="9" t="s">
        <v>88</v>
      </c>
      <c r="K6" s="9"/>
      <c r="L6" s="7" t="s">
        <v>114</v>
      </c>
      <c r="M6" s="35">
        <f t="shared" si="0"/>
        <v>1.5405092592118308E-2</v>
      </c>
      <c r="N6" s="36"/>
      <c r="O6" s="36"/>
      <c r="P6" s="36"/>
      <c r="Q6" s="35">
        <v>1.5405092592592593E-2</v>
      </c>
      <c r="R6" s="35">
        <f t="shared" si="1"/>
        <v>5.7870369346346706E-5</v>
      </c>
      <c r="S6" s="35"/>
      <c r="T6" s="35"/>
      <c r="U6" s="35">
        <f t="shared" ref="U6:U24" si="6">Q6</f>
        <v>1.5405092592592593E-2</v>
      </c>
      <c r="V6" s="36"/>
      <c r="W6" s="34">
        <v>5.7870370370370369E-9</v>
      </c>
      <c r="X6" s="34">
        <v>9.2592592592592591E-6</v>
      </c>
      <c r="Z6" s="34">
        <v>3.5879629629629627E-7</v>
      </c>
      <c r="AA6" s="34">
        <v>5.7870370370370369E-9</v>
      </c>
      <c r="AB6" s="34">
        <v>1.2731481481481482E-7</v>
      </c>
      <c r="AC6" s="46">
        <f t="shared" si="3"/>
        <v>4.9189814814814814E-7</v>
      </c>
      <c r="AD6" s="34">
        <v>8.217592592592592E-6</v>
      </c>
      <c r="AE6" s="34">
        <v>9.2592592592592591E-6</v>
      </c>
      <c r="AF6" s="34">
        <v>3.9351851851851851E-6</v>
      </c>
      <c r="AG6" s="46">
        <f t="shared" si="4"/>
        <v>2.1412037037037036E-5</v>
      </c>
      <c r="AH6" s="46">
        <f t="shared" si="5"/>
        <v>2.1903935185185185E-5</v>
      </c>
    </row>
    <row r="7" spans="1:34" ht="29.15" thickBot="1" x14ac:dyDescent="0.45">
      <c r="A7" s="9" t="s">
        <v>24</v>
      </c>
      <c r="B7" s="9" t="s">
        <v>8</v>
      </c>
      <c r="C7" s="9" t="s">
        <v>23</v>
      </c>
      <c r="D7" s="9" t="s">
        <v>14</v>
      </c>
      <c r="E7" s="19">
        <v>44264.364849537036</v>
      </c>
      <c r="F7" s="15">
        <v>44264.36515046296</v>
      </c>
      <c r="G7" s="15">
        <v>44264.371064814812</v>
      </c>
      <c r="H7" s="18" t="s">
        <v>57</v>
      </c>
      <c r="I7" s="9" t="s">
        <v>10</v>
      </c>
      <c r="J7" s="9" t="s">
        <v>10</v>
      </c>
      <c r="K7" s="9"/>
      <c r="L7" s="7" t="s">
        <v>112</v>
      </c>
      <c r="M7" s="35">
        <f t="shared" si="0"/>
        <v>5.914351851970423E-3</v>
      </c>
      <c r="N7" s="36"/>
      <c r="O7" s="35">
        <v>5.9143518518518521E-3</v>
      </c>
      <c r="P7" s="36"/>
      <c r="Q7" s="36"/>
      <c r="R7" s="35">
        <f t="shared" si="1"/>
        <v>3.0092592351138592E-4</v>
      </c>
      <c r="S7" s="35">
        <f t="shared" si="2"/>
        <v>5.9143518518518521E-3</v>
      </c>
      <c r="T7" s="35"/>
      <c r="U7" s="35"/>
      <c r="V7" s="36"/>
      <c r="W7" s="34">
        <v>5.7870370370370369E-9</v>
      </c>
      <c r="X7" s="37">
        <v>0</v>
      </c>
      <c r="Z7" s="34">
        <v>4.3981481481481479E-7</v>
      </c>
      <c r="AA7" s="44">
        <v>5.7870370370370369E-9</v>
      </c>
      <c r="AB7" s="34">
        <v>1.8518518518518518E-7</v>
      </c>
      <c r="AC7" s="46">
        <f t="shared" si="3"/>
        <v>6.3078703703703699E-7</v>
      </c>
      <c r="AD7" s="37">
        <v>0</v>
      </c>
      <c r="AE7" s="37">
        <v>0</v>
      </c>
      <c r="AF7" s="37">
        <v>0</v>
      </c>
      <c r="AG7" s="52">
        <f t="shared" si="4"/>
        <v>0</v>
      </c>
      <c r="AH7" s="46">
        <f t="shared" si="5"/>
        <v>6.3078703703703699E-7</v>
      </c>
    </row>
    <row r="8" spans="1:34" ht="29.15" thickBot="1" x14ac:dyDescent="0.45">
      <c r="A8" s="9"/>
      <c r="B8" s="9" t="s">
        <v>11</v>
      </c>
      <c r="C8" s="9" t="s">
        <v>13</v>
      </c>
      <c r="D8" s="9" t="s">
        <v>12</v>
      </c>
      <c r="E8" s="15">
        <v>44264.364849537036</v>
      </c>
      <c r="F8" s="15">
        <v>44264.36515046296</v>
      </c>
      <c r="G8" s="15">
        <v>44264.371064814812</v>
      </c>
      <c r="H8" s="16" t="s">
        <v>98</v>
      </c>
      <c r="I8" s="9" t="s">
        <v>10</v>
      </c>
      <c r="J8" s="9" t="s">
        <v>10</v>
      </c>
      <c r="K8" s="9"/>
      <c r="L8" s="7" t="s">
        <v>112</v>
      </c>
      <c r="M8" s="35">
        <f t="shared" si="0"/>
        <v>5.914351851970423E-3</v>
      </c>
      <c r="N8" s="36"/>
      <c r="O8" s="35">
        <v>5.914351851970423E-3</v>
      </c>
      <c r="P8" s="36"/>
      <c r="Q8" s="36"/>
      <c r="R8" s="35">
        <f t="shared" si="1"/>
        <v>3.0092592351138592E-4</v>
      </c>
      <c r="S8" s="35">
        <f t="shared" si="2"/>
        <v>5.914351851970423E-3</v>
      </c>
      <c r="T8" s="35"/>
      <c r="U8" s="35"/>
      <c r="V8" s="36"/>
      <c r="W8" s="34">
        <v>5.7870370370370369E-9</v>
      </c>
      <c r="X8" s="37">
        <v>0</v>
      </c>
      <c r="Z8" s="34">
        <v>4.3981481481481479E-7</v>
      </c>
      <c r="AA8" s="34">
        <v>5.7870370370370369E-9</v>
      </c>
      <c r="AB8" s="34">
        <v>2.0833333333333331E-7</v>
      </c>
      <c r="AC8" s="46">
        <f t="shared" si="3"/>
        <v>6.5393518518518517E-7</v>
      </c>
      <c r="AD8" s="37">
        <v>0</v>
      </c>
      <c r="AE8" s="37">
        <v>0</v>
      </c>
      <c r="AF8" s="37">
        <v>0</v>
      </c>
      <c r="AG8" s="52">
        <f t="shared" si="4"/>
        <v>0</v>
      </c>
      <c r="AH8" s="46">
        <f t="shared" si="5"/>
        <v>6.5393518518518517E-7</v>
      </c>
    </row>
    <row r="9" spans="1:34" ht="29.15" thickBot="1" x14ac:dyDescent="0.45">
      <c r="A9" s="9" t="s">
        <v>25</v>
      </c>
      <c r="B9" s="9" t="s">
        <v>26</v>
      </c>
      <c r="C9" s="9" t="s">
        <v>28</v>
      </c>
      <c r="D9" s="9" t="s">
        <v>27</v>
      </c>
      <c r="E9" s="15">
        <v>44260.744895833333</v>
      </c>
      <c r="F9" s="15">
        <v>44260.745127314818</v>
      </c>
      <c r="G9" s="15">
        <v>44260.745243055557</v>
      </c>
      <c r="H9" s="16" t="s">
        <v>98</v>
      </c>
      <c r="I9" s="9" t="s">
        <v>10</v>
      </c>
      <c r="J9" s="9" t="s">
        <v>10</v>
      </c>
      <c r="K9" s="9"/>
      <c r="L9" s="7" t="s">
        <v>112</v>
      </c>
      <c r="M9" s="35">
        <f t="shared" si="0"/>
        <v>1.1574073869269341E-4</v>
      </c>
      <c r="N9" s="36"/>
      <c r="O9" s="35">
        <v>1.1574073869269341E-4</v>
      </c>
      <c r="P9" s="36"/>
      <c r="Q9" s="36"/>
      <c r="R9" s="35">
        <f t="shared" si="1"/>
        <v>2.3148148466134444E-4</v>
      </c>
      <c r="S9" s="35">
        <f t="shared" si="2"/>
        <v>1.1574073869269341E-4</v>
      </c>
      <c r="T9" s="35"/>
      <c r="U9" s="35"/>
      <c r="V9" s="36"/>
      <c r="W9" s="34">
        <v>5.7870370370370369E-9</v>
      </c>
      <c r="X9" s="37">
        <v>0</v>
      </c>
      <c r="Z9" s="34">
        <v>4.0509259259259263E-7</v>
      </c>
      <c r="AA9" s="34">
        <v>5.7870370370370369E-9</v>
      </c>
      <c r="AB9" s="34">
        <v>1.2731481481481482E-7</v>
      </c>
      <c r="AC9" s="46">
        <f t="shared" si="3"/>
        <v>5.3819444444444449E-7</v>
      </c>
      <c r="AD9" s="37">
        <v>0</v>
      </c>
      <c r="AE9" s="37">
        <v>0</v>
      </c>
      <c r="AF9" s="37">
        <v>0</v>
      </c>
      <c r="AG9" s="52">
        <f t="shared" si="4"/>
        <v>0</v>
      </c>
      <c r="AH9" s="46">
        <f t="shared" si="5"/>
        <v>5.3819444444444449E-7</v>
      </c>
    </row>
    <row r="10" spans="1:34" ht="29.15" thickBot="1" x14ac:dyDescent="0.45">
      <c r="A10" s="9"/>
      <c r="B10" s="9" t="s">
        <v>11</v>
      </c>
      <c r="C10" s="9" t="s">
        <v>13</v>
      </c>
      <c r="D10" s="9" t="s">
        <v>12</v>
      </c>
      <c r="E10" s="15">
        <v>44260.744895833333</v>
      </c>
      <c r="F10" s="15">
        <v>44260.745127314818</v>
      </c>
      <c r="G10" s="15">
        <v>44260.745243055557</v>
      </c>
      <c r="H10" s="16" t="s">
        <v>98</v>
      </c>
      <c r="I10" s="9" t="s">
        <v>10</v>
      </c>
      <c r="J10" s="9" t="s">
        <v>10</v>
      </c>
      <c r="K10" s="9"/>
      <c r="L10" s="7" t="s">
        <v>112</v>
      </c>
      <c r="M10" s="35">
        <f t="shared" si="0"/>
        <v>1.1574073869269341E-4</v>
      </c>
      <c r="N10" s="36"/>
      <c r="O10" s="35">
        <v>1.1574073869269341E-4</v>
      </c>
      <c r="P10" s="36"/>
      <c r="Q10" s="36"/>
      <c r="R10" s="35">
        <f t="shared" si="1"/>
        <v>2.3148148466134444E-4</v>
      </c>
      <c r="S10" s="35">
        <f t="shared" si="2"/>
        <v>1.1574073869269341E-4</v>
      </c>
      <c r="T10" s="35"/>
      <c r="U10" s="35"/>
      <c r="V10" s="36"/>
      <c r="W10" s="34">
        <v>5.7870370370370369E-9</v>
      </c>
      <c r="X10" s="37">
        <v>0</v>
      </c>
      <c r="Z10" s="34">
        <v>5.3240740740740745E-7</v>
      </c>
      <c r="AA10" s="34">
        <v>5.7870370370370369E-9</v>
      </c>
      <c r="AB10" s="34">
        <v>1.8518518518518518E-7</v>
      </c>
      <c r="AC10" s="46">
        <f t="shared" si="3"/>
        <v>7.233796296296297E-7</v>
      </c>
      <c r="AD10" s="37">
        <v>0</v>
      </c>
      <c r="AE10" s="37">
        <v>0</v>
      </c>
      <c r="AF10" s="37">
        <v>0</v>
      </c>
      <c r="AG10" s="52">
        <f t="shared" si="4"/>
        <v>0</v>
      </c>
      <c r="AH10" s="46">
        <f t="shared" si="5"/>
        <v>7.233796296296297E-7</v>
      </c>
    </row>
    <row r="11" spans="1:34" ht="29.15" thickBot="1" x14ac:dyDescent="0.45">
      <c r="A11" s="14" t="s">
        <v>29</v>
      </c>
      <c r="B11" s="9" t="s">
        <v>21</v>
      </c>
      <c r="C11" s="9" t="s">
        <v>22</v>
      </c>
      <c r="D11" s="9" t="s">
        <v>30</v>
      </c>
      <c r="E11" s="15">
        <v>44264.377418981479</v>
      </c>
      <c r="F11" s="15">
        <v>44264.377511574072</v>
      </c>
      <c r="G11" s="15">
        <v>44264.387291666666</v>
      </c>
      <c r="H11" s="18" t="s">
        <v>93</v>
      </c>
      <c r="I11" s="9" t="s">
        <v>90</v>
      </c>
      <c r="J11" s="9" t="s">
        <v>88</v>
      </c>
      <c r="K11" s="9"/>
      <c r="L11" s="7" t="s">
        <v>114</v>
      </c>
      <c r="M11" s="35">
        <f t="shared" si="0"/>
        <v>9.7800925941555761E-3</v>
      </c>
      <c r="N11" s="36"/>
      <c r="O11" s="36"/>
      <c r="P11" s="36"/>
      <c r="Q11" s="35">
        <v>9.780092592592592E-3</v>
      </c>
      <c r="R11" s="35">
        <f t="shared" si="1"/>
        <v>9.2592592409346253E-5</v>
      </c>
      <c r="S11" s="35"/>
      <c r="T11" s="35"/>
      <c r="U11" s="35">
        <f t="shared" si="6"/>
        <v>9.780092592592592E-3</v>
      </c>
      <c r="V11" s="36"/>
      <c r="W11" s="34">
        <v>5.7870370370370369E-9</v>
      </c>
      <c r="X11" s="34">
        <v>8.101851851851852E-6</v>
      </c>
      <c r="Z11" s="34">
        <v>5.787037037037037E-7</v>
      </c>
      <c r="AA11" s="34">
        <v>5.7870370370370369E-9</v>
      </c>
      <c r="AB11" s="34">
        <v>1.8518518518518518E-7</v>
      </c>
      <c r="AC11" s="46">
        <f t="shared" si="3"/>
        <v>7.6967592592592595E-7</v>
      </c>
      <c r="AD11" s="34">
        <v>4.1666666666666669E-6</v>
      </c>
      <c r="AE11" s="34">
        <v>8.101851851851852E-6</v>
      </c>
      <c r="AF11" s="34">
        <v>1.8518518518518519E-6</v>
      </c>
      <c r="AG11" s="46">
        <f t="shared" si="4"/>
        <v>1.4120370370370371E-5</v>
      </c>
      <c r="AH11" s="46">
        <f t="shared" si="5"/>
        <v>1.4890046296296298E-5</v>
      </c>
    </row>
    <row r="12" spans="1:34" ht="15" customHeight="1" thickBot="1" x14ac:dyDescent="0.45">
      <c r="A12" s="9" t="s">
        <v>31</v>
      </c>
      <c r="B12" s="9" t="s">
        <v>54</v>
      </c>
      <c r="C12" s="9" t="s">
        <v>56</v>
      </c>
      <c r="D12" s="9" t="s">
        <v>55</v>
      </c>
      <c r="E12" s="15">
        <v>44260.9455787037</v>
      </c>
      <c r="F12" s="15">
        <v>44260.948113425926</v>
      </c>
      <c r="G12" s="15">
        <v>44260.955057870371</v>
      </c>
      <c r="H12" s="16" t="s">
        <v>65</v>
      </c>
      <c r="I12" s="9" t="s">
        <v>90</v>
      </c>
      <c r="J12" s="9" t="s">
        <v>90</v>
      </c>
      <c r="K12" s="9"/>
      <c r="L12" s="7" t="s">
        <v>114</v>
      </c>
      <c r="M12" s="35">
        <f t="shared" si="0"/>
        <v>6.9444444452528842E-3</v>
      </c>
      <c r="N12" s="36"/>
      <c r="O12" s="36"/>
      <c r="P12" s="36"/>
      <c r="Q12" s="35">
        <v>6.9444444452528842E-3</v>
      </c>
      <c r="R12" s="35">
        <f t="shared" si="1"/>
        <v>2.534722225391306E-3</v>
      </c>
      <c r="S12" s="35">
        <f t="shared" si="2"/>
        <v>0</v>
      </c>
      <c r="T12" s="35">
        <f t="shared" ref="T12:T16" si="7">P12</f>
        <v>0</v>
      </c>
      <c r="U12" s="35">
        <f t="shared" si="6"/>
        <v>6.9444444452528842E-3</v>
      </c>
      <c r="V12" s="36"/>
      <c r="W12" s="34">
        <v>5.7870370370370369E-9</v>
      </c>
      <c r="X12" s="34">
        <v>1.1458333333333333E-5</v>
      </c>
      <c r="Z12" s="34">
        <v>1.1574074074074073E-5</v>
      </c>
      <c r="AA12" s="34">
        <v>5.7870370370370369E-9</v>
      </c>
      <c r="AB12" s="34">
        <v>2.3148148148148148E-7</v>
      </c>
      <c r="AC12" s="46">
        <f t="shared" si="3"/>
        <v>1.1811342592592593E-5</v>
      </c>
      <c r="AD12" s="34">
        <v>7.9861111111111102E-6</v>
      </c>
      <c r="AE12" s="34">
        <v>1.1458333333333333E-5</v>
      </c>
      <c r="AF12" s="34">
        <v>3.7037037037037037E-6</v>
      </c>
      <c r="AG12" s="46">
        <f t="shared" si="4"/>
        <v>2.3148148148148147E-5</v>
      </c>
      <c r="AH12" s="46">
        <f t="shared" si="5"/>
        <v>3.4959490740740743E-5</v>
      </c>
    </row>
    <row r="13" spans="1:34" ht="15" thickBot="1" x14ac:dyDescent="0.45">
      <c r="A13" s="9"/>
      <c r="B13" s="9"/>
      <c r="C13" s="9"/>
      <c r="D13" s="9"/>
      <c r="E13" s="19"/>
      <c r="F13" s="19"/>
      <c r="G13" s="19"/>
      <c r="H13" s="9"/>
      <c r="I13" s="9"/>
      <c r="J13" s="9"/>
      <c r="K13" s="9"/>
      <c r="L13" s="7"/>
      <c r="M13" s="35"/>
      <c r="N13" s="36"/>
      <c r="O13" s="36"/>
      <c r="P13" s="36"/>
      <c r="Q13" s="36"/>
      <c r="R13" s="35"/>
      <c r="S13" s="35"/>
      <c r="T13" s="35"/>
      <c r="U13" s="35"/>
      <c r="V13" s="36"/>
      <c r="W13" s="34">
        <v>5.7870370370370369E-9</v>
      </c>
      <c r="X13" s="37">
        <v>0</v>
      </c>
      <c r="Z13" s="34">
        <v>6.0185185185185187E-7</v>
      </c>
      <c r="AA13" s="34">
        <v>5.7870370370370369E-9</v>
      </c>
      <c r="AB13" s="34">
        <v>1.8518518518518518E-7</v>
      </c>
      <c r="AC13" s="46">
        <f t="shared" si="3"/>
        <v>7.9282407407407413E-7</v>
      </c>
      <c r="AD13" s="37">
        <v>0</v>
      </c>
      <c r="AE13" s="37">
        <v>0</v>
      </c>
      <c r="AF13" s="37">
        <v>0</v>
      </c>
      <c r="AG13" s="52">
        <f t="shared" si="4"/>
        <v>0</v>
      </c>
      <c r="AH13" s="46">
        <f t="shared" si="5"/>
        <v>7.9282407407407413E-7</v>
      </c>
    </row>
    <row r="14" spans="1:34" ht="15" thickBot="1" x14ac:dyDescent="0.45">
      <c r="A14" s="14" t="s">
        <v>7</v>
      </c>
      <c r="B14" s="14" t="s">
        <v>8</v>
      </c>
      <c r="C14" s="14" t="s">
        <v>23</v>
      </c>
      <c r="D14" s="14" t="s">
        <v>14</v>
      </c>
      <c r="E14" s="15">
        <v>44260.980879629627</v>
      </c>
      <c r="F14" s="15">
        <v>44260.981817129628</v>
      </c>
      <c r="G14" s="15">
        <v>44260.982314814813</v>
      </c>
      <c r="H14" s="9" t="s">
        <v>66</v>
      </c>
      <c r="I14" s="9" t="s">
        <v>10</v>
      </c>
      <c r="J14" s="9" t="s">
        <v>10</v>
      </c>
      <c r="K14" s="9"/>
      <c r="L14" s="7" t="s">
        <v>112</v>
      </c>
      <c r="M14" s="35">
        <f>(G14-F14)/5</f>
        <v>9.9537037021946157E-5</v>
      </c>
      <c r="N14" s="36"/>
      <c r="O14" s="35">
        <f>M14</f>
        <v>9.9537037021946157E-5</v>
      </c>
      <c r="P14" s="36"/>
      <c r="Q14" s="36"/>
      <c r="R14" s="35">
        <f>(F14-E14)/5</f>
        <v>1.8750000017462299E-4</v>
      </c>
      <c r="S14" s="35">
        <f t="shared" si="2"/>
        <v>9.9537037021946157E-5</v>
      </c>
      <c r="T14" s="35"/>
      <c r="U14" s="35"/>
      <c r="V14" s="36"/>
      <c r="W14" s="34">
        <v>5.7870370370370369E-9</v>
      </c>
      <c r="X14" s="37">
        <v>0</v>
      </c>
      <c r="Z14" s="34">
        <v>5.787037037037037E-7</v>
      </c>
      <c r="AA14" s="34">
        <v>5.7870370370370369E-9</v>
      </c>
      <c r="AB14" s="34">
        <v>1.3888888888888888E-7</v>
      </c>
      <c r="AC14" s="46">
        <f t="shared" si="3"/>
        <v>7.2337962962962959E-7</v>
      </c>
      <c r="AD14" s="37">
        <v>0</v>
      </c>
      <c r="AE14" s="37">
        <v>0</v>
      </c>
      <c r="AF14" s="37">
        <v>0</v>
      </c>
      <c r="AG14" s="52">
        <f t="shared" si="4"/>
        <v>0</v>
      </c>
      <c r="AH14" s="46">
        <f t="shared" si="5"/>
        <v>7.2337962962962959E-7</v>
      </c>
    </row>
    <row r="15" spans="1:34" ht="29.15" thickBot="1" x14ac:dyDescent="0.45">
      <c r="A15" s="9" t="s">
        <v>18</v>
      </c>
      <c r="B15" s="16" t="s">
        <v>11</v>
      </c>
      <c r="C15" s="16" t="s">
        <v>13</v>
      </c>
      <c r="D15" s="16" t="s">
        <v>12</v>
      </c>
      <c r="E15" s="15">
        <v>44261.013923611114</v>
      </c>
      <c r="F15" s="15">
        <v>44261.014062499999</v>
      </c>
      <c r="G15" s="15">
        <v>44261.014097222222</v>
      </c>
      <c r="H15" s="9" t="s">
        <v>99</v>
      </c>
      <c r="I15" s="9" t="s">
        <v>10</v>
      </c>
      <c r="J15" s="9" t="s">
        <v>10</v>
      </c>
      <c r="K15" s="9"/>
      <c r="L15" s="7" t="s">
        <v>112</v>
      </c>
      <c r="M15" s="35">
        <f t="shared" si="0"/>
        <v>3.4722223062999547E-5</v>
      </c>
      <c r="N15" s="36"/>
      <c r="O15" s="35">
        <v>3.4722223062999547E-5</v>
      </c>
      <c r="P15" s="36"/>
      <c r="Q15" s="36"/>
      <c r="R15" s="35">
        <f t="shared" si="1"/>
        <v>1.3888888497604057E-4</v>
      </c>
      <c r="S15" s="35">
        <f t="shared" si="2"/>
        <v>3.4722223062999547E-5</v>
      </c>
      <c r="T15" s="35"/>
      <c r="U15" s="35"/>
      <c r="V15" s="36"/>
      <c r="W15" s="34">
        <v>5.7870370370370369E-9</v>
      </c>
      <c r="X15" s="37">
        <v>0</v>
      </c>
      <c r="Z15" s="34">
        <v>4.0509259259259263E-7</v>
      </c>
      <c r="AA15" s="34">
        <v>5.7870370370370369E-9</v>
      </c>
      <c r="AB15" s="34">
        <v>2.3148148148148148E-7</v>
      </c>
      <c r="AC15" s="46">
        <f t="shared" si="3"/>
        <v>6.4236111111111118E-7</v>
      </c>
      <c r="AD15" s="37">
        <v>0</v>
      </c>
      <c r="AE15" s="37">
        <v>0</v>
      </c>
      <c r="AF15" s="37">
        <v>0</v>
      </c>
      <c r="AG15" s="52">
        <f t="shared" si="4"/>
        <v>0</v>
      </c>
      <c r="AH15" s="46">
        <f t="shared" si="5"/>
        <v>6.4236111111111118E-7</v>
      </c>
    </row>
    <row r="16" spans="1:34" ht="29.15" thickBot="1" x14ac:dyDescent="0.45">
      <c r="A16" s="14" t="s">
        <v>19</v>
      </c>
      <c r="B16" s="17" t="s">
        <v>15</v>
      </c>
      <c r="C16" s="17" t="s">
        <v>17</v>
      </c>
      <c r="D16" s="17" t="s">
        <v>16</v>
      </c>
      <c r="E16" s="15">
        <v>44261.019606481481</v>
      </c>
      <c r="F16" s="15">
        <v>44261.021145833336</v>
      </c>
      <c r="G16" s="15">
        <v>44261.026099537034</v>
      </c>
      <c r="H16" s="20" t="s">
        <v>67</v>
      </c>
      <c r="I16" s="9" t="s">
        <v>88</v>
      </c>
      <c r="J16" s="9" t="s">
        <v>10</v>
      </c>
      <c r="K16" s="9"/>
      <c r="L16" s="7" t="s">
        <v>113</v>
      </c>
      <c r="M16" s="35">
        <f>(G16-F16)/4</f>
        <v>1.2384259243845008E-3</v>
      </c>
      <c r="N16" s="36"/>
      <c r="O16" s="36"/>
      <c r="P16" s="35">
        <f>M16</f>
        <v>1.2384259243845008E-3</v>
      </c>
      <c r="Q16" s="36"/>
      <c r="R16" s="35">
        <f>(F16-E16)/5</f>
        <v>3.0787037103436888E-4</v>
      </c>
      <c r="S16" s="35"/>
      <c r="T16" s="35">
        <f t="shared" si="7"/>
        <v>1.2384259243845008E-3</v>
      </c>
      <c r="U16" s="35"/>
      <c r="V16" s="36"/>
      <c r="W16" s="34">
        <v>5.7870370370370369E-9</v>
      </c>
      <c r="X16" s="34">
        <v>9.9537037037037028E-6</v>
      </c>
      <c r="Z16" s="34">
        <v>5.3240740740740745E-7</v>
      </c>
      <c r="AA16" s="34">
        <v>5.7870370370370369E-9</v>
      </c>
      <c r="AB16" s="34">
        <v>2.0833333333333331E-7</v>
      </c>
      <c r="AC16" s="46">
        <f t="shared" si="3"/>
        <v>7.4652777777777777E-7</v>
      </c>
      <c r="AD16" s="34">
        <v>6.9444444444444439E-6</v>
      </c>
      <c r="AE16" s="34">
        <v>9.9537037037037028E-6</v>
      </c>
      <c r="AF16" s="34">
        <v>3.1250000000000001E-6</v>
      </c>
      <c r="AG16" s="46">
        <f t="shared" si="4"/>
        <v>2.0023148148148149E-5</v>
      </c>
      <c r="AH16" s="46">
        <f t="shared" si="5"/>
        <v>2.0769675925925928E-5</v>
      </c>
    </row>
    <row r="17" spans="1:34" ht="29.15" thickBot="1" x14ac:dyDescent="0.45">
      <c r="A17" s="9" t="s">
        <v>50</v>
      </c>
      <c r="B17" s="9" t="s">
        <v>51</v>
      </c>
      <c r="C17" s="9" t="s">
        <v>53</v>
      </c>
      <c r="D17" s="9" t="s">
        <v>52</v>
      </c>
      <c r="E17" s="19">
        <v>44261.047013888892</v>
      </c>
      <c r="F17" s="15">
        <v>44261.048171296294</v>
      </c>
      <c r="G17" s="19">
        <v>44261.049907407411</v>
      </c>
      <c r="H17" s="18" t="s">
        <v>97</v>
      </c>
      <c r="I17" s="9" t="s">
        <v>10</v>
      </c>
      <c r="J17" s="9" t="s">
        <v>10</v>
      </c>
      <c r="K17" s="9"/>
      <c r="L17" s="7" t="s">
        <v>112</v>
      </c>
      <c r="M17" s="35">
        <f t="shared" si="0"/>
        <v>1.7361111167701893E-3</v>
      </c>
      <c r="N17" s="36"/>
      <c r="O17" s="35">
        <v>1.7361111167701893E-3</v>
      </c>
      <c r="P17" s="36"/>
      <c r="Q17" s="36"/>
      <c r="R17" s="35">
        <f t="shared" si="1"/>
        <v>1.1574074014788494E-3</v>
      </c>
      <c r="S17" s="35">
        <f t="shared" si="2"/>
        <v>1.7361111167701893E-3</v>
      </c>
      <c r="T17" s="35"/>
      <c r="U17" s="35"/>
      <c r="V17" s="36"/>
      <c r="W17" s="34">
        <v>5.7870370370370369E-9</v>
      </c>
      <c r="X17" s="37">
        <v>0</v>
      </c>
      <c r="Z17" s="34">
        <v>4.0509259259259263E-7</v>
      </c>
      <c r="AA17" s="34">
        <v>5.7870370370370369E-9</v>
      </c>
      <c r="AB17" s="34">
        <v>1.3888888888888888E-7</v>
      </c>
      <c r="AC17" s="46">
        <f t="shared" si="3"/>
        <v>5.4976851851851858E-7</v>
      </c>
      <c r="AD17" s="37">
        <v>0</v>
      </c>
      <c r="AE17" s="37">
        <v>0</v>
      </c>
      <c r="AF17" s="37">
        <v>0</v>
      </c>
      <c r="AG17" s="46">
        <f t="shared" si="4"/>
        <v>0</v>
      </c>
      <c r="AH17" s="46">
        <f t="shared" si="5"/>
        <v>5.4976851851851858E-7</v>
      </c>
    </row>
    <row r="18" spans="1:34" ht="15" thickBot="1" x14ac:dyDescent="0.45">
      <c r="A18" s="14" t="s">
        <v>20</v>
      </c>
      <c r="B18" s="9" t="s">
        <v>21</v>
      </c>
      <c r="C18" s="9" t="s">
        <v>22</v>
      </c>
      <c r="D18" s="14" t="s">
        <v>30</v>
      </c>
      <c r="E18" s="19">
        <v>44261.053865740738</v>
      </c>
      <c r="F18" s="15">
        <v>44261.054293981484</v>
      </c>
      <c r="G18" s="19">
        <v>44261.10900462963</v>
      </c>
      <c r="H18" s="9" t="s">
        <v>100</v>
      </c>
      <c r="I18" s="9" t="s">
        <v>90</v>
      </c>
      <c r="J18" s="9" t="s">
        <v>88</v>
      </c>
      <c r="K18" s="9"/>
      <c r="L18" s="7" t="s">
        <v>114</v>
      </c>
      <c r="M18" s="35">
        <f t="shared" si="0"/>
        <v>5.4710648146283347E-2</v>
      </c>
      <c r="N18" s="36"/>
      <c r="O18" s="36"/>
      <c r="P18" s="36"/>
      <c r="Q18" s="35">
        <v>5.4710648148148154E-2</v>
      </c>
      <c r="R18" s="35">
        <f t="shared" si="1"/>
        <v>4.2824074625968933E-4</v>
      </c>
      <c r="S18" s="35"/>
      <c r="T18" s="35"/>
      <c r="U18" s="35">
        <f t="shared" si="6"/>
        <v>5.4710648148148154E-2</v>
      </c>
      <c r="V18" s="36"/>
      <c r="W18" s="34">
        <v>5.7870370370370369E-9</v>
      </c>
      <c r="X18" s="34">
        <v>9.8379629629629627E-6</v>
      </c>
      <c r="Z18" s="34">
        <v>4.0509259259259263E-7</v>
      </c>
      <c r="AA18" s="34">
        <v>5.7870370370370369E-9</v>
      </c>
      <c r="AB18" s="34">
        <v>1.8518518518518518E-7</v>
      </c>
      <c r="AC18" s="46">
        <f t="shared" si="3"/>
        <v>5.9606481481481483E-7</v>
      </c>
      <c r="AD18" s="34">
        <v>1.1574074074074073E-5</v>
      </c>
      <c r="AE18" s="34">
        <v>9.8379629629629627E-6</v>
      </c>
      <c r="AF18" s="34">
        <v>3.0092592592592593E-6</v>
      </c>
      <c r="AG18" s="46">
        <f t="shared" si="4"/>
        <v>2.4421296296296294E-5</v>
      </c>
      <c r="AH18" s="46">
        <f t="shared" si="5"/>
        <v>2.5017361111111107E-5</v>
      </c>
    </row>
    <row r="19" spans="1:34" ht="15" thickBot="1" x14ac:dyDescent="0.45">
      <c r="A19" s="9" t="s">
        <v>24</v>
      </c>
      <c r="B19" s="9" t="s">
        <v>8</v>
      </c>
      <c r="C19" s="9" t="s">
        <v>23</v>
      </c>
      <c r="D19" s="9" t="s">
        <v>14</v>
      </c>
      <c r="E19" s="19">
        <v>44261.111041666663</v>
      </c>
      <c r="F19" s="19">
        <v>44261.111064814817</v>
      </c>
      <c r="G19" s="19">
        <v>44261.11136574074</v>
      </c>
      <c r="H19" s="9" t="s">
        <v>57</v>
      </c>
      <c r="I19" s="9" t="s">
        <v>10</v>
      </c>
      <c r="J19" s="9" t="s">
        <v>10</v>
      </c>
      <c r="K19" s="9"/>
      <c r="L19" s="7" t="s">
        <v>112</v>
      </c>
      <c r="M19" s="35">
        <f t="shared" si="0"/>
        <v>3.0092592351138592E-4</v>
      </c>
      <c r="N19" s="36"/>
      <c r="O19" s="35">
        <v>3.0092592351138592E-4</v>
      </c>
      <c r="P19" s="36"/>
      <c r="Q19" s="36"/>
      <c r="R19" s="35">
        <f t="shared" si="1"/>
        <v>2.3148153559304774E-5</v>
      </c>
      <c r="S19" s="35">
        <f t="shared" si="2"/>
        <v>3.0092592351138592E-4</v>
      </c>
      <c r="T19" s="35"/>
      <c r="U19" s="35"/>
      <c r="V19" s="36"/>
      <c r="W19" s="34">
        <v>5.7870370370370369E-9</v>
      </c>
      <c r="X19" s="37">
        <v>0</v>
      </c>
      <c r="Y19" s="36"/>
      <c r="Z19" s="34">
        <v>4.0509259259259263E-7</v>
      </c>
      <c r="AA19" s="34">
        <v>5.7870370370370369E-9</v>
      </c>
      <c r="AB19" s="34">
        <v>4.1666666666666661E-7</v>
      </c>
      <c r="AC19" s="46">
        <f t="shared" si="3"/>
        <v>8.2754629629629629E-7</v>
      </c>
      <c r="AD19" s="37">
        <v>0</v>
      </c>
      <c r="AE19" s="37">
        <v>0</v>
      </c>
      <c r="AF19" s="37">
        <v>0</v>
      </c>
      <c r="AG19" s="52">
        <f t="shared" si="4"/>
        <v>0</v>
      </c>
      <c r="AH19" s="46">
        <f t="shared" si="5"/>
        <v>8.2754629629629629E-7</v>
      </c>
    </row>
    <row r="20" spans="1:34" ht="15" thickBot="1" x14ac:dyDescent="0.45">
      <c r="A20" s="9"/>
      <c r="B20" s="9" t="s">
        <v>11</v>
      </c>
      <c r="C20" s="9" t="s">
        <v>13</v>
      </c>
      <c r="D20" s="9" t="s">
        <v>12</v>
      </c>
      <c r="E20" s="19">
        <v>44261.111041666663</v>
      </c>
      <c r="F20" s="15">
        <v>44261.111307870371</v>
      </c>
      <c r="G20" s="19">
        <v>44261.11136574074</v>
      </c>
      <c r="H20" s="9" t="s">
        <v>69</v>
      </c>
      <c r="I20" s="9" t="s">
        <v>10</v>
      </c>
      <c r="J20" s="9" t="s">
        <v>10</v>
      </c>
      <c r="K20" s="9"/>
      <c r="L20" s="7" t="s">
        <v>112</v>
      </c>
      <c r="M20" s="35">
        <f t="shared" si="0"/>
        <v>5.7870369346346706E-5</v>
      </c>
      <c r="N20" s="36"/>
      <c r="O20" s="35">
        <v>5.7870369346346706E-5</v>
      </c>
      <c r="P20" s="36"/>
      <c r="Q20" s="36"/>
      <c r="R20" s="35">
        <f t="shared" si="1"/>
        <v>2.6620370772434399E-4</v>
      </c>
      <c r="S20" s="35">
        <f t="shared" si="2"/>
        <v>5.7870369346346706E-5</v>
      </c>
      <c r="T20" s="35"/>
      <c r="U20" s="35"/>
      <c r="V20" s="36"/>
      <c r="W20" s="34">
        <v>5.7870370370370369E-9</v>
      </c>
      <c r="X20" s="37">
        <v>0</v>
      </c>
      <c r="Z20" s="34">
        <v>5.787037037037037E-7</v>
      </c>
      <c r="AA20" s="44">
        <v>5.7870370370370369E-9</v>
      </c>
      <c r="AB20" s="34">
        <v>2.3148148148148148E-7</v>
      </c>
      <c r="AC20" s="46">
        <f t="shared" si="3"/>
        <v>8.159722222222222E-7</v>
      </c>
      <c r="AD20" s="37">
        <v>0</v>
      </c>
      <c r="AE20" s="37">
        <v>0</v>
      </c>
      <c r="AF20" s="37">
        <v>0</v>
      </c>
      <c r="AG20" s="52">
        <f t="shared" si="4"/>
        <v>0</v>
      </c>
      <c r="AH20" s="46">
        <f t="shared" si="5"/>
        <v>8.159722222222222E-7</v>
      </c>
    </row>
    <row r="21" spans="1:34" ht="15" thickBot="1" x14ac:dyDescent="0.45">
      <c r="A21" s="9" t="s">
        <v>25</v>
      </c>
      <c r="B21" s="9" t="s">
        <v>26</v>
      </c>
      <c r="C21" s="9" t="s">
        <v>28</v>
      </c>
      <c r="D21" s="9" t="s">
        <v>27</v>
      </c>
      <c r="E21" s="19">
        <v>44261.114363425928</v>
      </c>
      <c r="F21" s="15">
        <v>44261.114560185182</v>
      </c>
      <c r="G21" s="19">
        <v>44261.114618055559</v>
      </c>
      <c r="H21" s="9" t="s">
        <v>69</v>
      </c>
      <c r="I21" s="9" t="s">
        <v>10</v>
      </c>
      <c r="J21" s="9" t="s">
        <v>10</v>
      </c>
      <c r="K21" s="9"/>
      <c r="L21" s="7" t="s">
        <v>112</v>
      </c>
      <c r="M21" s="35">
        <f t="shared" si="0"/>
        <v>5.787037662230432E-5</v>
      </c>
      <c r="N21" s="36"/>
      <c r="O21" s="35">
        <v>5.787037662230432E-5</v>
      </c>
      <c r="P21" s="36"/>
      <c r="Q21" s="36"/>
      <c r="R21" s="35">
        <f t="shared" si="1"/>
        <v>1.9675925432238728E-4</v>
      </c>
      <c r="S21" s="35">
        <f t="shared" si="2"/>
        <v>5.787037662230432E-5</v>
      </c>
      <c r="T21" s="35"/>
      <c r="U21" s="35"/>
      <c r="V21" s="36"/>
      <c r="W21" s="34">
        <v>5.7870370370370369E-9</v>
      </c>
      <c r="X21" s="37">
        <v>0</v>
      </c>
      <c r="Z21" s="34">
        <v>4.3981481481481479E-7</v>
      </c>
      <c r="AA21" s="34">
        <v>5.7870370370370369E-9</v>
      </c>
      <c r="AB21" s="34">
        <v>2.0833333333333331E-7</v>
      </c>
      <c r="AC21" s="46">
        <f t="shared" si="3"/>
        <v>6.5393518518518517E-7</v>
      </c>
      <c r="AD21" s="37">
        <v>0</v>
      </c>
      <c r="AE21" s="37">
        <v>0</v>
      </c>
      <c r="AF21" s="37">
        <v>0</v>
      </c>
      <c r="AG21" s="52">
        <f t="shared" si="4"/>
        <v>0</v>
      </c>
      <c r="AH21" s="46">
        <f t="shared" si="5"/>
        <v>6.5393518518518517E-7</v>
      </c>
    </row>
    <row r="22" spans="1:34" ht="15" thickBot="1" x14ac:dyDescent="0.45">
      <c r="A22" s="9"/>
      <c r="B22" s="9" t="s">
        <v>11</v>
      </c>
      <c r="C22" s="9" t="s">
        <v>13</v>
      </c>
      <c r="D22" s="9" t="s">
        <v>12</v>
      </c>
      <c r="E22" s="19">
        <v>44261.114363425928</v>
      </c>
      <c r="F22" s="15">
        <v>44261.114560185182</v>
      </c>
      <c r="G22" s="21">
        <v>44261.114618055559</v>
      </c>
      <c r="H22" s="14" t="s">
        <v>69</v>
      </c>
      <c r="I22" s="9" t="s">
        <v>10</v>
      </c>
      <c r="J22" s="9" t="s">
        <v>10</v>
      </c>
      <c r="K22" s="9"/>
      <c r="L22" s="7" t="s">
        <v>112</v>
      </c>
      <c r="M22" s="35">
        <f t="shared" si="0"/>
        <v>5.787037662230432E-5</v>
      </c>
      <c r="N22" s="36"/>
      <c r="O22" s="35">
        <v>5.787037662230432E-5</v>
      </c>
      <c r="P22" s="36"/>
      <c r="Q22" s="36"/>
      <c r="R22" s="35">
        <f t="shared" si="1"/>
        <v>1.9675925432238728E-4</v>
      </c>
      <c r="S22" s="35">
        <f t="shared" si="2"/>
        <v>5.787037662230432E-5</v>
      </c>
      <c r="T22" s="35"/>
      <c r="U22" s="35"/>
      <c r="V22" s="36"/>
      <c r="W22" s="34">
        <v>5.7870370370370369E-9</v>
      </c>
      <c r="X22" s="37">
        <v>0</v>
      </c>
      <c r="Z22" s="34">
        <v>5.787037037037037E-7</v>
      </c>
      <c r="AA22" s="34">
        <v>5.7870370370370369E-9</v>
      </c>
      <c r="AB22" s="34">
        <v>2.3148148148148148E-7</v>
      </c>
      <c r="AC22" s="46">
        <f t="shared" si="3"/>
        <v>8.159722222222222E-7</v>
      </c>
      <c r="AD22" s="37">
        <v>0</v>
      </c>
      <c r="AE22" s="37">
        <v>0</v>
      </c>
      <c r="AF22" s="37">
        <v>0</v>
      </c>
      <c r="AG22" s="52">
        <f t="shared" si="4"/>
        <v>0</v>
      </c>
      <c r="AH22" s="46">
        <f t="shared" si="5"/>
        <v>8.159722222222222E-7</v>
      </c>
    </row>
    <row r="23" spans="1:34" ht="15" thickBot="1" x14ac:dyDescent="0.45">
      <c r="A23" s="14" t="s">
        <v>29</v>
      </c>
      <c r="B23" s="9" t="s">
        <v>21</v>
      </c>
      <c r="C23" s="9" t="s">
        <v>22</v>
      </c>
      <c r="D23" s="9" t="s">
        <v>30</v>
      </c>
      <c r="E23" s="19">
        <v>44261.117442129631</v>
      </c>
      <c r="F23" s="15">
        <v>44261.117511574077</v>
      </c>
      <c r="G23" s="15">
        <v>44261.129467592589</v>
      </c>
      <c r="H23" s="9" t="s">
        <v>70</v>
      </c>
      <c r="I23" s="9" t="s">
        <v>90</v>
      </c>
      <c r="J23" s="9" t="s">
        <v>88</v>
      </c>
      <c r="K23" s="9"/>
      <c r="L23" s="7" t="s">
        <v>114</v>
      </c>
      <c r="M23" s="35">
        <f t="shared" si="0"/>
        <v>1.1956018512137234E-2</v>
      </c>
      <c r="N23" s="36"/>
      <c r="O23" s="36"/>
      <c r="P23" s="36"/>
      <c r="Q23" s="35">
        <v>1.1956018512137234E-2</v>
      </c>
      <c r="R23" s="35">
        <f t="shared" si="1"/>
        <v>6.9444446125999093E-5</v>
      </c>
      <c r="S23" s="35"/>
      <c r="T23" s="35"/>
      <c r="U23" s="35">
        <f t="shared" si="6"/>
        <v>1.1956018512137234E-2</v>
      </c>
      <c r="V23" s="36"/>
      <c r="W23" s="34">
        <v>5.7870370370370369E-9</v>
      </c>
      <c r="X23" s="34">
        <v>1.0648148148148148E-5</v>
      </c>
      <c r="Z23" s="34">
        <v>4.0509259259259263E-7</v>
      </c>
      <c r="AA23" s="34">
        <v>5.7870370370370369E-9</v>
      </c>
      <c r="AB23" s="34">
        <v>1.3888888888888888E-7</v>
      </c>
      <c r="AC23" s="46">
        <f t="shared" si="3"/>
        <v>5.4976851851851858E-7</v>
      </c>
      <c r="AD23" s="34">
        <v>6.5972222222222213E-6</v>
      </c>
      <c r="AE23" s="34">
        <v>1.0648148148148148E-5</v>
      </c>
      <c r="AF23" s="34">
        <v>4.7453703703703705E-6</v>
      </c>
      <c r="AG23" s="46">
        <f t="shared" si="4"/>
        <v>2.1990740740740736E-5</v>
      </c>
      <c r="AH23" s="46">
        <f t="shared" si="5"/>
        <v>2.2540509259259255E-5</v>
      </c>
    </row>
    <row r="24" spans="1:34" ht="15" thickBot="1" x14ac:dyDescent="0.45">
      <c r="A24" s="9" t="s">
        <v>31</v>
      </c>
      <c r="B24" s="9" t="s">
        <v>54</v>
      </c>
      <c r="C24" s="9" t="s">
        <v>56</v>
      </c>
      <c r="D24" s="9" t="s">
        <v>55</v>
      </c>
      <c r="E24" s="19">
        <v>44261.176157407404</v>
      </c>
      <c r="F24" s="15">
        <v>44261.176828703705</v>
      </c>
      <c r="G24" s="19">
        <v>44261.251539351855</v>
      </c>
      <c r="H24" s="9" t="s">
        <v>90</v>
      </c>
      <c r="I24" s="9" t="s">
        <v>90</v>
      </c>
      <c r="J24" s="9" t="s">
        <v>90</v>
      </c>
      <c r="K24" s="9"/>
      <c r="L24" s="7" t="s">
        <v>114</v>
      </c>
      <c r="M24" s="35">
        <f t="shared" si="0"/>
        <v>7.4710648150357883E-2</v>
      </c>
      <c r="N24" s="36"/>
      <c r="O24" s="36"/>
      <c r="P24" s="36"/>
      <c r="Q24" s="35">
        <v>7.4710648150357883E-2</v>
      </c>
      <c r="R24" s="35">
        <f t="shared" si="1"/>
        <v>6.7129630042472854E-4</v>
      </c>
      <c r="S24" s="35"/>
      <c r="T24" s="35"/>
      <c r="U24" s="35">
        <f t="shared" si="6"/>
        <v>7.4710648150357883E-2</v>
      </c>
      <c r="V24" s="36"/>
      <c r="W24" s="34">
        <v>5.7870370370370369E-9</v>
      </c>
      <c r="X24" s="34">
        <v>1.1342592592592592E-5</v>
      </c>
      <c r="Z24" s="34">
        <v>5.3240740740740745E-7</v>
      </c>
      <c r="AA24" s="34">
        <v>5.7870370370370369E-9</v>
      </c>
      <c r="AB24" s="34">
        <v>1.2731481481481482E-7</v>
      </c>
      <c r="AC24" s="46">
        <f t="shared" si="3"/>
        <v>6.6550925925925926E-7</v>
      </c>
      <c r="AD24" s="34">
        <v>5.555555555555555E-6</v>
      </c>
      <c r="AE24" s="34">
        <v>1.1342592592592592E-5</v>
      </c>
      <c r="AF24" s="34">
        <v>2.5462962962962961E-6</v>
      </c>
      <c r="AG24" s="46">
        <f t="shared" si="4"/>
        <v>1.9444444444444442E-5</v>
      </c>
      <c r="AH24" s="46">
        <f t="shared" si="5"/>
        <v>2.0109953703703701E-5</v>
      </c>
    </row>
    <row r="25" spans="1:34" x14ac:dyDescent="0.4">
      <c r="A25" s="4"/>
      <c r="B25" s="4"/>
      <c r="C25" s="4"/>
      <c r="D25" s="4"/>
      <c r="E25" s="4"/>
      <c r="F25" s="4"/>
      <c r="G25" s="4"/>
      <c r="H25" s="4"/>
      <c r="I25" s="4"/>
      <c r="J25" s="4"/>
      <c r="L25" s="7"/>
      <c r="Z25" s="44">
        <f>SUM(Z2:Z24)/23</f>
        <v>9.6719001610305979E-7</v>
      </c>
      <c r="AA25" s="44">
        <f t="shared" ref="AA25:AB25" si="8">SUM(AA2:AA24)/23</f>
        <v>5.7870370370370353E-9</v>
      </c>
      <c r="AB25" s="44">
        <f t="shared" si="8"/>
        <v>1.8669484702093396E-7</v>
      </c>
      <c r="AD25" s="36">
        <f>SUM(AD2:AD24)/7</f>
        <v>7.2916666666666657E-6</v>
      </c>
      <c r="AE25" s="36">
        <f>SUM(AE2:AE24)/7</f>
        <v>1.0085978835978836E-5</v>
      </c>
      <c r="AF25" s="36">
        <f>SUM(AF2:AF24)/7</f>
        <v>3.2738095238095232E-6</v>
      </c>
    </row>
    <row r="26" spans="1:34" x14ac:dyDescent="0.4">
      <c r="A26" s="4"/>
      <c r="B26" s="4"/>
      <c r="C26" s="4"/>
      <c r="D26" s="4"/>
      <c r="E26" s="4"/>
      <c r="F26" s="4"/>
      <c r="G26" s="4"/>
      <c r="H26" s="4"/>
      <c r="I26" s="4"/>
      <c r="J26" s="4"/>
      <c r="L26" s="7"/>
      <c r="O26" s="36">
        <f>SUM(O2:O24)/15</f>
        <v>1.1231481490166641E-3</v>
      </c>
      <c r="P26" s="36">
        <f>SUM(P2:P25)</f>
        <v>1.2384259243845008E-3</v>
      </c>
      <c r="Q26" s="36">
        <f>SUM(Q2:Q25)/6</f>
        <v>2.8917824073513555E-2</v>
      </c>
      <c r="Z26" s="34"/>
      <c r="AB26" s="34"/>
    </row>
    <row r="27" spans="1:34" x14ac:dyDescent="0.4">
      <c r="A27" s="4"/>
      <c r="B27" s="4"/>
      <c r="C27" s="4"/>
      <c r="D27" s="4"/>
      <c r="E27" s="4"/>
      <c r="F27" s="4"/>
      <c r="G27" s="4"/>
      <c r="H27" s="4"/>
      <c r="I27" s="4"/>
      <c r="J27" s="4"/>
      <c r="O27" s="24"/>
    </row>
    <row r="28" spans="1:34" x14ac:dyDescent="0.4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34" x14ac:dyDescent="0.4">
      <c r="A29" s="4"/>
      <c r="B29" s="4"/>
      <c r="C29" s="4"/>
      <c r="D29" s="4"/>
      <c r="E29" s="4"/>
      <c r="F29" s="4"/>
      <c r="G29" s="4"/>
      <c r="H29" s="4"/>
      <c r="I29" s="4"/>
      <c r="J29" s="4"/>
      <c r="W29" s="3">
        <v>86400</v>
      </c>
      <c r="Z29" s="34">
        <v>5.324074074074074E-6</v>
      </c>
    </row>
    <row r="30" spans="1:34" x14ac:dyDescent="0.4">
      <c r="A30" s="4"/>
      <c r="B30" s="4"/>
      <c r="C30" s="4"/>
      <c r="D30" s="4"/>
      <c r="E30" s="4"/>
      <c r="F30" s="4"/>
      <c r="G30" s="4"/>
      <c r="H30" s="4"/>
      <c r="I30" s="4"/>
      <c r="J30" s="4"/>
      <c r="W30" s="3">
        <v>0.43</v>
      </c>
    </row>
    <row r="31" spans="1:34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W31" s="34">
        <f>W30/W29</f>
        <v>4.9768518518518514E-6</v>
      </c>
    </row>
    <row r="32" spans="1:34" x14ac:dyDescent="0.4">
      <c r="A32" s="1"/>
      <c r="B32" s="1"/>
      <c r="C32" s="1"/>
      <c r="D32" s="1"/>
      <c r="E32" s="1"/>
      <c r="F32" s="1"/>
      <c r="G32" s="1"/>
      <c r="H32" s="1"/>
      <c r="I32" s="1"/>
      <c r="J32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A4EF1-23B0-41BD-97BD-D9087AD3841C}">
  <dimension ref="A1:AI34"/>
  <sheetViews>
    <sheetView workbookViewId="0">
      <selection activeCell="AB39" sqref="AB39"/>
    </sheetView>
  </sheetViews>
  <sheetFormatPr defaultRowHeight="14.6" x14ac:dyDescent="0.4"/>
  <cols>
    <col min="1" max="1" width="13.23046875" customWidth="1"/>
    <col min="2" max="3" width="15.4609375" bestFit="1" customWidth="1"/>
    <col min="4" max="4" width="16.69140625" customWidth="1"/>
    <col min="5" max="5" width="15.4609375" bestFit="1" customWidth="1"/>
    <col min="6" max="6" width="17.84375" customWidth="1"/>
    <col min="7" max="7" width="19.765625" customWidth="1"/>
    <col min="8" max="8" width="29.07421875" customWidth="1"/>
    <col min="9" max="9" width="17.765625" customWidth="1"/>
    <col min="10" max="11" width="15.4609375" bestFit="1" customWidth="1"/>
    <col min="13" max="13" width="11.4609375" bestFit="1" customWidth="1"/>
    <col min="15" max="15" width="11.69140625" bestFit="1" customWidth="1"/>
    <col min="16" max="16" width="15.4609375" bestFit="1" customWidth="1"/>
    <col min="17" max="17" width="11.69140625" bestFit="1" customWidth="1"/>
    <col min="19" max="20" width="11.4609375" bestFit="1" customWidth="1"/>
    <col min="22" max="22" width="11.4609375" bestFit="1" customWidth="1"/>
    <col min="24" max="24" width="13.765625" customWidth="1"/>
    <col min="25" max="25" width="19.84375" customWidth="1"/>
    <col min="27" max="27" width="14.84375" customWidth="1"/>
    <col min="28" max="28" width="14" customWidth="1"/>
    <col min="29" max="29" width="11.4609375" customWidth="1"/>
    <col min="30" max="30" width="11.69140625" bestFit="1" customWidth="1"/>
    <col min="31" max="31" width="12.3046875" customWidth="1"/>
    <col min="32" max="32" width="14.23046875" customWidth="1"/>
    <col min="33" max="33" width="12.23046875" customWidth="1"/>
    <col min="34" max="35" width="11.69140625" bestFit="1" customWidth="1"/>
  </cols>
  <sheetData>
    <row r="1" spans="1:35" ht="14.4" customHeight="1" thickBot="1" x14ac:dyDescent="0.45">
      <c r="A1" s="12" t="s">
        <v>0</v>
      </c>
      <c r="B1" s="12" t="s">
        <v>3</v>
      </c>
      <c r="C1" s="12" t="s">
        <v>5</v>
      </c>
      <c r="D1" s="12" t="s">
        <v>83</v>
      </c>
      <c r="E1" s="12" t="s">
        <v>82</v>
      </c>
      <c r="F1" s="12" t="s">
        <v>1</v>
      </c>
      <c r="G1" s="12" t="s">
        <v>2</v>
      </c>
      <c r="H1" s="13" t="s">
        <v>81</v>
      </c>
      <c r="I1" s="13" t="s">
        <v>6</v>
      </c>
      <c r="J1" s="12" t="s">
        <v>4</v>
      </c>
      <c r="K1" s="12" t="s">
        <v>80</v>
      </c>
      <c r="M1" s="6" t="s">
        <v>110</v>
      </c>
      <c r="O1" s="7" t="s">
        <v>112</v>
      </c>
      <c r="P1" s="7" t="s">
        <v>113</v>
      </c>
      <c r="Q1" s="3" t="s">
        <v>114</v>
      </c>
      <c r="S1" s="31" t="s">
        <v>117</v>
      </c>
      <c r="T1" s="31" t="s">
        <v>118</v>
      </c>
      <c r="U1" s="31" t="s">
        <v>119</v>
      </c>
      <c r="V1" s="31" t="s">
        <v>120</v>
      </c>
      <c r="W1" s="31" t="s">
        <v>122</v>
      </c>
      <c r="X1" s="31" t="s">
        <v>123</v>
      </c>
      <c r="Y1" s="31" t="s">
        <v>124</v>
      </c>
      <c r="AA1" s="3" t="s">
        <v>131</v>
      </c>
      <c r="AB1" s="3" t="s">
        <v>126</v>
      </c>
      <c r="AC1" s="3" t="s">
        <v>127</v>
      </c>
      <c r="AD1" s="45" t="s">
        <v>133</v>
      </c>
      <c r="AE1" s="3" t="s">
        <v>132</v>
      </c>
      <c r="AF1" s="3" t="s">
        <v>128</v>
      </c>
      <c r="AG1" s="3" t="s">
        <v>129</v>
      </c>
      <c r="AH1" s="45" t="s">
        <v>133</v>
      </c>
      <c r="AI1" s="45" t="s">
        <v>134</v>
      </c>
    </row>
    <row r="2" spans="1:35" ht="15" thickBot="1" x14ac:dyDescent="0.45">
      <c r="A2" s="14" t="s">
        <v>61</v>
      </c>
      <c r="B2" s="14" t="s">
        <v>8</v>
      </c>
      <c r="C2" s="14" t="s">
        <v>23</v>
      </c>
      <c r="D2" s="14" t="s">
        <v>14</v>
      </c>
      <c r="E2" s="19">
        <v>44263.024074074077</v>
      </c>
      <c r="F2" s="15">
        <v>44263.02447916667</v>
      </c>
      <c r="G2" s="15">
        <v>44263.025092592594</v>
      </c>
      <c r="H2" s="9" t="s">
        <v>101</v>
      </c>
      <c r="I2" s="9" t="s">
        <v>10</v>
      </c>
      <c r="J2" s="9" t="s">
        <v>10</v>
      </c>
      <c r="K2" s="9" t="s">
        <v>74</v>
      </c>
      <c r="L2" s="7" t="s">
        <v>112</v>
      </c>
      <c r="M2" s="35">
        <f>(G2-F2)/5</f>
        <v>1.2268518476048483E-4</v>
      </c>
      <c r="N2" s="36"/>
      <c r="O2" s="35">
        <v>1.273148148148148E-4</v>
      </c>
      <c r="P2" s="36"/>
      <c r="Q2" s="36"/>
      <c r="R2" s="36"/>
      <c r="S2" s="35">
        <f>(F2-E2)/5</f>
        <v>8.1018518540076914E-5</v>
      </c>
      <c r="T2" s="35">
        <f>O2</f>
        <v>1.273148148148148E-4</v>
      </c>
      <c r="U2" s="35"/>
      <c r="V2" s="35"/>
      <c r="W2" s="36"/>
      <c r="X2" s="34">
        <v>5.7870370370370369E-9</v>
      </c>
      <c r="Y2" s="37">
        <v>0</v>
      </c>
      <c r="AA2" s="34">
        <v>5.787037037037037E-7</v>
      </c>
      <c r="AB2" s="34">
        <v>5.7870370370370369E-9</v>
      </c>
      <c r="AC2" s="34">
        <v>1.3888888888888888E-7</v>
      </c>
      <c r="AD2" s="46">
        <f>SUM(AA2:AC2)</f>
        <v>7.2337962962962959E-7</v>
      </c>
      <c r="AE2" s="37">
        <v>0</v>
      </c>
      <c r="AF2" s="37">
        <v>0</v>
      </c>
      <c r="AG2" s="37">
        <v>0</v>
      </c>
      <c r="AH2" s="46">
        <f>SUM(AE2:AG2)</f>
        <v>0</v>
      </c>
      <c r="AI2" s="46">
        <f>W2+AD2+AH2</f>
        <v>7.2337962962962959E-7</v>
      </c>
    </row>
    <row r="3" spans="1:35" ht="43.3" thickBot="1" x14ac:dyDescent="0.45">
      <c r="A3" s="9" t="s">
        <v>62</v>
      </c>
      <c r="B3" s="16" t="s">
        <v>11</v>
      </c>
      <c r="C3" s="9" t="s">
        <v>13</v>
      </c>
      <c r="D3" s="9" t="s">
        <v>12</v>
      </c>
      <c r="E3" s="15">
        <v>44263.027060185188</v>
      </c>
      <c r="F3" s="15">
        <v>44263.02721064815</v>
      </c>
      <c r="G3" s="15">
        <v>44263.027291666665</v>
      </c>
      <c r="H3" s="16" t="s">
        <v>109</v>
      </c>
      <c r="I3" s="9" t="s">
        <v>10</v>
      </c>
      <c r="J3" s="9" t="s">
        <v>10</v>
      </c>
      <c r="K3" s="9" t="s">
        <v>74</v>
      </c>
      <c r="L3" s="7" t="s">
        <v>112</v>
      </c>
      <c r="M3" s="35">
        <f t="shared" ref="M3:M24" si="0">G3-F3</f>
        <v>8.1018515629693866E-5</v>
      </c>
      <c r="N3" s="36"/>
      <c r="O3" s="35">
        <v>8.1018515629693866E-5</v>
      </c>
      <c r="P3" s="36"/>
      <c r="Q3" s="36"/>
      <c r="R3" s="36"/>
      <c r="S3" s="35">
        <f>F3-E3</f>
        <v>1.5046296175569296E-4</v>
      </c>
      <c r="T3" s="35">
        <f t="shared" ref="T3:T24" si="1">O3</f>
        <v>8.1018515629693866E-5</v>
      </c>
      <c r="U3" s="35"/>
      <c r="V3" s="35"/>
      <c r="W3" s="36"/>
      <c r="X3" s="34">
        <v>5.7870370370370369E-9</v>
      </c>
      <c r="Y3" s="37">
        <v>0</v>
      </c>
      <c r="AA3" s="34">
        <v>5.3240740740740745E-7</v>
      </c>
      <c r="AB3" s="34">
        <v>5.7870370370370369E-9</v>
      </c>
      <c r="AC3" s="34">
        <v>1.6203703703703703E-7</v>
      </c>
      <c r="AD3" s="46">
        <f t="shared" ref="AD3:AD24" si="2">SUM(AA3:AC3)</f>
        <v>7.0023148148148152E-7</v>
      </c>
      <c r="AE3" s="37">
        <v>0</v>
      </c>
      <c r="AF3" s="37">
        <v>0</v>
      </c>
      <c r="AG3" s="37">
        <v>0</v>
      </c>
      <c r="AH3" s="46">
        <f t="shared" ref="AH3:AH24" si="3">SUM(AE3:AG3)</f>
        <v>0</v>
      </c>
      <c r="AI3" s="46">
        <f t="shared" ref="AI3:AI24" si="4">W3+AD3+AH3</f>
        <v>7.0023148148148152E-7</v>
      </c>
    </row>
    <row r="4" spans="1:35" ht="29.15" thickBot="1" x14ac:dyDescent="0.45">
      <c r="A4" s="9" t="s">
        <v>32</v>
      </c>
      <c r="B4" s="14" t="s">
        <v>21</v>
      </c>
      <c r="C4" s="14" t="s">
        <v>22</v>
      </c>
      <c r="D4" s="14" t="s">
        <v>30</v>
      </c>
      <c r="E4" s="19" t="s">
        <v>76</v>
      </c>
      <c r="F4" s="15">
        <v>44263.030462962961</v>
      </c>
      <c r="G4" s="15">
        <v>44263.036643518521</v>
      </c>
      <c r="H4" s="16" t="s">
        <v>102</v>
      </c>
      <c r="I4" s="9" t="s">
        <v>90</v>
      </c>
      <c r="J4" s="9" t="s">
        <v>88</v>
      </c>
      <c r="K4" s="9" t="s">
        <v>74</v>
      </c>
      <c r="L4" s="7" t="s">
        <v>114</v>
      </c>
      <c r="M4" s="35">
        <f t="shared" si="0"/>
        <v>6.180555559694767E-3</v>
      </c>
      <c r="N4" s="36"/>
      <c r="O4" s="36"/>
      <c r="P4" s="36"/>
      <c r="Q4" s="35">
        <v>6.180555559694767E-3</v>
      </c>
      <c r="R4" s="36"/>
      <c r="S4" s="35">
        <v>2.3148148148148146E-4</v>
      </c>
      <c r="T4" s="35"/>
      <c r="U4" s="35"/>
      <c r="V4" s="35">
        <f t="shared" ref="V4:V23" si="5">Q4</f>
        <v>6.180555559694767E-3</v>
      </c>
      <c r="W4" s="36"/>
      <c r="X4" s="34">
        <v>5.7870370370370369E-9</v>
      </c>
      <c r="Y4" s="34">
        <v>9.2592592592592591E-6</v>
      </c>
      <c r="AA4" s="34">
        <v>4.0509259259259263E-7</v>
      </c>
      <c r="AB4" s="34">
        <v>5.7870370370370369E-9</v>
      </c>
      <c r="AC4" s="34">
        <v>1.5046296296296297E-7</v>
      </c>
      <c r="AD4" s="46">
        <f t="shared" si="2"/>
        <v>5.6134259259259267E-7</v>
      </c>
      <c r="AE4" s="34">
        <v>5.555555555555555E-6</v>
      </c>
      <c r="AF4" s="34">
        <v>9.2592592592592591E-6</v>
      </c>
      <c r="AG4" s="34">
        <v>3.9351851851851851E-6</v>
      </c>
      <c r="AH4" s="46">
        <f t="shared" si="3"/>
        <v>1.8749999999999998E-5</v>
      </c>
      <c r="AI4" s="46">
        <f t="shared" si="4"/>
        <v>1.9311342592592592E-5</v>
      </c>
    </row>
    <row r="5" spans="1:35" ht="43.3" thickBot="1" x14ac:dyDescent="0.45">
      <c r="A5" s="14" t="s">
        <v>33</v>
      </c>
      <c r="B5" s="14" t="s">
        <v>26</v>
      </c>
      <c r="C5" s="14" t="s">
        <v>28</v>
      </c>
      <c r="D5" s="14" t="s">
        <v>34</v>
      </c>
      <c r="E5" s="19">
        <v>44263.05877314815</v>
      </c>
      <c r="F5" s="19">
        <v>44263.05877314815</v>
      </c>
      <c r="G5" s="15">
        <v>44263.059861111113</v>
      </c>
      <c r="H5" s="16" t="s">
        <v>77</v>
      </c>
      <c r="I5" s="9" t="s">
        <v>10</v>
      </c>
      <c r="J5" s="9" t="s">
        <v>10</v>
      </c>
      <c r="K5" s="9" t="s">
        <v>74</v>
      </c>
      <c r="L5" s="7" t="s">
        <v>112</v>
      </c>
      <c r="M5" s="35">
        <f>(G5-F5)/5</f>
        <v>2.1759259252576157E-4</v>
      </c>
      <c r="N5" s="36"/>
      <c r="O5" s="35">
        <v>2.199074074074074E-4</v>
      </c>
      <c r="P5" s="36"/>
      <c r="Q5" s="36"/>
      <c r="R5" s="36"/>
      <c r="S5" s="35">
        <f t="shared" ref="S5:S24" si="6">F5-E5</f>
        <v>0</v>
      </c>
      <c r="T5" s="35">
        <f t="shared" si="1"/>
        <v>2.199074074074074E-4</v>
      </c>
      <c r="U5" s="35"/>
      <c r="V5" s="35"/>
      <c r="W5" s="36"/>
      <c r="X5" s="34">
        <v>5.7870370370370369E-9</v>
      </c>
      <c r="Y5" s="37">
        <v>0</v>
      </c>
      <c r="AA5" s="34">
        <v>5.3240740740740745E-7</v>
      </c>
      <c r="AB5" s="34">
        <v>5.7870370370370369E-9</v>
      </c>
      <c r="AC5" s="34">
        <v>1.5046296296296297E-7</v>
      </c>
      <c r="AD5" s="46">
        <f t="shared" si="2"/>
        <v>6.8865740740740743E-7</v>
      </c>
      <c r="AE5" s="37">
        <v>0</v>
      </c>
      <c r="AF5" s="37">
        <v>0</v>
      </c>
      <c r="AG5" s="37">
        <v>0</v>
      </c>
      <c r="AH5" s="46">
        <f t="shared" si="3"/>
        <v>0</v>
      </c>
      <c r="AI5" s="46">
        <f t="shared" si="4"/>
        <v>6.8865740740740743E-7</v>
      </c>
    </row>
    <row r="6" spans="1:35" ht="29.15" thickBot="1" x14ac:dyDescent="0.45">
      <c r="A6" s="9" t="s">
        <v>35</v>
      </c>
      <c r="B6" s="9" t="s">
        <v>36</v>
      </c>
      <c r="C6" s="9" t="s">
        <v>38</v>
      </c>
      <c r="D6" s="9" t="s">
        <v>37</v>
      </c>
      <c r="E6" s="19">
        <v>44263.297002314815</v>
      </c>
      <c r="F6" s="15">
        <v>44263.298148148147</v>
      </c>
      <c r="G6" s="15">
        <v>44263.308125000003</v>
      </c>
      <c r="H6" s="16" t="s">
        <v>105</v>
      </c>
      <c r="I6" s="9" t="s">
        <v>90</v>
      </c>
      <c r="J6" s="9" t="s">
        <v>88</v>
      </c>
      <c r="K6" s="9" t="s">
        <v>78</v>
      </c>
      <c r="L6" s="7" t="s">
        <v>114</v>
      </c>
      <c r="M6" s="35">
        <f t="shared" si="0"/>
        <v>9.976851855753921E-3</v>
      </c>
      <c r="N6" s="36"/>
      <c r="O6" s="36"/>
      <c r="P6" s="36"/>
      <c r="Q6" s="35">
        <v>9.9768518518518531E-3</v>
      </c>
      <c r="R6" s="36"/>
      <c r="S6" s="35">
        <f t="shared" si="6"/>
        <v>1.1458333319751546E-3</v>
      </c>
      <c r="T6" s="35"/>
      <c r="U6" s="35"/>
      <c r="V6" s="35">
        <f t="shared" si="5"/>
        <v>9.9768518518518531E-3</v>
      </c>
      <c r="W6" s="36"/>
      <c r="X6" s="34">
        <v>5.7870370370370369E-9</v>
      </c>
      <c r="Y6" s="34">
        <v>8.101851851851852E-6</v>
      </c>
      <c r="AA6" s="34">
        <v>3.5879629629629627E-7</v>
      </c>
      <c r="AB6" s="34">
        <v>5.7870370370370369E-9</v>
      </c>
      <c r="AC6" s="34">
        <v>1.2731481481481482E-7</v>
      </c>
      <c r="AD6" s="46">
        <f t="shared" si="2"/>
        <v>4.9189814814814814E-7</v>
      </c>
      <c r="AE6" s="34">
        <v>6.9444444444444439E-6</v>
      </c>
      <c r="AF6" s="34">
        <v>8.101851851851852E-6</v>
      </c>
      <c r="AG6" s="34">
        <v>5.0925925925925923E-6</v>
      </c>
      <c r="AH6" s="46">
        <f t="shared" si="3"/>
        <v>2.0138888888888889E-5</v>
      </c>
      <c r="AI6" s="46">
        <f t="shared" si="4"/>
        <v>2.0630787037037038E-5</v>
      </c>
    </row>
    <row r="7" spans="1:35" ht="29.15" thickBot="1" x14ac:dyDescent="0.45">
      <c r="A7" s="9" t="s">
        <v>39</v>
      </c>
      <c r="B7" s="9" t="s">
        <v>40</v>
      </c>
      <c r="C7" s="9" t="s">
        <v>42</v>
      </c>
      <c r="D7" s="9" t="s">
        <v>41</v>
      </c>
      <c r="E7" s="19">
        <v>44263.34878472222</v>
      </c>
      <c r="F7" s="15">
        <v>44263.349108796298</v>
      </c>
      <c r="G7" s="15">
        <v>44263.360219907408</v>
      </c>
      <c r="H7" s="16" t="s">
        <v>105</v>
      </c>
      <c r="I7" s="9" t="s">
        <v>90</v>
      </c>
      <c r="J7" s="9" t="s">
        <v>88</v>
      </c>
      <c r="K7" s="9" t="s">
        <v>78</v>
      </c>
      <c r="L7" s="7" t="s">
        <v>114</v>
      </c>
      <c r="M7" s="35">
        <f t="shared" si="0"/>
        <v>1.1111111110949423E-2</v>
      </c>
      <c r="N7" s="36"/>
      <c r="O7" s="36"/>
      <c r="P7" s="36"/>
      <c r="Q7" s="35">
        <v>1.1111111110949423E-2</v>
      </c>
      <c r="R7" s="36"/>
      <c r="S7" s="35">
        <f t="shared" si="6"/>
        <v>3.2407407707069069E-4</v>
      </c>
      <c r="T7" s="35"/>
      <c r="U7" s="35"/>
      <c r="V7" s="35">
        <f t="shared" si="5"/>
        <v>1.1111111110949423E-2</v>
      </c>
      <c r="W7" s="36"/>
      <c r="X7" s="34">
        <v>5.7870370370370369E-9</v>
      </c>
      <c r="Y7" s="34">
        <v>1.1458333333333333E-5</v>
      </c>
      <c r="AA7" s="34">
        <v>3.3564814814814815E-7</v>
      </c>
      <c r="AB7" s="44">
        <v>5.7870370370370369E-9</v>
      </c>
      <c r="AC7" s="34">
        <v>1.8518518518518518E-7</v>
      </c>
      <c r="AD7" s="46">
        <f t="shared" si="2"/>
        <v>5.266203703703704E-7</v>
      </c>
      <c r="AE7" s="34">
        <v>6.5972222222222213E-6</v>
      </c>
      <c r="AF7" s="34">
        <v>1.1458333333333333E-5</v>
      </c>
      <c r="AG7" s="34">
        <v>5.0925925925925923E-6</v>
      </c>
      <c r="AH7" s="46">
        <f t="shared" si="3"/>
        <v>2.3148148148148147E-5</v>
      </c>
      <c r="AI7" s="46">
        <f t="shared" si="4"/>
        <v>2.3674768518518518E-5</v>
      </c>
    </row>
    <row r="8" spans="1:35" ht="29.15" thickBot="1" x14ac:dyDescent="0.45">
      <c r="A8" s="14" t="s">
        <v>43</v>
      </c>
      <c r="B8" s="14" t="s">
        <v>21</v>
      </c>
      <c r="C8" s="14" t="s">
        <v>22</v>
      </c>
      <c r="D8" s="14" t="s">
        <v>30</v>
      </c>
      <c r="E8" s="19">
        <v>44264.514837962961</v>
      </c>
      <c r="F8" s="15">
        <v>44264.514918981484</v>
      </c>
      <c r="G8" s="15">
        <v>44264.527280092596</v>
      </c>
      <c r="H8" s="16" t="s">
        <v>105</v>
      </c>
      <c r="I8" s="9" t="s">
        <v>90</v>
      </c>
      <c r="J8" s="9" t="s">
        <v>88</v>
      </c>
      <c r="K8" s="9"/>
      <c r="L8" s="7" t="s">
        <v>114</v>
      </c>
      <c r="M8" s="35">
        <f t="shared" si="0"/>
        <v>1.2361111112113576E-2</v>
      </c>
      <c r="N8" s="36"/>
      <c r="O8" s="36"/>
      <c r="P8" s="36"/>
      <c r="Q8" s="35">
        <v>1.2361111112113576E-2</v>
      </c>
      <c r="R8" s="36"/>
      <c r="S8" s="35">
        <f t="shared" si="6"/>
        <v>8.101852290565148E-5</v>
      </c>
      <c r="T8" s="35"/>
      <c r="U8" s="35"/>
      <c r="V8" s="35">
        <f t="shared" si="5"/>
        <v>1.2361111112113576E-2</v>
      </c>
      <c r="W8" s="36"/>
      <c r="X8" s="34">
        <v>5.7870370370370369E-9</v>
      </c>
      <c r="Y8" s="34">
        <v>9.2592592592592591E-6</v>
      </c>
      <c r="AA8" s="34">
        <v>4.3981481481481479E-7</v>
      </c>
      <c r="AB8" s="34">
        <v>5.7870370370370369E-9</v>
      </c>
      <c r="AC8" s="34">
        <v>2.0833333333333331E-7</v>
      </c>
      <c r="AD8" s="46">
        <f t="shared" si="2"/>
        <v>6.5393518518518517E-7</v>
      </c>
      <c r="AE8" s="34">
        <v>7.0601851851851848E-6</v>
      </c>
      <c r="AF8" s="34">
        <v>9.2592592592592591E-6</v>
      </c>
      <c r="AG8" s="34">
        <v>2.0833333333333334E-6</v>
      </c>
      <c r="AH8" s="46">
        <f t="shared" si="3"/>
        <v>1.8402777777777778E-5</v>
      </c>
      <c r="AI8" s="46">
        <f t="shared" si="4"/>
        <v>1.9056712962962965E-5</v>
      </c>
    </row>
    <row r="9" spans="1:35" ht="29.15" thickBot="1" x14ac:dyDescent="0.45">
      <c r="A9" s="9" t="s">
        <v>44</v>
      </c>
      <c r="B9" s="9" t="s">
        <v>26</v>
      </c>
      <c r="C9" s="9" t="s">
        <v>28</v>
      </c>
      <c r="D9" s="9" t="s">
        <v>34</v>
      </c>
      <c r="E9" s="15">
        <v>44263.365069444444</v>
      </c>
      <c r="F9" s="15">
        <v>44263.365358796298</v>
      </c>
      <c r="G9" s="15">
        <v>44263.365393518521</v>
      </c>
      <c r="H9" s="17" t="s">
        <v>79</v>
      </c>
      <c r="I9" s="9" t="s">
        <v>10</v>
      </c>
      <c r="J9" s="9" t="s">
        <v>10</v>
      </c>
      <c r="K9" s="9" t="s">
        <v>74</v>
      </c>
      <c r="L9" s="7" t="s">
        <v>112</v>
      </c>
      <c r="M9" s="35">
        <f t="shared" si="0"/>
        <v>3.4722223062999547E-5</v>
      </c>
      <c r="N9" s="36"/>
      <c r="O9" s="35">
        <v>3.4722223062999547E-5</v>
      </c>
      <c r="P9" s="36"/>
      <c r="Q9" s="36"/>
      <c r="R9" s="36"/>
      <c r="S9" s="35">
        <f t="shared" si="6"/>
        <v>2.8935185400769114E-4</v>
      </c>
      <c r="T9" s="35">
        <f t="shared" si="1"/>
        <v>3.4722223062999547E-5</v>
      </c>
      <c r="U9" s="35"/>
      <c r="V9" s="35">
        <f t="shared" si="5"/>
        <v>0</v>
      </c>
      <c r="W9" s="36"/>
      <c r="X9" s="34">
        <v>5.7870370370370369E-9</v>
      </c>
      <c r="Y9" s="37">
        <v>0</v>
      </c>
      <c r="AA9" s="34">
        <v>6.0185185185185187E-7</v>
      </c>
      <c r="AB9" s="34">
        <v>5.7870370370370369E-9</v>
      </c>
      <c r="AC9" s="34">
        <v>1.8518518518518518E-7</v>
      </c>
      <c r="AD9" s="46">
        <f t="shared" si="2"/>
        <v>7.9282407407407413E-7</v>
      </c>
      <c r="AE9" s="37">
        <v>0</v>
      </c>
      <c r="AF9" s="37">
        <v>0</v>
      </c>
      <c r="AG9" s="37">
        <v>0</v>
      </c>
      <c r="AH9" s="46">
        <f t="shared" si="3"/>
        <v>0</v>
      </c>
      <c r="AI9" s="46">
        <f t="shared" si="4"/>
        <v>7.9282407407407413E-7</v>
      </c>
    </row>
    <row r="10" spans="1:35" ht="29.15" thickBot="1" x14ac:dyDescent="0.45">
      <c r="A10" s="9" t="s">
        <v>25</v>
      </c>
      <c r="B10" s="9" t="s">
        <v>11</v>
      </c>
      <c r="C10" s="9" t="s">
        <v>13</v>
      </c>
      <c r="D10" s="9" t="s">
        <v>12</v>
      </c>
      <c r="E10" s="15">
        <v>44263.365231481483</v>
      </c>
      <c r="F10" s="15">
        <v>44263.365358796298</v>
      </c>
      <c r="G10" s="15">
        <v>44263.365405092591</v>
      </c>
      <c r="H10" s="16" t="s">
        <v>79</v>
      </c>
      <c r="I10" s="9" t="s">
        <v>10</v>
      </c>
      <c r="J10" s="9" t="s">
        <v>10</v>
      </c>
      <c r="K10" s="9" t="s">
        <v>74</v>
      </c>
      <c r="L10" s="7" t="s">
        <v>112</v>
      </c>
      <c r="M10" s="35">
        <f t="shared" si="0"/>
        <v>4.6296292566694319E-5</v>
      </c>
      <c r="N10" s="36"/>
      <c r="O10" s="35">
        <v>4.6296292566694319E-5</v>
      </c>
      <c r="P10" s="36"/>
      <c r="Q10" s="36"/>
      <c r="R10" s="36"/>
      <c r="S10" s="35">
        <f t="shared" si="6"/>
        <v>1.273148154723458E-4</v>
      </c>
      <c r="T10" s="35">
        <f t="shared" si="1"/>
        <v>4.6296292566694319E-5</v>
      </c>
      <c r="U10" s="35"/>
      <c r="V10" s="35"/>
      <c r="W10" s="36"/>
      <c r="X10" s="34">
        <v>5.7870370370370369E-9</v>
      </c>
      <c r="Y10" s="39"/>
      <c r="AA10" s="34">
        <v>5.787037037037037E-7</v>
      </c>
      <c r="AB10" s="34">
        <v>5.7870370370370369E-9</v>
      </c>
      <c r="AC10" s="34">
        <v>1.8518518518518518E-7</v>
      </c>
      <c r="AD10" s="46">
        <f t="shared" si="2"/>
        <v>7.6967592592592595E-7</v>
      </c>
      <c r="AE10" s="37">
        <v>0</v>
      </c>
      <c r="AF10" s="37">
        <v>0</v>
      </c>
      <c r="AG10" s="37">
        <v>0</v>
      </c>
      <c r="AH10" s="46">
        <f t="shared" si="3"/>
        <v>0</v>
      </c>
      <c r="AI10" s="46">
        <f t="shared" si="4"/>
        <v>7.6967592592592595E-7</v>
      </c>
    </row>
    <row r="11" spans="1:35" ht="29.15" thickBot="1" x14ac:dyDescent="0.45">
      <c r="A11" s="9" t="s">
        <v>45</v>
      </c>
      <c r="B11" s="9" t="s">
        <v>40</v>
      </c>
      <c r="C11" s="9" t="s">
        <v>42</v>
      </c>
      <c r="D11" s="9" t="s">
        <v>41</v>
      </c>
      <c r="E11" s="19">
        <v>44263.369490740741</v>
      </c>
      <c r="F11" s="15">
        <v>44263.369606481479</v>
      </c>
      <c r="G11" s="15">
        <v>44263.386574074073</v>
      </c>
      <c r="H11" s="16" t="s">
        <v>105</v>
      </c>
      <c r="I11" s="9" t="s">
        <v>90</v>
      </c>
      <c r="J11" s="9" t="s">
        <v>88</v>
      </c>
      <c r="K11" s="9"/>
      <c r="L11" s="7" t="s">
        <v>114</v>
      </c>
      <c r="M11" s="35">
        <f t="shared" si="0"/>
        <v>1.6967592593573499E-2</v>
      </c>
      <c r="N11" s="36"/>
      <c r="O11" s="36"/>
      <c r="P11" s="36"/>
      <c r="Q11" s="35">
        <v>1.6967592593573499E-2</v>
      </c>
      <c r="R11" s="36"/>
      <c r="S11" s="35">
        <f t="shared" si="6"/>
        <v>1.1574073869269341E-4</v>
      </c>
      <c r="T11" s="35"/>
      <c r="U11" s="35"/>
      <c r="V11" s="35">
        <f t="shared" si="5"/>
        <v>1.6967592593573499E-2</v>
      </c>
      <c r="W11" s="36"/>
      <c r="X11" s="34">
        <v>5.7870370370370369E-9</v>
      </c>
      <c r="Y11" s="34">
        <v>9.0740740740740737E-6</v>
      </c>
      <c r="AA11" s="34">
        <v>0</v>
      </c>
      <c r="AB11" s="34">
        <v>5.7870370370370369E-9</v>
      </c>
      <c r="AC11" s="34">
        <v>2.3148148148148148E-7</v>
      </c>
      <c r="AD11" s="46">
        <f t="shared" si="2"/>
        <v>2.3726851851851853E-7</v>
      </c>
      <c r="AE11" s="34">
        <v>6.3657407407407412E-6</v>
      </c>
      <c r="AF11" s="34">
        <v>9.0740740740740737E-6</v>
      </c>
      <c r="AG11" s="34">
        <v>5.0925925925925923E-6</v>
      </c>
      <c r="AH11" s="46">
        <f t="shared" si="3"/>
        <v>2.0532407407407407E-5</v>
      </c>
      <c r="AI11" s="46">
        <f t="shared" si="4"/>
        <v>2.0769675925925925E-5</v>
      </c>
    </row>
    <row r="12" spans="1:35" ht="15" thickBot="1" x14ac:dyDescent="0.45">
      <c r="A12" s="9" t="s">
        <v>46</v>
      </c>
      <c r="B12" s="9" t="s">
        <v>47</v>
      </c>
      <c r="C12" s="9" t="s">
        <v>49</v>
      </c>
      <c r="D12" s="9" t="s">
        <v>48</v>
      </c>
      <c r="E12" s="19">
        <v>44263.429548611108</v>
      </c>
      <c r="F12" s="19">
        <v>44263.430092592593</v>
      </c>
      <c r="G12" s="19">
        <v>44263.430150462962</v>
      </c>
      <c r="H12" s="20" t="s">
        <v>75</v>
      </c>
      <c r="I12" s="9" t="s">
        <v>10</v>
      </c>
      <c r="J12" s="9" t="s">
        <v>10</v>
      </c>
      <c r="K12" s="9"/>
      <c r="L12" s="7" t="s">
        <v>112</v>
      </c>
      <c r="M12" s="35">
        <f t="shared" si="0"/>
        <v>5.7870369346346706E-5</v>
      </c>
      <c r="N12" s="36"/>
      <c r="O12" s="35">
        <v>5.7870370370370366E-5</v>
      </c>
      <c r="P12" s="36"/>
      <c r="Q12" s="36"/>
      <c r="R12" s="36"/>
      <c r="S12" s="35">
        <f t="shared" si="6"/>
        <v>5.4398148495238274E-4</v>
      </c>
      <c r="T12" s="35">
        <f t="shared" si="1"/>
        <v>5.7870370370370366E-5</v>
      </c>
      <c r="U12" s="35"/>
      <c r="V12" s="35">
        <f t="shared" si="5"/>
        <v>0</v>
      </c>
      <c r="W12" s="36"/>
      <c r="X12" s="34">
        <v>5.7870370370370369E-9</v>
      </c>
      <c r="Y12" s="37">
        <v>0</v>
      </c>
      <c r="AA12" s="34">
        <v>6.0185185185185187E-7</v>
      </c>
      <c r="AB12" s="34">
        <v>5.7870370370370369E-9</v>
      </c>
      <c r="AC12" s="34">
        <v>1.8518518518518518E-7</v>
      </c>
      <c r="AD12" s="46">
        <f t="shared" si="2"/>
        <v>7.9282407407407413E-7</v>
      </c>
      <c r="AE12" s="37">
        <v>0</v>
      </c>
      <c r="AF12" s="37">
        <v>0</v>
      </c>
      <c r="AG12" s="37">
        <v>0</v>
      </c>
      <c r="AH12" s="46">
        <f t="shared" si="3"/>
        <v>0</v>
      </c>
      <c r="AI12" s="46">
        <f t="shared" si="4"/>
        <v>7.9282407407407413E-7</v>
      </c>
    </row>
    <row r="13" spans="1:35" ht="15" thickBot="1" x14ac:dyDescent="0.45">
      <c r="A13" s="14" t="s">
        <v>61</v>
      </c>
      <c r="B13" s="14" t="s">
        <v>8</v>
      </c>
      <c r="C13" s="14" t="s">
        <v>23</v>
      </c>
      <c r="D13" s="14" t="s">
        <v>14</v>
      </c>
      <c r="E13" s="15">
        <v>44263.474212962959</v>
      </c>
      <c r="F13" s="15">
        <v>44263.474305555559</v>
      </c>
      <c r="G13" s="15">
        <v>44263.474768518521</v>
      </c>
      <c r="H13" s="9" t="s">
        <v>111</v>
      </c>
      <c r="I13" s="9" t="s">
        <v>10</v>
      </c>
      <c r="J13" s="9" t="s">
        <v>10</v>
      </c>
      <c r="K13" s="9" t="s">
        <v>74</v>
      </c>
      <c r="L13" s="7" t="s">
        <v>112</v>
      </c>
      <c r="M13" s="35">
        <f>(G13-F13)/5</f>
        <v>9.2592592409346253E-5</v>
      </c>
      <c r="N13" s="36"/>
      <c r="O13" s="35">
        <v>9.2592592592592588E-5</v>
      </c>
      <c r="P13" s="41"/>
      <c r="Q13" s="36"/>
      <c r="R13" s="36"/>
      <c r="S13" s="35">
        <f t="shared" si="6"/>
        <v>9.2592599685303867E-5</v>
      </c>
      <c r="T13" s="35">
        <f t="shared" si="1"/>
        <v>9.2592592592592588E-5</v>
      </c>
      <c r="U13" s="35"/>
      <c r="V13" s="35"/>
      <c r="W13" s="36"/>
      <c r="X13" s="34">
        <v>5.7870370370370369E-9</v>
      </c>
      <c r="Y13" s="37">
        <v>0</v>
      </c>
      <c r="AA13" s="34">
        <v>4.0509259259259263E-7</v>
      </c>
      <c r="AB13" s="34">
        <v>5.7870370370370369E-9</v>
      </c>
      <c r="AC13" s="34">
        <v>2.3148148148148148E-7</v>
      </c>
      <c r="AD13" s="46">
        <f t="shared" si="2"/>
        <v>6.4236111111111118E-7</v>
      </c>
      <c r="AE13" s="37">
        <v>0</v>
      </c>
      <c r="AF13" s="37">
        <v>0</v>
      </c>
      <c r="AG13" s="37">
        <v>0</v>
      </c>
      <c r="AH13" s="46">
        <f t="shared" si="3"/>
        <v>0</v>
      </c>
      <c r="AI13" s="46">
        <f t="shared" si="4"/>
        <v>6.4236111111111118E-7</v>
      </c>
    </row>
    <row r="14" spans="1:35" ht="29.15" thickBot="1" x14ac:dyDescent="0.45">
      <c r="A14" s="9" t="s">
        <v>62</v>
      </c>
      <c r="B14" s="16" t="s">
        <v>11</v>
      </c>
      <c r="C14" s="9" t="s">
        <v>13</v>
      </c>
      <c r="D14" s="9" t="s">
        <v>12</v>
      </c>
      <c r="E14" s="19">
        <v>44263.545983796299</v>
      </c>
      <c r="F14" s="19">
        <v>44263.546064814815</v>
      </c>
      <c r="G14" s="15">
        <v>44263.546273148146</v>
      </c>
      <c r="H14" s="16" t="s">
        <v>75</v>
      </c>
      <c r="I14" s="9" t="s">
        <v>10</v>
      </c>
      <c r="J14" s="9" t="s">
        <v>10</v>
      </c>
      <c r="K14" s="9" t="s">
        <v>74</v>
      </c>
      <c r="L14" s="7" t="s">
        <v>112</v>
      </c>
      <c r="M14" s="35">
        <f t="shared" si="0"/>
        <v>2.0833333110203966E-4</v>
      </c>
      <c r="N14" s="36"/>
      <c r="O14" s="35">
        <v>2.0833333110203966E-4</v>
      </c>
      <c r="P14" s="36"/>
      <c r="Q14" s="36"/>
      <c r="R14" s="36"/>
      <c r="S14" s="35">
        <f t="shared" si="6"/>
        <v>8.1018515629693866E-5</v>
      </c>
      <c r="T14" s="35">
        <f t="shared" si="1"/>
        <v>2.0833333110203966E-4</v>
      </c>
      <c r="U14" s="35"/>
      <c r="V14" s="35"/>
      <c r="W14" s="36"/>
      <c r="X14" s="34">
        <v>5.7870370370370369E-9</v>
      </c>
      <c r="Y14" s="39"/>
      <c r="AA14" s="34">
        <v>5.3240740740740745E-7</v>
      </c>
      <c r="AB14" s="34">
        <v>5.7870370370370369E-9</v>
      </c>
      <c r="AC14" s="34">
        <v>2.0833333333333331E-7</v>
      </c>
      <c r="AD14" s="46">
        <f t="shared" si="2"/>
        <v>7.4652777777777777E-7</v>
      </c>
      <c r="AE14" s="37">
        <v>0</v>
      </c>
      <c r="AF14" s="37">
        <v>0</v>
      </c>
      <c r="AG14" s="37">
        <v>0</v>
      </c>
      <c r="AH14" s="46">
        <f t="shared" si="3"/>
        <v>0</v>
      </c>
      <c r="AI14" s="46">
        <f t="shared" si="4"/>
        <v>7.4652777777777777E-7</v>
      </c>
    </row>
    <row r="15" spans="1:35" ht="29.15" thickBot="1" x14ac:dyDescent="0.45">
      <c r="A15" s="9" t="s">
        <v>32</v>
      </c>
      <c r="B15" s="14" t="s">
        <v>21</v>
      </c>
      <c r="C15" s="14" t="s">
        <v>22</v>
      </c>
      <c r="D15" s="14" t="s">
        <v>30</v>
      </c>
      <c r="E15" s="21">
        <v>44263.551423611112</v>
      </c>
      <c r="F15" s="21">
        <v>44263.551701388889</v>
      </c>
      <c r="G15" s="21">
        <v>44263.55431712963</v>
      </c>
      <c r="H15" s="16" t="s">
        <v>105</v>
      </c>
      <c r="I15" s="9" t="s">
        <v>90</v>
      </c>
      <c r="J15" s="9" t="s">
        <v>88</v>
      </c>
      <c r="K15" s="9" t="s">
        <v>74</v>
      </c>
      <c r="L15" s="7" t="s">
        <v>114</v>
      </c>
      <c r="M15" s="35">
        <f t="shared" si="0"/>
        <v>2.6157407410209998E-3</v>
      </c>
      <c r="N15" s="36"/>
      <c r="O15" s="36"/>
      <c r="P15" s="36"/>
      <c r="Q15" s="35">
        <v>2.6157407410209998E-3</v>
      </c>
      <c r="R15" s="36"/>
      <c r="S15" s="35">
        <f t="shared" si="6"/>
        <v>2.7777777722803876E-4</v>
      </c>
      <c r="T15" s="35"/>
      <c r="U15" s="35"/>
      <c r="V15" s="35">
        <f t="shared" si="5"/>
        <v>2.6157407410209998E-3</v>
      </c>
      <c r="W15" s="36"/>
      <c r="X15" s="34">
        <v>5.7870370370370369E-9</v>
      </c>
      <c r="Y15" s="34">
        <v>7.6388888888888884E-6</v>
      </c>
      <c r="AA15" s="34">
        <v>3.3564814814814815E-7</v>
      </c>
      <c r="AB15" s="34">
        <v>5.7870370370370369E-9</v>
      </c>
      <c r="AC15" s="34">
        <v>1.3888888888888888E-7</v>
      </c>
      <c r="AD15" s="46">
        <f t="shared" si="2"/>
        <v>4.8032407407407405E-7</v>
      </c>
      <c r="AE15" s="44">
        <v>5.555555555555555E-6</v>
      </c>
      <c r="AF15" s="34">
        <v>7.6388888888888884E-6</v>
      </c>
      <c r="AG15" s="34">
        <v>1.8518518518518519E-6</v>
      </c>
      <c r="AH15" s="46">
        <f t="shared" si="3"/>
        <v>1.5046296296296295E-5</v>
      </c>
      <c r="AI15" s="46">
        <f t="shared" si="4"/>
        <v>1.552662037037037E-5</v>
      </c>
    </row>
    <row r="16" spans="1:35" ht="43.3" thickBot="1" x14ac:dyDescent="0.45">
      <c r="A16" s="14" t="s">
        <v>33</v>
      </c>
      <c r="B16" s="14" t="s">
        <v>26</v>
      </c>
      <c r="C16" s="14" t="s">
        <v>28</v>
      </c>
      <c r="D16" s="14" t="s">
        <v>34</v>
      </c>
      <c r="E16" s="19">
        <v>44264.470555555556</v>
      </c>
      <c r="F16" s="15">
        <v>44264.470555555556</v>
      </c>
      <c r="G16" s="15">
        <v>44264.471932870372</v>
      </c>
      <c r="H16" s="16" t="s">
        <v>94</v>
      </c>
      <c r="I16" s="9" t="s">
        <v>10</v>
      </c>
      <c r="J16" s="9" t="s">
        <v>10</v>
      </c>
      <c r="K16" s="14"/>
      <c r="L16" s="7" t="s">
        <v>112</v>
      </c>
      <c r="M16" s="35">
        <f>(G16-F16)/5</f>
        <v>2.7546296332729979E-4</v>
      </c>
      <c r="N16" s="36"/>
      <c r="O16" s="35">
        <v>2.7777777777777778E-4</v>
      </c>
      <c r="P16" s="36"/>
      <c r="Q16" s="36"/>
      <c r="R16" s="36"/>
      <c r="S16" s="35">
        <v>1.3888888888888889E-4</v>
      </c>
      <c r="T16" s="35">
        <f t="shared" si="1"/>
        <v>2.7777777777777778E-4</v>
      </c>
      <c r="U16" s="35"/>
      <c r="V16" s="35"/>
      <c r="W16" s="36"/>
      <c r="X16" s="34">
        <v>5.7870370370370369E-9</v>
      </c>
      <c r="Y16" s="37">
        <v>0</v>
      </c>
      <c r="AA16" s="34">
        <v>4.0509259259259263E-7</v>
      </c>
      <c r="AB16" s="34">
        <v>5.7870370370370369E-9</v>
      </c>
      <c r="AC16" s="34">
        <v>1.8518518518518518E-7</v>
      </c>
      <c r="AD16" s="46">
        <f t="shared" si="2"/>
        <v>5.9606481481481483E-7</v>
      </c>
      <c r="AE16" s="37">
        <v>0</v>
      </c>
      <c r="AF16" s="37">
        <v>0</v>
      </c>
      <c r="AG16" s="37">
        <v>0</v>
      </c>
      <c r="AH16" s="46">
        <f t="shared" si="3"/>
        <v>0</v>
      </c>
      <c r="AI16" s="46">
        <f t="shared" si="4"/>
        <v>5.9606481481481483E-7</v>
      </c>
    </row>
    <row r="17" spans="1:35" ht="29.15" thickBot="1" x14ac:dyDescent="0.45">
      <c r="A17" s="9" t="s">
        <v>35</v>
      </c>
      <c r="B17" s="9" t="s">
        <v>36</v>
      </c>
      <c r="C17" s="9" t="s">
        <v>38</v>
      </c>
      <c r="D17" s="9" t="s">
        <v>37</v>
      </c>
      <c r="E17" s="19">
        <v>44263.566319444442</v>
      </c>
      <c r="F17" s="15">
        <v>44263.56659722222</v>
      </c>
      <c r="G17" s="15">
        <v>44263.578703703701</v>
      </c>
      <c r="H17" s="16" t="s">
        <v>105</v>
      </c>
      <c r="I17" s="9" t="s">
        <v>90</v>
      </c>
      <c r="J17" s="9" t="s">
        <v>88</v>
      </c>
      <c r="K17" s="9" t="s">
        <v>78</v>
      </c>
      <c r="L17" s="7" t="s">
        <v>114</v>
      </c>
      <c r="M17" s="35">
        <f>G17-F17</f>
        <v>1.2106481481168885E-2</v>
      </c>
      <c r="N17" s="36"/>
      <c r="O17" s="36"/>
      <c r="P17" s="36"/>
      <c r="Q17" s="35">
        <v>1.2106481481481482E-2</v>
      </c>
      <c r="R17" s="36"/>
      <c r="S17" s="35">
        <f t="shared" si="6"/>
        <v>2.7777777722803876E-4</v>
      </c>
      <c r="T17" s="35"/>
      <c r="U17" s="35"/>
      <c r="V17" s="35">
        <f t="shared" si="5"/>
        <v>1.2106481481481482E-2</v>
      </c>
      <c r="W17" s="36"/>
      <c r="X17" s="34">
        <v>5.7870370370370369E-9</v>
      </c>
      <c r="Y17" s="34">
        <v>1.0833333333333334E-5</v>
      </c>
      <c r="AA17" s="34">
        <v>5.3240740740740745E-7</v>
      </c>
      <c r="AB17" s="34">
        <v>5.7870370370370369E-9</v>
      </c>
      <c r="AC17" s="34">
        <v>1.5046296296296297E-7</v>
      </c>
      <c r="AD17" s="46">
        <f t="shared" si="2"/>
        <v>6.8865740740740743E-7</v>
      </c>
      <c r="AE17" s="34">
        <v>6.3657407407407412E-6</v>
      </c>
      <c r="AF17" s="34">
        <v>1.0833333333333334E-5</v>
      </c>
      <c r="AG17" s="34">
        <v>1.8518518518518519E-6</v>
      </c>
      <c r="AH17" s="46">
        <f t="shared" si="3"/>
        <v>1.9050925925925924E-5</v>
      </c>
      <c r="AI17" s="46">
        <f t="shared" si="4"/>
        <v>1.973958333333333E-5</v>
      </c>
    </row>
    <row r="18" spans="1:35" ht="29.15" thickBot="1" x14ac:dyDescent="0.45">
      <c r="A18" s="9" t="s">
        <v>39</v>
      </c>
      <c r="B18" s="9" t="s">
        <v>40</v>
      </c>
      <c r="C18" s="9" t="s">
        <v>42</v>
      </c>
      <c r="D18" s="9" t="s">
        <v>41</v>
      </c>
      <c r="E18" s="19">
        <v>44263.597743055558</v>
      </c>
      <c r="F18" s="15">
        <v>44263.599456018521</v>
      </c>
      <c r="G18" s="15">
        <v>44263.60833333333</v>
      </c>
      <c r="H18" s="16" t="s">
        <v>105</v>
      </c>
      <c r="I18" s="9" t="s">
        <v>90</v>
      </c>
      <c r="J18" s="9" t="s">
        <v>88</v>
      </c>
      <c r="K18" s="9" t="s">
        <v>78</v>
      </c>
      <c r="L18" s="7" t="s">
        <v>114</v>
      </c>
      <c r="M18" s="35">
        <f t="shared" si="0"/>
        <v>8.8773148090695031E-3</v>
      </c>
      <c r="N18" s="36"/>
      <c r="O18" s="36"/>
      <c r="P18" s="36"/>
      <c r="Q18" s="35">
        <v>8.8773148090695031E-3</v>
      </c>
      <c r="R18" s="36"/>
      <c r="S18" s="35">
        <f t="shared" si="6"/>
        <v>1.7129629632108845E-3</v>
      </c>
      <c r="T18" s="35"/>
      <c r="U18" s="35"/>
      <c r="V18" s="35">
        <f t="shared" si="5"/>
        <v>8.8773148090695031E-3</v>
      </c>
      <c r="W18" s="36"/>
      <c r="X18" s="34">
        <v>5.7870370370370369E-9</v>
      </c>
      <c r="Y18" s="34">
        <v>9.1319444444444454E-6</v>
      </c>
      <c r="AA18" s="34">
        <v>4.0509259259259263E-7</v>
      </c>
      <c r="AB18" s="34">
        <v>5.7870370370370369E-9</v>
      </c>
      <c r="AC18" s="34">
        <v>2.3148148148148148E-7</v>
      </c>
      <c r="AD18" s="46">
        <f t="shared" si="2"/>
        <v>6.4236111111111118E-7</v>
      </c>
      <c r="AE18" s="34">
        <v>6.5972222222222213E-6</v>
      </c>
      <c r="AF18" s="34">
        <v>9.1319444444444454E-6</v>
      </c>
      <c r="AG18" s="34">
        <v>5.0925925925925923E-6</v>
      </c>
      <c r="AH18" s="46">
        <f t="shared" si="3"/>
        <v>2.0821759259259257E-5</v>
      </c>
      <c r="AI18" s="46">
        <f t="shared" si="4"/>
        <v>2.1464120370370369E-5</v>
      </c>
    </row>
    <row r="19" spans="1:35" ht="29.15" thickBot="1" x14ac:dyDescent="0.45">
      <c r="A19" s="9" t="s">
        <v>43</v>
      </c>
      <c r="B19" s="9" t="s">
        <v>21</v>
      </c>
      <c r="C19" s="9" t="s">
        <v>22</v>
      </c>
      <c r="D19" s="9" t="s">
        <v>30</v>
      </c>
      <c r="E19" s="15">
        <v>44263.623356481483</v>
      </c>
      <c r="F19" s="15">
        <v>44263.623564814814</v>
      </c>
      <c r="G19" s="15">
        <v>44263.630891203706</v>
      </c>
      <c r="H19" s="16" t="s">
        <v>105</v>
      </c>
      <c r="I19" s="9" t="s">
        <v>90</v>
      </c>
      <c r="J19" s="9" t="s">
        <v>88</v>
      </c>
      <c r="K19" s="9" t="s">
        <v>78</v>
      </c>
      <c r="L19" s="7" t="s">
        <v>114</v>
      </c>
      <c r="M19" s="35">
        <f t="shared" si="0"/>
        <v>7.3263888916699216E-3</v>
      </c>
      <c r="N19" s="36"/>
      <c r="O19" s="36"/>
      <c r="P19" s="36"/>
      <c r="Q19" s="35">
        <v>7.3263888916699216E-3</v>
      </c>
      <c r="R19" s="36"/>
      <c r="S19" s="35">
        <f t="shared" si="6"/>
        <v>2.0833333110203966E-4</v>
      </c>
      <c r="T19" s="35">
        <f t="shared" si="1"/>
        <v>0</v>
      </c>
      <c r="U19" s="35"/>
      <c r="V19" s="35">
        <f t="shared" si="5"/>
        <v>7.3263888916699216E-3</v>
      </c>
      <c r="W19" s="36"/>
      <c r="X19" s="34">
        <v>5.7870370370370369E-9</v>
      </c>
      <c r="Y19" s="34">
        <v>1.0648148148148148E-5</v>
      </c>
      <c r="AA19" s="34">
        <v>4.3981481481481479E-7</v>
      </c>
      <c r="AB19" s="34">
        <v>5.7870370370370369E-9</v>
      </c>
      <c r="AC19" s="34">
        <v>2.0833333333333331E-7</v>
      </c>
      <c r="AD19" s="46">
        <f t="shared" si="2"/>
        <v>6.5393518518518517E-7</v>
      </c>
      <c r="AE19" s="34">
        <v>7.0601851851851848E-6</v>
      </c>
      <c r="AF19" s="34">
        <v>1.0648148148148148E-5</v>
      </c>
      <c r="AG19" s="34">
        <v>4.7453703703703705E-6</v>
      </c>
      <c r="AH19" s="46">
        <f t="shared" si="3"/>
        <v>2.2453703703703703E-5</v>
      </c>
      <c r="AI19" s="46">
        <f t="shared" si="4"/>
        <v>2.310763888888889E-5</v>
      </c>
    </row>
    <row r="20" spans="1:35" ht="15" thickBot="1" x14ac:dyDescent="0.45">
      <c r="A20" s="9"/>
      <c r="B20" s="9" t="s">
        <v>26</v>
      </c>
      <c r="C20" s="9" t="s">
        <v>28</v>
      </c>
      <c r="D20" s="9" t="s">
        <v>34</v>
      </c>
      <c r="E20" s="15">
        <v>44263.623356481483</v>
      </c>
      <c r="F20" s="15">
        <v>44263.624259259261</v>
      </c>
      <c r="G20" s="15">
        <v>44263.630891203706</v>
      </c>
      <c r="H20" s="9"/>
      <c r="I20" s="9"/>
      <c r="J20" s="9"/>
      <c r="K20" s="9"/>
      <c r="L20" s="7"/>
      <c r="M20" s="35"/>
      <c r="N20" s="36"/>
      <c r="O20" s="36"/>
      <c r="P20" s="36"/>
      <c r="Q20" s="36"/>
      <c r="R20" s="36"/>
      <c r="S20" s="35">
        <f t="shared" si="6"/>
        <v>9.0277777781011537E-4</v>
      </c>
      <c r="T20" s="35">
        <f t="shared" si="1"/>
        <v>0</v>
      </c>
      <c r="U20" s="35"/>
      <c r="V20" s="35">
        <f t="shared" si="5"/>
        <v>0</v>
      </c>
      <c r="W20" s="36"/>
      <c r="X20" s="34"/>
      <c r="Y20" s="40"/>
      <c r="AA20" s="34">
        <v>5.787037037037037E-7</v>
      </c>
      <c r="AB20" s="34">
        <v>5.7870370370370369E-9</v>
      </c>
      <c r="AC20" s="34">
        <v>2.3148148148148148E-7</v>
      </c>
      <c r="AD20" s="46">
        <f t="shared" si="2"/>
        <v>8.159722222222222E-7</v>
      </c>
      <c r="AE20" s="34">
        <v>1.0185185185185185E-5</v>
      </c>
      <c r="AF20" s="34">
        <v>9.0277777777777774E-6</v>
      </c>
      <c r="AG20" s="34">
        <v>1.8518518518518519E-6</v>
      </c>
      <c r="AH20" s="46">
        <f t="shared" si="3"/>
        <v>2.1064814814814813E-5</v>
      </c>
      <c r="AI20" s="46">
        <f t="shared" si="4"/>
        <v>2.1880787037037034E-5</v>
      </c>
    </row>
    <row r="21" spans="1:35" ht="29.15" thickBot="1" x14ac:dyDescent="0.45">
      <c r="A21" s="9" t="s">
        <v>44</v>
      </c>
      <c r="B21" s="9" t="s">
        <v>26</v>
      </c>
      <c r="C21" s="9" t="s">
        <v>28</v>
      </c>
      <c r="D21" s="9" t="s">
        <v>34</v>
      </c>
      <c r="E21" s="19">
        <v>44263.633912037039</v>
      </c>
      <c r="F21" s="15">
        <v>44263.634189814817</v>
      </c>
      <c r="G21" s="15">
        <v>44263.634606481479</v>
      </c>
      <c r="H21" s="16" t="s">
        <v>79</v>
      </c>
      <c r="I21" s="9" t="s">
        <v>10</v>
      </c>
      <c r="J21" s="9" t="s">
        <v>10</v>
      </c>
      <c r="K21" s="9" t="s">
        <v>74</v>
      </c>
      <c r="L21" s="7" t="s">
        <v>112</v>
      </c>
      <c r="M21" s="35">
        <f t="shared" si="0"/>
        <v>4.1666666220407933E-4</v>
      </c>
      <c r="N21" s="36"/>
      <c r="O21" s="35">
        <v>4.1666666666666669E-4</v>
      </c>
      <c r="P21" s="36"/>
      <c r="Q21" s="36"/>
      <c r="R21" s="36"/>
      <c r="S21" s="35">
        <f t="shared" si="6"/>
        <v>2.7777777722803876E-4</v>
      </c>
      <c r="T21" s="35">
        <f t="shared" si="1"/>
        <v>4.1666666666666669E-4</v>
      </c>
      <c r="U21" s="35"/>
      <c r="V21" s="35">
        <f t="shared" si="5"/>
        <v>0</v>
      </c>
      <c r="W21" s="36"/>
      <c r="X21" s="34">
        <v>5.7870370370370369E-9</v>
      </c>
      <c r="Y21" s="39"/>
      <c r="AA21" s="34">
        <v>5.3240740740740745E-7</v>
      </c>
      <c r="AB21" s="34">
        <v>5.7870370370370369E-9</v>
      </c>
      <c r="AC21" s="34">
        <v>1.3888888888888888E-7</v>
      </c>
      <c r="AD21" s="46">
        <f t="shared" si="2"/>
        <v>6.7708333333333334E-7</v>
      </c>
      <c r="AE21" s="37">
        <v>0</v>
      </c>
      <c r="AF21" s="37">
        <v>0</v>
      </c>
      <c r="AG21" s="37">
        <v>0</v>
      </c>
      <c r="AH21" s="46">
        <f t="shared" si="3"/>
        <v>0</v>
      </c>
      <c r="AI21" s="46">
        <f t="shared" si="4"/>
        <v>6.7708333333333334E-7</v>
      </c>
    </row>
    <row r="22" spans="1:35" s="32" customFormat="1" ht="29.15" thickBot="1" x14ac:dyDescent="0.45">
      <c r="A22" s="14"/>
      <c r="B22" s="14" t="s">
        <v>11</v>
      </c>
      <c r="C22" s="14" t="s">
        <v>13</v>
      </c>
      <c r="D22" s="14" t="s">
        <v>12</v>
      </c>
      <c r="E22" s="21">
        <v>44263.633958333332</v>
      </c>
      <c r="F22" s="42">
        <v>44263.634189814817</v>
      </c>
      <c r="G22" s="42">
        <v>44263.634606481479</v>
      </c>
      <c r="H22" s="17" t="s">
        <v>79</v>
      </c>
      <c r="I22" s="14" t="s">
        <v>10</v>
      </c>
      <c r="J22" s="14" t="s">
        <v>10</v>
      </c>
      <c r="K22" s="14" t="s">
        <v>74</v>
      </c>
      <c r="L22" s="29" t="s">
        <v>112</v>
      </c>
      <c r="M22" s="43">
        <f t="shared" si="0"/>
        <v>4.1666666220407933E-4</v>
      </c>
      <c r="N22" s="40"/>
      <c r="O22" s="43">
        <v>4.1666666220407933E-4</v>
      </c>
      <c r="P22" s="40"/>
      <c r="Q22" s="40"/>
      <c r="R22" s="40"/>
      <c r="S22" s="43">
        <f t="shared" si="6"/>
        <v>2.3148148466134444E-4</v>
      </c>
      <c r="T22" s="43">
        <f t="shared" si="1"/>
        <v>4.1666666220407933E-4</v>
      </c>
      <c r="U22" s="43"/>
      <c r="V22" s="43">
        <f t="shared" si="5"/>
        <v>0</v>
      </c>
      <c r="W22" s="40"/>
      <c r="X22" s="44">
        <v>5.7870370370370369E-9</v>
      </c>
      <c r="Y22" s="37">
        <v>0</v>
      </c>
      <c r="AA22" s="34">
        <v>3.3564814814814815E-7</v>
      </c>
      <c r="AB22" s="44">
        <v>5.7870370370370369E-9</v>
      </c>
      <c r="AC22" s="34">
        <v>1.8518518518518518E-7</v>
      </c>
      <c r="AD22" s="46">
        <f t="shared" si="2"/>
        <v>5.266203703703704E-7</v>
      </c>
      <c r="AE22" s="37">
        <v>0</v>
      </c>
      <c r="AF22" s="37">
        <v>0</v>
      </c>
      <c r="AG22" s="37">
        <v>0</v>
      </c>
      <c r="AH22" s="46">
        <f t="shared" si="3"/>
        <v>0</v>
      </c>
      <c r="AI22" s="46">
        <f t="shared" si="4"/>
        <v>5.266203703703704E-7</v>
      </c>
    </row>
    <row r="23" spans="1:35" ht="29.15" thickBot="1" x14ac:dyDescent="0.45">
      <c r="A23" s="9" t="s">
        <v>45</v>
      </c>
      <c r="B23" s="9" t="s">
        <v>40</v>
      </c>
      <c r="C23" s="9" t="s">
        <v>42</v>
      </c>
      <c r="D23" s="9" t="s">
        <v>41</v>
      </c>
      <c r="E23" s="19">
        <v>44263.642071759263</v>
      </c>
      <c r="F23" s="15">
        <v>44263.64234953704</v>
      </c>
      <c r="G23" s="15">
        <v>44263.650138888886</v>
      </c>
      <c r="H23" s="16" t="s">
        <v>105</v>
      </c>
      <c r="I23" s="9" t="s">
        <v>90</v>
      </c>
      <c r="J23" s="9" t="s">
        <v>88</v>
      </c>
      <c r="K23" s="9"/>
      <c r="L23" s="7" t="s">
        <v>114</v>
      </c>
      <c r="M23" s="35">
        <f t="shared" si="0"/>
        <v>7.7893518464406952E-3</v>
      </c>
      <c r="N23" s="36"/>
      <c r="O23" s="36"/>
      <c r="P23" s="36"/>
      <c r="Q23" s="35">
        <v>7.789351851851852E-3</v>
      </c>
      <c r="R23" s="36"/>
      <c r="S23" s="35">
        <f t="shared" si="6"/>
        <v>2.7777777722803876E-4</v>
      </c>
      <c r="T23" s="35">
        <f t="shared" si="1"/>
        <v>0</v>
      </c>
      <c r="U23" s="35"/>
      <c r="V23" s="35">
        <f t="shared" si="5"/>
        <v>7.789351851851852E-3</v>
      </c>
      <c r="W23" s="36"/>
      <c r="X23" s="34">
        <v>5.7870370370370369E-9</v>
      </c>
      <c r="Y23" s="34">
        <v>1.2731481481481482E-5</v>
      </c>
      <c r="AA23" s="34">
        <v>4.0509259259259263E-7</v>
      </c>
      <c r="AB23" s="34">
        <v>5.7870370370370369E-9</v>
      </c>
      <c r="AC23" s="34">
        <v>1.2731481481481482E-7</v>
      </c>
      <c r="AD23" s="46">
        <f t="shared" si="2"/>
        <v>5.3819444444444449E-7</v>
      </c>
      <c r="AE23" s="44">
        <v>6.9444444444444439E-6</v>
      </c>
      <c r="AF23" s="34">
        <v>1.0416666666666666E-5</v>
      </c>
      <c r="AG23" s="34">
        <v>1.8518518518518519E-6</v>
      </c>
      <c r="AH23" s="46">
        <f t="shared" si="3"/>
        <v>1.9212962962962962E-5</v>
      </c>
      <c r="AI23" s="46">
        <f t="shared" si="4"/>
        <v>1.9751157407407405E-5</v>
      </c>
    </row>
    <row r="24" spans="1:35" ht="15" thickBot="1" x14ac:dyDescent="0.45">
      <c r="A24" s="9" t="s">
        <v>46</v>
      </c>
      <c r="B24" s="9" t="s">
        <v>47</v>
      </c>
      <c r="C24" s="9" t="s">
        <v>49</v>
      </c>
      <c r="D24" s="9" t="s">
        <v>48</v>
      </c>
      <c r="E24" s="19">
        <v>44263.503125000003</v>
      </c>
      <c r="F24" s="19">
        <v>44263.503240740742</v>
      </c>
      <c r="G24" s="19">
        <v>44263.50341435185</v>
      </c>
      <c r="H24" s="20" t="s">
        <v>75</v>
      </c>
      <c r="I24" s="9" t="s">
        <v>10</v>
      </c>
      <c r="J24" s="9" t="s">
        <v>10</v>
      </c>
      <c r="K24" s="9"/>
      <c r="L24" s="7" t="s">
        <v>112</v>
      </c>
      <c r="M24" s="35">
        <f t="shared" si="0"/>
        <v>1.7361110803904012E-4</v>
      </c>
      <c r="N24" s="36"/>
      <c r="O24" s="35">
        <v>1.7361111111111112E-4</v>
      </c>
      <c r="P24" s="36"/>
      <c r="Q24" s="36"/>
      <c r="R24" s="36"/>
      <c r="S24" s="35">
        <f t="shared" si="6"/>
        <v>1.1574073869269341E-4</v>
      </c>
      <c r="T24" s="35">
        <f t="shared" si="1"/>
        <v>1.7361111111111112E-4</v>
      </c>
      <c r="U24" s="35"/>
      <c r="V24" s="35"/>
      <c r="W24" s="36"/>
      <c r="X24" s="34">
        <v>5.7870370370370369E-9</v>
      </c>
      <c r="Y24" s="37">
        <v>0</v>
      </c>
      <c r="AA24" s="34">
        <v>5.3240740740740745E-7</v>
      </c>
      <c r="AB24" s="34">
        <v>5.7870370370370369E-9</v>
      </c>
      <c r="AC24" s="34">
        <v>1.3888888888888888E-7</v>
      </c>
      <c r="AD24" s="46">
        <f t="shared" si="2"/>
        <v>6.7708333333333334E-7</v>
      </c>
      <c r="AE24" s="37">
        <v>0</v>
      </c>
      <c r="AF24" s="37">
        <v>0</v>
      </c>
      <c r="AG24" s="37">
        <v>0</v>
      </c>
      <c r="AH24" s="46">
        <f t="shared" si="3"/>
        <v>0</v>
      </c>
      <c r="AI24" s="46">
        <f t="shared" si="4"/>
        <v>6.7708333333333334E-7</v>
      </c>
    </row>
    <row r="25" spans="1:35" x14ac:dyDescent="0.4">
      <c r="B25" s="1"/>
      <c r="C25" s="1"/>
      <c r="D25" s="1"/>
      <c r="E25" s="1"/>
      <c r="F25" s="1"/>
      <c r="G25" s="1"/>
      <c r="H25" s="1"/>
      <c r="I25" s="1"/>
      <c r="J25" s="1"/>
      <c r="K25" s="1"/>
      <c r="S25" s="26"/>
      <c r="T25" s="26"/>
      <c r="U25" s="26"/>
      <c r="V25" s="26"/>
      <c r="AA25" s="36">
        <f>SUM(AA2:AA24)/23</f>
        <v>4.523953301127214E-7</v>
      </c>
      <c r="AB25" s="36">
        <f t="shared" ref="AB25:AC25" si="7">SUM(AB2:AB24)/23</f>
        <v>5.7870370370370353E-9</v>
      </c>
      <c r="AC25" s="36">
        <f t="shared" si="7"/>
        <v>1.776368760064412E-7</v>
      </c>
      <c r="AE25" s="36">
        <f>SUM(AE2:AE24)/11</f>
        <v>6.8392255892255887E-6</v>
      </c>
      <c r="AF25" s="36">
        <f>SUM(AF2:AF24)/11</f>
        <v>9.5317760942760953E-6</v>
      </c>
      <c r="AG25" s="36">
        <f>SUM(AG2:AG24)/11</f>
        <v>3.5037878787878792E-6</v>
      </c>
    </row>
    <row r="26" spans="1:35" x14ac:dyDescent="0.4">
      <c r="B26" s="1"/>
      <c r="C26" s="1"/>
      <c r="D26" s="1"/>
      <c r="E26" s="1"/>
      <c r="F26" s="1"/>
      <c r="G26" s="1"/>
      <c r="H26" s="1"/>
      <c r="I26" s="1"/>
      <c r="J26" s="1"/>
      <c r="K26" s="1"/>
      <c r="N26" s="24"/>
      <c r="O26" s="36">
        <f>SUM(O2:O24)/12</f>
        <v>1.7939814710885395E-4</v>
      </c>
      <c r="P26" s="24"/>
      <c r="Q26" s="36">
        <f>SUM(Q2:Q24)/10</f>
        <v>9.5312500003276891E-3</v>
      </c>
      <c r="S26" s="26"/>
      <c r="T26" s="26"/>
      <c r="U26" s="26"/>
      <c r="V26" s="26"/>
    </row>
    <row r="27" spans="1:35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35" x14ac:dyDescent="0.4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</row>
    <row r="29" spans="1:35" x14ac:dyDescent="0.4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</row>
    <row r="30" spans="1:35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35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35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570BF-A7C2-4ED8-AE76-F853F2C3FFC9}">
  <dimension ref="A1:AJ33"/>
  <sheetViews>
    <sheetView workbookViewId="0">
      <selection activeCell="H29" sqref="H29"/>
    </sheetView>
  </sheetViews>
  <sheetFormatPr defaultRowHeight="14.6" x14ac:dyDescent="0.4"/>
  <cols>
    <col min="1" max="1" width="18.3046875" customWidth="1"/>
    <col min="2" max="3" width="15.4609375" bestFit="1" customWidth="1"/>
    <col min="4" max="4" width="14.07421875" customWidth="1"/>
    <col min="5" max="5" width="15.4609375" bestFit="1" customWidth="1"/>
    <col min="6" max="6" width="17.84375" customWidth="1"/>
    <col min="7" max="7" width="19.765625" customWidth="1"/>
    <col min="8" max="8" width="29.07421875" customWidth="1"/>
    <col min="9" max="9" width="15" customWidth="1"/>
    <col min="10" max="10" width="15.4609375" bestFit="1" customWidth="1"/>
    <col min="13" max="13" width="28.23046875" customWidth="1"/>
    <col min="14" max="14" width="11.69140625" bestFit="1" customWidth="1"/>
    <col min="16" max="16" width="11.69140625" bestFit="1" customWidth="1"/>
    <col min="18" max="19" width="11.4609375" bestFit="1" customWidth="1"/>
    <col min="21" max="21" width="11.4609375" bestFit="1" customWidth="1"/>
    <col min="23" max="23" width="12.3046875" customWidth="1"/>
    <col min="24" max="24" width="14" customWidth="1"/>
    <col min="26" max="26" width="11.69140625" customWidth="1"/>
    <col min="27" max="27" width="12.23046875" customWidth="1"/>
    <col min="28" max="28" width="13.23046875" customWidth="1"/>
    <col min="29" max="29" width="11.69140625" bestFit="1" customWidth="1"/>
    <col min="30" max="30" width="12.3046875" customWidth="1"/>
    <col min="31" max="31" width="13" customWidth="1"/>
    <col min="32" max="32" width="11.765625" customWidth="1"/>
    <col min="33" max="34" width="11.69140625" bestFit="1" customWidth="1"/>
  </cols>
  <sheetData>
    <row r="1" spans="1:36" ht="14.4" customHeight="1" thickBot="1" x14ac:dyDescent="0.45">
      <c r="A1" s="12" t="s">
        <v>0</v>
      </c>
      <c r="B1" s="12" t="s">
        <v>3</v>
      </c>
      <c r="C1" s="12" t="s">
        <v>5</v>
      </c>
      <c r="D1" s="12" t="s">
        <v>83</v>
      </c>
      <c r="E1" s="12" t="s">
        <v>82</v>
      </c>
      <c r="F1" s="12" t="s">
        <v>1</v>
      </c>
      <c r="G1" s="12" t="s">
        <v>2</v>
      </c>
      <c r="H1" s="13" t="s">
        <v>81</v>
      </c>
      <c r="I1" s="13" t="s">
        <v>6</v>
      </c>
      <c r="J1" s="12" t="s">
        <v>4</v>
      </c>
      <c r="K1" s="12" t="s">
        <v>80</v>
      </c>
      <c r="M1" s="6" t="s">
        <v>110</v>
      </c>
      <c r="N1" s="7" t="s">
        <v>112</v>
      </c>
      <c r="O1" s="7" t="s">
        <v>113</v>
      </c>
      <c r="P1" s="3" t="s">
        <v>114</v>
      </c>
      <c r="R1" s="31" t="s">
        <v>117</v>
      </c>
      <c r="S1" s="31" t="s">
        <v>118</v>
      </c>
      <c r="T1" s="31" t="s">
        <v>119</v>
      </c>
      <c r="U1" s="31" t="s">
        <v>120</v>
      </c>
      <c r="V1" s="31" t="s">
        <v>122</v>
      </c>
      <c r="W1" s="31" t="s">
        <v>123</v>
      </c>
      <c r="X1" s="31" t="s">
        <v>124</v>
      </c>
      <c r="Z1" s="3" t="s">
        <v>131</v>
      </c>
      <c r="AA1" s="3" t="s">
        <v>126</v>
      </c>
      <c r="AB1" s="3" t="s">
        <v>127</v>
      </c>
      <c r="AC1" s="45" t="s">
        <v>133</v>
      </c>
      <c r="AD1" s="3" t="s">
        <v>132</v>
      </c>
      <c r="AE1" s="3" t="s">
        <v>128</v>
      </c>
      <c r="AF1" s="3" t="s">
        <v>129</v>
      </c>
      <c r="AG1" s="47" t="s">
        <v>133</v>
      </c>
      <c r="AH1" s="47" t="s">
        <v>135</v>
      </c>
    </row>
    <row r="2" spans="1:36" ht="15" thickBot="1" x14ac:dyDescent="0.45">
      <c r="A2" s="14" t="s">
        <v>61</v>
      </c>
      <c r="B2" s="14" t="s">
        <v>8</v>
      </c>
      <c r="C2" s="14" t="s">
        <v>23</v>
      </c>
      <c r="D2" s="14" t="s">
        <v>14</v>
      </c>
      <c r="E2" s="19">
        <v>44261.192025462966</v>
      </c>
      <c r="F2" s="15">
        <v>44261.192048611112</v>
      </c>
      <c r="G2" s="15">
        <v>44261.194236111114</v>
      </c>
      <c r="H2" s="9" t="s">
        <v>103</v>
      </c>
      <c r="I2" s="9"/>
      <c r="J2" s="9"/>
      <c r="K2" s="9"/>
      <c r="L2" s="7" t="s">
        <v>112</v>
      </c>
      <c r="M2" s="35">
        <f>(G2-F2)/5</f>
        <v>4.3750000040745365E-4</v>
      </c>
      <c r="N2" s="35">
        <v>4.3981481481481481E-4</v>
      </c>
      <c r="O2" s="36"/>
      <c r="P2" s="36"/>
      <c r="Q2" s="36"/>
      <c r="R2" s="35">
        <f>F2-E2</f>
        <v>2.314814628334716E-5</v>
      </c>
      <c r="S2" s="35">
        <f>N2</f>
        <v>4.3981481481481481E-4</v>
      </c>
      <c r="T2" s="35"/>
      <c r="U2" s="35">
        <f>P2</f>
        <v>0</v>
      </c>
      <c r="V2" s="36"/>
      <c r="W2" s="34">
        <v>5.7870370370370369E-9</v>
      </c>
      <c r="X2" s="37">
        <v>0</v>
      </c>
      <c r="Z2" s="34">
        <v>5.787037037037037E-7</v>
      </c>
      <c r="AA2" s="34">
        <v>5.7870370370370369E-9</v>
      </c>
      <c r="AB2" s="34">
        <v>1.3888888888888888E-7</v>
      </c>
      <c r="AC2" s="46">
        <f>SUM(Z2:AB2)</f>
        <v>7.2337962962962959E-7</v>
      </c>
      <c r="AD2" s="37">
        <v>0</v>
      </c>
      <c r="AE2" s="37">
        <v>0</v>
      </c>
      <c r="AF2" s="37">
        <v>0</v>
      </c>
      <c r="AG2" s="46">
        <f>SUM(AD2:AF2)</f>
        <v>0</v>
      </c>
      <c r="AH2" s="46">
        <f>V2+AC2+AG2</f>
        <v>7.2337962962962959E-7</v>
      </c>
    </row>
    <row r="3" spans="1:36" ht="29.15" thickBot="1" x14ac:dyDescent="0.45">
      <c r="A3" s="9" t="s">
        <v>62</v>
      </c>
      <c r="B3" s="16" t="s">
        <v>11</v>
      </c>
      <c r="C3" s="9" t="s">
        <v>13</v>
      </c>
      <c r="D3" s="9" t="s">
        <v>12</v>
      </c>
      <c r="E3" s="15">
        <v>44262.038969907408</v>
      </c>
      <c r="F3" s="15">
        <v>44262.039143518516</v>
      </c>
      <c r="G3" s="15">
        <v>44262.039201388892</v>
      </c>
      <c r="H3" s="16" t="s">
        <v>71</v>
      </c>
      <c r="I3" s="9" t="s">
        <v>10</v>
      </c>
      <c r="J3" s="9" t="s">
        <v>10</v>
      </c>
      <c r="K3" s="9"/>
      <c r="L3" s="7" t="s">
        <v>112</v>
      </c>
      <c r="M3" s="35">
        <f t="shared" ref="M3:M23" si="0">G3-F3</f>
        <v>5.787037662230432E-5</v>
      </c>
      <c r="N3" s="35">
        <v>5.787037662230432E-5</v>
      </c>
      <c r="O3" s="36"/>
      <c r="P3" s="36"/>
      <c r="Q3" s="36"/>
      <c r="R3" s="35">
        <f t="shared" ref="R3:R23" si="1">F3-E3</f>
        <v>1.7361110803904012E-4</v>
      </c>
      <c r="S3" s="35">
        <f t="shared" ref="S3:S21" si="2">N3</f>
        <v>5.787037662230432E-5</v>
      </c>
      <c r="T3" s="35"/>
      <c r="U3" s="35"/>
      <c r="V3" s="36"/>
      <c r="W3" s="34">
        <v>5.7870370370370369E-9</v>
      </c>
      <c r="X3" s="37">
        <v>0</v>
      </c>
      <c r="Z3" s="34">
        <v>5.3240740740740745E-7</v>
      </c>
      <c r="AA3" s="34">
        <v>5.7870370370370369E-9</v>
      </c>
      <c r="AB3" s="34">
        <v>1.6203703703703703E-7</v>
      </c>
      <c r="AC3" s="46">
        <f t="shared" ref="AC3:AC23" si="3">SUM(Z3:AB3)</f>
        <v>7.0023148148148152E-7</v>
      </c>
      <c r="AD3" s="37">
        <v>0</v>
      </c>
      <c r="AE3" s="37">
        <v>0</v>
      </c>
      <c r="AF3" s="37">
        <v>0</v>
      </c>
      <c r="AG3" s="46">
        <f t="shared" ref="AG3:AG23" si="4">SUM(AD3:AF3)</f>
        <v>0</v>
      </c>
      <c r="AH3" s="46">
        <f t="shared" ref="AH3:AH23" si="5">V3+AC3+AG3</f>
        <v>7.0023148148148152E-7</v>
      </c>
    </row>
    <row r="4" spans="1:36" ht="43.3" thickBot="1" x14ac:dyDescent="0.45">
      <c r="A4" s="9" t="s">
        <v>32</v>
      </c>
      <c r="B4" s="14" t="s">
        <v>21</v>
      </c>
      <c r="C4" s="14" t="s">
        <v>22</v>
      </c>
      <c r="D4" s="14" t="s">
        <v>30</v>
      </c>
      <c r="E4" s="19">
        <v>44262.053113425929</v>
      </c>
      <c r="F4" s="19">
        <v>44262.053252314814</v>
      </c>
      <c r="G4" s="15">
        <v>44262.071099537039</v>
      </c>
      <c r="H4" s="16" t="s">
        <v>73</v>
      </c>
      <c r="I4" s="9" t="s">
        <v>90</v>
      </c>
      <c r="J4" s="9" t="s">
        <v>88</v>
      </c>
      <c r="K4" s="9"/>
      <c r="L4" s="7" t="s">
        <v>114</v>
      </c>
      <c r="M4" s="35">
        <f t="shared" si="0"/>
        <v>1.7847222225100268E-2</v>
      </c>
      <c r="N4" s="36"/>
      <c r="O4" s="36"/>
      <c r="P4" s="35">
        <v>1.7847222222222223E-2</v>
      </c>
      <c r="Q4" s="36"/>
      <c r="R4" s="35">
        <f t="shared" si="1"/>
        <v>1.3888888497604057E-4</v>
      </c>
      <c r="S4" s="35"/>
      <c r="T4" s="35"/>
      <c r="U4" s="35">
        <f t="shared" ref="U4:U23" si="6">P4</f>
        <v>1.7847222222222223E-2</v>
      </c>
      <c r="V4" s="36"/>
      <c r="W4" s="34">
        <v>5.7870370370370369E-9</v>
      </c>
      <c r="X4" s="34">
        <v>9.7916666666666664E-6</v>
      </c>
      <c r="Z4" s="34">
        <v>4.0509259259259263E-7</v>
      </c>
      <c r="AA4" s="34">
        <v>5.7870370370370369E-9</v>
      </c>
      <c r="AB4" s="34">
        <v>1.5046296296296297E-7</v>
      </c>
      <c r="AC4" s="46">
        <f t="shared" si="3"/>
        <v>5.6134259259259267E-7</v>
      </c>
      <c r="AD4" s="34">
        <v>7.0601851851851848E-6</v>
      </c>
      <c r="AE4" s="34">
        <v>9.7916666666666664E-6</v>
      </c>
      <c r="AF4" s="34">
        <v>4.1666666666666669E-6</v>
      </c>
      <c r="AG4" s="46">
        <f t="shared" si="4"/>
        <v>2.1018518518518521E-5</v>
      </c>
      <c r="AH4" s="46">
        <f t="shared" si="5"/>
        <v>2.1579861111111115E-5</v>
      </c>
    </row>
    <row r="5" spans="1:36" ht="29.15" thickBot="1" x14ac:dyDescent="0.45">
      <c r="A5" s="14" t="s">
        <v>33</v>
      </c>
      <c r="B5" s="14" t="s">
        <v>26</v>
      </c>
      <c r="C5" s="14" t="s">
        <v>28</v>
      </c>
      <c r="D5" s="14" t="s">
        <v>34</v>
      </c>
      <c r="E5" s="19">
        <v>44262.116805555554</v>
      </c>
      <c r="F5" s="19">
        <v>44262.117048611108</v>
      </c>
      <c r="G5" s="15">
        <v>44262.117997685185</v>
      </c>
      <c r="H5" s="16" t="s">
        <v>104</v>
      </c>
      <c r="I5" s="9" t="s">
        <v>10</v>
      </c>
      <c r="J5" s="9" t="s">
        <v>10</v>
      </c>
      <c r="K5" s="9"/>
      <c r="L5" s="7" t="s">
        <v>112</v>
      </c>
      <c r="M5" s="35">
        <f>(G5-F5)/5</f>
        <v>1.8981481553055347E-4</v>
      </c>
      <c r="N5" s="35">
        <f>M5</f>
        <v>1.8981481553055347E-4</v>
      </c>
      <c r="O5" s="36"/>
      <c r="P5" s="36"/>
      <c r="Q5" s="36"/>
      <c r="R5" s="35">
        <f t="shared" si="1"/>
        <v>2.4305555416503921E-4</v>
      </c>
      <c r="S5" s="35">
        <f t="shared" si="2"/>
        <v>1.8981481553055347E-4</v>
      </c>
      <c r="T5" s="35"/>
      <c r="U5" s="35"/>
      <c r="V5" s="36"/>
      <c r="W5" s="34">
        <v>5.7870370370370369E-9</v>
      </c>
      <c r="X5" s="37">
        <v>0</v>
      </c>
      <c r="Z5" s="34">
        <v>5.3240740740740745E-7</v>
      </c>
      <c r="AA5" s="34">
        <v>5.7870370370370369E-9</v>
      </c>
      <c r="AB5" s="34">
        <v>1.5046296296296297E-7</v>
      </c>
      <c r="AC5" s="46">
        <f t="shared" si="3"/>
        <v>6.8865740740740743E-7</v>
      </c>
      <c r="AD5" s="37">
        <v>0</v>
      </c>
      <c r="AE5" s="37">
        <v>0</v>
      </c>
      <c r="AF5" s="37">
        <v>0</v>
      </c>
      <c r="AG5" s="46">
        <f t="shared" si="4"/>
        <v>0</v>
      </c>
      <c r="AH5" s="46">
        <f t="shared" si="5"/>
        <v>6.8865740740740743E-7</v>
      </c>
    </row>
    <row r="6" spans="1:36" ht="29.15" thickBot="1" x14ac:dyDescent="0.45">
      <c r="A6" s="9" t="s">
        <v>35</v>
      </c>
      <c r="B6" s="9" t="s">
        <v>36</v>
      </c>
      <c r="C6" s="9" t="s">
        <v>38</v>
      </c>
      <c r="D6" s="9" t="s">
        <v>37</v>
      </c>
      <c r="E6" s="19">
        <v>44262.147592592592</v>
      </c>
      <c r="F6" s="15">
        <v>44262.147800925923</v>
      </c>
      <c r="G6" s="15">
        <v>44262.165555555555</v>
      </c>
      <c r="H6" s="16" t="s">
        <v>106</v>
      </c>
      <c r="I6" s="9" t="s">
        <v>90</v>
      </c>
      <c r="J6" s="9" t="s">
        <v>88</v>
      </c>
      <c r="K6" s="9"/>
      <c r="L6" s="7" t="s">
        <v>114</v>
      </c>
      <c r="M6" s="35">
        <f t="shared" si="0"/>
        <v>1.7754629632690921E-2</v>
      </c>
      <c r="N6" s="36"/>
      <c r="O6" s="36"/>
      <c r="P6" s="35">
        <v>1.7754629629629631E-2</v>
      </c>
      <c r="Q6" s="36"/>
      <c r="R6" s="35">
        <f t="shared" si="1"/>
        <v>2.0833333110203966E-4</v>
      </c>
      <c r="S6" s="35"/>
      <c r="T6" s="35"/>
      <c r="U6" s="35">
        <f t="shared" si="6"/>
        <v>1.7754629629629631E-2</v>
      </c>
      <c r="V6" s="36"/>
      <c r="W6" s="34">
        <v>5.7870370370370369E-9</v>
      </c>
      <c r="X6" s="34">
        <v>1.1157407407407406E-5</v>
      </c>
      <c r="Z6" s="34">
        <v>3.5879629629629627E-7</v>
      </c>
      <c r="AA6" s="34">
        <v>5.7870370370370369E-9</v>
      </c>
      <c r="AB6" s="34">
        <v>1.2731481481481482E-7</v>
      </c>
      <c r="AC6" s="46">
        <f t="shared" si="3"/>
        <v>4.9189814814814814E-7</v>
      </c>
      <c r="AD6" s="34">
        <v>5.555555555555555E-6</v>
      </c>
      <c r="AE6" s="34">
        <v>1.1157407407407406E-5</v>
      </c>
      <c r="AF6" s="34">
        <v>3.9351851851851851E-6</v>
      </c>
      <c r="AG6" s="46">
        <f t="shared" si="4"/>
        <v>2.0648148148148147E-5</v>
      </c>
      <c r="AH6" s="46">
        <f t="shared" si="5"/>
        <v>2.1140046296296296E-5</v>
      </c>
      <c r="AJ6" s="34"/>
    </row>
    <row r="7" spans="1:36" s="32" customFormat="1" ht="15" thickBot="1" x14ac:dyDescent="0.45">
      <c r="A7" s="14" t="s">
        <v>39</v>
      </c>
      <c r="B7" s="14" t="s">
        <v>40</v>
      </c>
      <c r="C7" s="14" t="s">
        <v>42</v>
      </c>
      <c r="D7" s="14" t="s">
        <v>41</v>
      </c>
      <c r="E7" s="21">
        <v>44262.191145833334</v>
      </c>
      <c r="F7" s="21">
        <v>44262.191481481481</v>
      </c>
      <c r="G7" s="21">
        <v>44262.200833333336</v>
      </c>
      <c r="H7" s="14" t="s">
        <v>106</v>
      </c>
      <c r="I7" s="14" t="s">
        <v>90</v>
      </c>
      <c r="J7" s="14" t="s">
        <v>88</v>
      </c>
      <c r="K7" s="14"/>
      <c r="L7" s="29" t="s">
        <v>114</v>
      </c>
      <c r="M7" s="43">
        <f>G7-F7</f>
        <v>9.3518518551718444E-3</v>
      </c>
      <c r="N7" s="40"/>
      <c r="O7" s="40"/>
      <c r="P7" s="40">
        <f>M7</f>
        <v>9.3518518551718444E-3</v>
      </c>
      <c r="Q7" s="40"/>
      <c r="R7" s="35">
        <f t="shared" si="1"/>
        <v>3.3564814657438546E-4</v>
      </c>
      <c r="S7" s="35"/>
      <c r="T7" s="35"/>
      <c r="U7" s="35">
        <f t="shared" si="6"/>
        <v>9.3518518551718444E-3</v>
      </c>
      <c r="V7" s="40"/>
      <c r="W7" s="34">
        <v>5.7870370370370369E-9</v>
      </c>
      <c r="X7" s="34">
        <v>6.5046296296296303E-6</v>
      </c>
      <c r="Z7" s="34">
        <v>4.0509259259259263E-7</v>
      </c>
      <c r="AA7" s="44">
        <v>5.7870370370370369E-9</v>
      </c>
      <c r="AB7" s="34">
        <v>1.8518518518518518E-7</v>
      </c>
      <c r="AC7" s="46">
        <f t="shared" si="3"/>
        <v>5.9606481481481483E-7</v>
      </c>
      <c r="AD7" s="34">
        <v>6.3657407407407412E-6</v>
      </c>
      <c r="AE7" s="34">
        <v>6.5046296296296303E-6</v>
      </c>
      <c r="AF7" s="34">
        <v>5.9027777777777776E-6</v>
      </c>
      <c r="AG7" s="46">
        <f t="shared" si="4"/>
        <v>1.8773148148148149E-5</v>
      </c>
      <c r="AH7" s="46">
        <f t="shared" si="5"/>
        <v>1.9369212962962962E-5</v>
      </c>
    </row>
    <row r="8" spans="1:36" ht="15" thickBot="1" x14ac:dyDescent="0.45">
      <c r="A8" s="9" t="s">
        <v>43</v>
      </c>
      <c r="B8" s="9" t="s">
        <v>21</v>
      </c>
      <c r="C8" s="9" t="s">
        <v>22</v>
      </c>
      <c r="D8" s="9" t="s">
        <v>30</v>
      </c>
      <c r="E8" s="19">
        <v>44262.211527777778</v>
      </c>
      <c r="F8" s="19">
        <v>44262.211562500001</v>
      </c>
      <c r="G8" s="19">
        <v>44262.219710648147</v>
      </c>
      <c r="H8" s="9" t="s">
        <v>106</v>
      </c>
      <c r="I8" s="9" t="s">
        <v>90</v>
      </c>
      <c r="J8" s="9" t="s">
        <v>88</v>
      </c>
      <c r="K8" s="9"/>
      <c r="L8" s="7" t="s">
        <v>114</v>
      </c>
      <c r="M8" s="35">
        <f>G8-F8</f>
        <v>8.1481481465743855E-3</v>
      </c>
      <c r="N8" s="35"/>
      <c r="O8" s="36"/>
      <c r="P8" s="35">
        <v>8.1481481481481474E-3</v>
      </c>
      <c r="Q8" s="36"/>
      <c r="R8" s="35">
        <f t="shared" si="1"/>
        <v>3.4722223062999547E-5</v>
      </c>
      <c r="S8" s="35"/>
      <c r="T8" s="35"/>
      <c r="U8" s="35">
        <f t="shared" si="6"/>
        <v>8.1481481481481474E-3</v>
      </c>
      <c r="V8" s="36"/>
      <c r="W8" s="34">
        <v>5.7870370370370369E-9</v>
      </c>
      <c r="X8" s="34">
        <v>8.9351851851851847E-6</v>
      </c>
      <c r="Z8" s="34">
        <v>4.3981481481481479E-7</v>
      </c>
      <c r="AA8" s="34">
        <v>5.7870370370370369E-9</v>
      </c>
      <c r="AB8" s="34">
        <v>2.0833333333333331E-7</v>
      </c>
      <c r="AC8" s="46">
        <f t="shared" si="3"/>
        <v>6.5393518518518517E-7</v>
      </c>
      <c r="AD8" s="34">
        <v>6.9444444444444439E-6</v>
      </c>
      <c r="AE8" s="34">
        <v>8.9351851851851847E-6</v>
      </c>
      <c r="AF8" s="34">
        <v>4.9768518518518514E-6</v>
      </c>
      <c r="AG8" s="46">
        <f t="shared" si="4"/>
        <v>2.085648148148148E-5</v>
      </c>
      <c r="AH8" s="46">
        <f t="shared" si="5"/>
        <v>2.1510416666666667E-5</v>
      </c>
    </row>
    <row r="9" spans="1:36" ht="15" thickBot="1" x14ac:dyDescent="0.45">
      <c r="A9" s="9" t="s">
        <v>44</v>
      </c>
      <c r="B9" s="9" t="s">
        <v>26</v>
      </c>
      <c r="C9" s="9" t="s">
        <v>28</v>
      </c>
      <c r="D9" s="9" t="s">
        <v>34</v>
      </c>
      <c r="E9" s="15">
        <v>44262.226168981484</v>
      </c>
      <c r="F9" s="15">
        <v>44262.226331018515</v>
      </c>
      <c r="G9" s="15">
        <v>44262.226342592592</v>
      </c>
      <c r="H9" s="9" t="s">
        <v>72</v>
      </c>
      <c r="I9" s="9" t="s">
        <v>10</v>
      </c>
      <c r="J9" s="9" t="s">
        <v>10</v>
      </c>
      <c r="K9" s="9"/>
      <c r="L9" s="7" t="s">
        <v>112</v>
      </c>
      <c r="M9" s="35">
        <f t="shared" si="0"/>
        <v>1.1574076779652387E-5</v>
      </c>
      <c r="N9" s="35">
        <v>1.1574074074074073E-5</v>
      </c>
      <c r="O9" s="36"/>
      <c r="P9" s="36"/>
      <c r="Q9" s="36"/>
      <c r="R9" s="35">
        <f t="shared" si="1"/>
        <v>1.6203703125938773E-4</v>
      </c>
      <c r="S9" s="35">
        <f t="shared" si="2"/>
        <v>1.1574074074074073E-5</v>
      </c>
      <c r="T9" s="35"/>
      <c r="U9" s="35"/>
      <c r="V9" s="36"/>
      <c r="W9" s="34">
        <v>5.7870370370370369E-9</v>
      </c>
      <c r="X9" s="37">
        <v>0</v>
      </c>
      <c r="Z9" s="34">
        <v>6.0185185185185187E-7</v>
      </c>
      <c r="AA9" s="34">
        <v>5.7870370370370369E-9</v>
      </c>
      <c r="AB9" s="34">
        <v>1.8518518518518518E-7</v>
      </c>
      <c r="AC9" s="46">
        <f t="shared" si="3"/>
        <v>7.9282407407407413E-7</v>
      </c>
      <c r="AD9" s="37">
        <v>0</v>
      </c>
      <c r="AE9" s="37">
        <v>0</v>
      </c>
      <c r="AF9" s="37">
        <v>0</v>
      </c>
      <c r="AG9" s="46">
        <f t="shared" si="4"/>
        <v>0</v>
      </c>
      <c r="AH9" s="46">
        <f t="shared" si="5"/>
        <v>7.9282407407407413E-7</v>
      </c>
    </row>
    <row r="10" spans="1:36" ht="15" thickBot="1" x14ac:dyDescent="0.45">
      <c r="A10" s="9"/>
      <c r="B10" s="9" t="s">
        <v>11</v>
      </c>
      <c r="C10" s="9" t="s">
        <v>13</v>
      </c>
      <c r="D10" s="9" t="s">
        <v>12</v>
      </c>
      <c r="E10" s="15">
        <v>44262.226168981484</v>
      </c>
      <c r="F10" s="15">
        <v>44262.226331018515</v>
      </c>
      <c r="G10" s="15">
        <v>44262.226342592592</v>
      </c>
      <c r="H10" s="9" t="s">
        <v>72</v>
      </c>
      <c r="I10" s="9" t="s">
        <v>10</v>
      </c>
      <c r="J10" s="9" t="s">
        <v>10</v>
      </c>
      <c r="K10" s="9"/>
      <c r="L10" s="7" t="s">
        <v>112</v>
      </c>
      <c r="M10" s="35">
        <f t="shared" si="0"/>
        <v>1.1574076779652387E-5</v>
      </c>
      <c r="N10" s="35">
        <v>1.1574076779652387E-5</v>
      </c>
      <c r="O10" s="36"/>
      <c r="P10" s="36"/>
      <c r="Q10" s="36"/>
      <c r="R10" s="35">
        <f t="shared" si="1"/>
        <v>1.6203703125938773E-4</v>
      </c>
      <c r="S10" s="35">
        <f t="shared" si="2"/>
        <v>1.1574076779652387E-5</v>
      </c>
      <c r="T10" s="35"/>
      <c r="U10" s="35"/>
      <c r="V10" s="36"/>
      <c r="W10" s="34">
        <v>5.7870370370370369E-9</v>
      </c>
      <c r="X10" s="37">
        <v>0</v>
      </c>
      <c r="Z10" s="34">
        <v>5.787037037037037E-7</v>
      </c>
      <c r="AA10" s="34">
        <v>5.7870370370370369E-9</v>
      </c>
      <c r="AB10" s="34">
        <v>1.8518518518518518E-7</v>
      </c>
      <c r="AC10" s="46">
        <f t="shared" si="3"/>
        <v>7.6967592592592595E-7</v>
      </c>
      <c r="AD10" s="37">
        <v>0</v>
      </c>
      <c r="AE10" s="37">
        <v>0</v>
      </c>
      <c r="AF10" s="37">
        <v>0</v>
      </c>
      <c r="AG10" s="46">
        <f t="shared" si="4"/>
        <v>0</v>
      </c>
      <c r="AH10" s="46">
        <f t="shared" si="5"/>
        <v>7.6967592592592595E-7</v>
      </c>
    </row>
    <row r="11" spans="1:36" ht="15" thickBot="1" x14ac:dyDescent="0.45">
      <c r="A11" s="9" t="s">
        <v>45</v>
      </c>
      <c r="B11" s="9" t="s">
        <v>40</v>
      </c>
      <c r="C11" s="9" t="s">
        <v>42</v>
      </c>
      <c r="D11" s="9" t="s">
        <v>41</v>
      </c>
      <c r="E11" s="19">
        <v>44262.231446759259</v>
      </c>
      <c r="F11" s="19">
        <v>44262.231562499997</v>
      </c>
      <c r="G11" s="19">
        <v>44262.247199074074</v>
      </c>
      <c r="H11" s="9" t="s">
        <v>106</v>
      </c>
      <c r="I11" s="9" t="s">
        <v>90</v>
      </c>
      <c r="J11" s="9" t="s">
        <v>88</v>
      </c>
      <c r="K11" s="9"/>
      <c r="L11" s="7" t="s">
        <v>114</v>
      </c>
      <c r="M11" s="35">
        <f t="shared" si="0"/>
        <v>1.5636574076779652E-2</v>
      </c>
      <c r="N11" s="36"/>
      <c r="O11" s="36"/>
      <c r="P11" s="35">
        <v>1.5636574074074074E-2</v>
      </c>
      <c r="Q11" s="36"/>
      <c r="R11" s="35">
        <f t="shared" si="1"/>
        <v>1.1574073869269341E-4</v>
      </c>
      <c r="S11" s="35"/>
      <c r="T11" s="35"/>
      <c r="U11" s="35">
        <f t="shared" si="6"/>
        <v>1.5636574074074074E-2</v>
      </c>
      <c r="V11" s="36"/>
      <c r="W11" s="34">
        <v>5.7870370370370369E-9</v>
      </c>
      <c r="X11" s="34">
        <v>8.9004629629629637E-6</v>
      </c>
      <c r="Z11" s="34">
        <v>5.9027777777777776E-6</v>
      </c>
      <c r="AA11" s="34">
        <v>5.7870370370370369E-9</v>
      </c>
      <c r="AB11" s="34">
        <v>2.3148148148148148E-7</v>
      </c>
      <c r="AC11" s="46">
        <f t="shared" si="3"/>
        <v>6.1400462962962962E-6</v>
      </c>
      <c r="AD11" s="34">
        <v>6.3657407407407412E-6</v>
      </c>
      <c r="AE11" s="34">
        <v>8.9004629629629637E-6</v>
      </c>
      <c r="AF11" s="34">
        <v>3.1250000000000001E-6</v>
      </c>
      <c r="AG11" s="46">
        <f t="shared" si="4"/>
        <v>1.8391203703703706E-5</v>
      </c>
      <c r="AH11" s="46">
        <f t="shared" si="5"/>
        <v>2.4531250000000003E-5</v>
      </c>
    </row>
    <row r="12" spans="1:36" ht="15" thickBot="1" x14ac:dyDescent="0.45">
      <c r="A12" s="9" t="s">
        <v>46</v>
      </c>
      <c r="B12" s="9" t="s">
        <v>47</v>
      </c>
      <c r="C12" s="9" t="s">
        <v>49</v>
      </c>
      <c r="D12" s="8" t="s">
        <v>48</v>
      </c>
      <c r="E12" s="19">
        <v>44262.248819444445</v>
      </c>
      <c r="F12" s="19">
        <v>44262.250150462962</v>
      </c>
      <c r="G12" s="19">
        <v>44262.261481481481</v>
      </c>
      <c r="H12" s="20" t="s">
        <v>106</v>
      </c>
      <c r="I12" s="9" t="s">
        <v>90</v>
      </c>
      <c r="J12" s="9" t="s">
        <v>10</v>
      </c>
      <c r="K12" s="9"/>
      <c r="L12" s="7" t="s">
        <v>114</v>
      </c>
      <c r="M12" s="35">
        <f t="shared" si="0"/>
        <v>1.1331018518831115E-2</v>
      </c>
      <c r="N12" s="36"/>
      <c r="O12" s="36"/>
      <c r="P12" s="35">
        <v>1.1331018518831115E-2</v>
      </c>
      <c r="Q12" s="36"/>
      <c r="R12" s="35">
        <f t="shared" si="1"/>
        <v>1.3310185167938471E-3</v>
      </c>
      <c r="S12" s="35">
        <f t="shared" si="2"/>
        <v>0</v>
      </c>
      <c r="T12" s="35"/>
      <c r="U12" s="35">
        <f t="shared" si="6"/>
        <v>1.1331018518831115E-2</v>
      </c>
      <c r="V12" s="36"/>
      <c r="W12" s="34">
        <v>5.7870370370370369E-9</v>
      </c>
      <c r="X12" s="34">
        <v>7.4884259259259265E-6</v>
      </c>
      <c r="Z12" s="34">
        <v>6.0185185185185187E-7</v>
      </c>
      <c r="AA12" s="34">
        <v>5.7870370370370369E-9</v>
      </c>
      <c r="AB12" s="34">
        <v>1.8518518518518518E-7</v>
      </c>
      <c r="AC12" s="46">
        <f t="shared" si="3"/>
        <v>7.9282407407407413E-7</v>
      </c>
      <c r="AD12" s="34">
        <v>6.2500000000000003E-6</v>
      </c>
      <c r="AE12" s="34">
        <v>7.4884259259259265E-6</v>
      </c>
      <c r="AF12" s="34">
        <v>1.8518518518518519E-6</v>
      </c>
      <c r="AG12" s="46">
        <f t="shared" si="4"/>
        <v>1.5590277777777778E-5</v>
      </c>
      <c r="AH12" s="46">
        <f t="shared" si="5"/>
        <v>1.6383101851851852E-5</v>
      </c>
    </row>
    <row r="13" spans="1:36" ht="15" thickBot="1" x14ac:dyDescent="0.45">
      <c r="A13" s="14" t="s">
        <v>61</v>
      </c>
      <c r="B13" s="14" t="s">
        <v>8</v>
      </c>
      <c r="C13" s="14" t="s">
        <v>23</v>
      </c>
      <c r="D13" s="14" t="s">
        <v>14</v>
      </c>
      <c r="E13" s="15">
        <v>44262.30704861111</v>
      </c>
      <c r="F13" s="15">
        <v>44262.308055555557</v>
      </c>
      <c r="G13" s="15">
        <v>44262.308182870373</v>
      </c>
      <c r="H13" s="9" t="s">
        <v>116</v>
      </c>
      <c r="I13" s="9" t="s">
        <v>10</v>
      </c>
      <c r="J13" s="9" t="s">
        <v>10</v>
      </c>
      <c r="K13" s="9"/>
      <c r="L13" s="7" t="s">
        <v>112</v>
      </c>
      <c r="M13" s="35">
        <f t="shared" si="0"/>
        <v>1.273148154723458E-4</v>
      </c>
      <c r="N13" s="35">
        <v>1.273148148148148E-4</v>
      </c>
      <c r="O13" s="36"/>
      <c r="P13" s="36"/>
      <c r="Q13" s="36"/>
      <c r="R13" s="35">
        <f t="shared" si="1"/>
        <v>1.006944446999114E-3</v>
      </c>
      <c r="S13" s="35">
        <f t="shared" si="2"/>
        <v>1.273148148148148E-4</v>
      </c>
      <c r="T13" s="35"/>
      <c r="U13" s="35">
        <f t="shared" si="6"/>
        <v>0</v>
      </c>
      <c r="V13" s="36"/>
      <c r="W13" s="34">
        <v>5.7870370370370369E-9</v>
      </c>
      <c r="X13" s="37">
        <v>0</v>
      </c>
      <c r="Z13" s="34">
        <v>5.787037037037037E-7</v>
      </c>
      <c r="AA13" s="34">
        <v>5.7870370370370369E-9</v>
      </c>
      <c r="AB13" s="34">
        <v>1.3888888888888888E-7</v>
      </c>
      <c r="AC13" s="46">
        <f t="shared" si="3"/>
        <v>7.2337962962962959E-7</v>
      </c>
      <c r="AD13" s="37">
        <v>0</v>
      </c>
      <c r="AE13" s="37">
        <v>0</v>
      </c>
      <c r="AF13" s="37">
        <v>0</v>
      </c>
      <c r="AG13" s="46">
        <f t="shared" si="4"/>
        <v>0</v>
      </c>
      <c r="AH13" s="46">
        <f t="shared" si="5"/>
        <v>7.2337962962962959E-7</v>
      </c>
    </row>
    <row r="14" spans="1:36" ht="29.15" thickBot="1" x14ac:dyDescent="0.45">
      <c r="A14" s="9" t="s">
        <v>62</v>
      </c>
      <c r="B14" s="16" t="s">
        <v>11</v>
      </c>
      <c r="C14" s="9" t="s">
        <v>13</v>
      </c>
      <c r="D14" s="9" t="s">
        <v>12</v>
      </c>
      <c r="E14" s="19">
        <v>44262.324537037035</v>
      </c>
      <c r="F14" s="15">
        <v>44262.324814814812</v>
      </c>
      <c r="G14" s="19">
        <v>44262.324884259258</v>
      </c>
      <c r="H14" s="16" t="s">
        <v>71</v>
      </c>
      <c r="I14" s="9" t="s">
        <v>10</v>
      </c>
      <c r="J14" s="9" t="s">
        <v>10</v>
      </c>
      <c r="K14" s="9"/>
      <c r="L14" s="7" t="s">
        <v>112</v>
      </c>
      <c r="M14" s="35">
        <f t="shared" si="0"/>
        <v>6.9444446125999093E-5</v>
      </c>
      <c r="N14" s="35">
        <v>6.9444446125999093E-5</v>
      </c>
      <c r="O14" s="36"/>
      <c r="P14" s="36"/>
      <c r="Q14" s="36"/>
      <c r="R14" s="35">
        <f t="shared" si="1"/>
        <v>2.7777777722803876E-4</v>
      </c>
      <c r="S14" s="35">
        <f t="shared" si="2"/>
        <v>6.9444446125999093E-5</v>
      </c>
      <c r="T14" s="35"/>
      <c r="U14" s="35">
        <f t="shared" si="6"/>
        <v>0</v>
      </c>
      <c r="V14" s="36"/>
      <c r="W14" s="34">
        <v>5.7870370370370369E-9</v>
      </c>
      <c r="X14" s="37">
        <v>0</v>
      </c>
      <c r="Z14" s="34">
        <v>4.0509259259259263E-7</v>
      </c>
      <c r="AA14" s="34">
        <v>5.7870370370370369E-9</v>
      </c>
      <c r="AB14" s="34">
        <v>2.3148148148148148E-7</v>
      </c>
      <c r="AC14" s="46">
        <f t="shared" si="3"/>
        <v>6.4236111111111118E-7</v>
      </c>
      <c r="AD14" s="37">
        <v>0</v>
      </c>
      <c r="AE14" s="37">
        <v>0</v>
      </c>
      <c r="AF14" s="37">
        <v>0</v>
      </c>
      <c r="AG14" s="46">
        <f t="shared" si="4"/>
        <v>0</v>
      </c>
      <c r="AH14" s="46">
        <f t="shared" si="5"/>
        <v>6.4236111111111118E-7</v>
      </c>
    </row>
    <row r="15" spans="1:36" ht="43.3" thickBot="1" x14ac:dyDescent="0.45">
      <c r="A15" s="9" t="s">
        <v>32</v>
      </c>
      <c r="B15" s="14" t="s">
        <v>21</v>
      </c>
      <c r="C15" s="14" t="s">
        <v>22</v>
      </c>
      <c r="D15" s="14" t="s">
        <v>30</v>
      </c>
      <c r="E15" s="21">
        <v>44262.329224537039</v>
      </c>
      <c r="F15" s="15">
        <v>44262.329363425924</v>
      </c>
      <c r="G15" s="15">
        <v>44262.341782407406</v>
      </c>
      <c r="H15" s="16" t="s">
        <v>73</v>
      </c>
      <c r="I15" s="9" t="s">
        <v>90</v>
      </c>
      <c r="J15" s="9" t="s">
        <v>88</v>
      </c>
      <c r="K15" s="9"/>
      <c r="L15" s="7" t="s">
        <v>114</v>
      </c>
      <c r="M15" s="35">
        <f t="shared" si="0"/>
        <v>1.2418981481459923E-2</v>
      </c>
      <c r="N15" s="36"/>
      <c r="O15" s="36"/>
      <c r="P15" s="35">
        <v>1.2418981481481482E-2</v>
      </c>
      <c r="Q15" s="36"/>
      <c r="R15" s="35">
        <f t="shared" si="1"/>
        <v>1.3888888497604057E-4</v>
      </c>
      <c r="S15" s="35">
        <f t="shared" si="2"/>
        <v>0</v>
      </c>
      <c r="T15" s="35"/>
      <c r="U15" s="35">
        <f t="shared" si="6"/>
        <v>1.2418981481481482E-2</v>
      </c>
      <c r="V15" s="36"/>
      <c r="W15" s="34">
        <v>5.7870370370370369E-9</v>
      </c>
      <c r="X15" s="34">
        <v>9.0972222222222227E-6</v>
      </c>
      <c r="Z15" s="34">
        <v>5.3240740740740745E-7</v>
      </c>
      <c r="AA15" s="34">
        <v>5.7870370370370369E-9</v>
      </c>
      <c r="AB15" s="34">
        <v>2.0833333333333331E-7</v>
      </c>
      <c r="AC15" s="46">
        <f t="shared" si="3"/>
        <v>7.4652777777777777E-7</v>
      </c>
      <c r="AD15" s="34">
        <v>6.5972222222222213E-6</v>
      </c>
      <c r="AE15" s="34">
        <v>9.0972222222222227E-6</v>
      </c>
      <c r="AF15" s="34">
        <v>3.9351851851851851E-6</v>
      </c>
      <c r="AG15" s="46">
        <f t="shared" si="4"/>
        <v>1.9629629629629631E-5</v>
      </c>
      <c r="AH15" s="46">
        <f t="shared" si="5"/>
        <v>2.037615740740741E-5</v>
      </c>
    </row>
    <row r="16" spans="1:36" ht="29.15" thickBot="1" x14ac:dyDescent="0.45">
      <c r="A16" s="14" t="s">
        <v>33</v>
      </c>
      <c r="B16" s="14" t="s">
        <v>26</v>
      </c>
      <c r="C16" s="14" t="s">
        <v>28</v>
      </c>
      <c r="D16" s="14" t="s">
        <v>34</v>
      </c>
      <c r="E16" s="19">
        <v>44262.343969907408</v>
      </c>
      <c r="F16" s="15">
        <v>44262.344826388886</v>
      </c>
      <c r="G16" s="15">
        <v>44262.344895833332</v>
      </c>
      <c r="H16" s="16" t="s">
        <v>104</v>
      </c>
      <c r="I16" s="9" t="s">
        <v>10</v>
      </c>
      <c r="J16" s="9" t="s">
        <v>10</v>
      </c>
      <c r="K16" s="9"/>
      <c r="L16" s="7" t="s">
        <v>112</v>
      </c>
      <c r="M16" s="35">
        <f t="shared" si="0"/>
        <v>6.9444446125999093E-5</v>
      </c>
      <c r="N16" s="35">
        <v>6.9444444444444444E-5</v>
      </c>
      <c r="O16" s="36"/>
      <c r="P16" s="36"/>
      <c r="Q16" s="36"/>
      <c r="R16" s="35">
        <f t="shared" si="1"/>
        <v>8.5648147796746343E-4</v>
      </c>
      <c r="S16" s="35">
        <f t="shared" si="2"/>
        <v>6.9444444444444444E-5</v>
      </c>
      <c r="T16" s="35"/>
      <c r="U16" s="35">
        <f t="shared" si="6"/>
        <v>0</v>
      </c>
      <c r="V16" s="36"/>
      <c r="W16" s="34">
        <v>5.7870370370370369E-9</v>
      </c>
      <c r="X16" s="37">
        <v>0</v>
      </c>
      <c r="Z16" s="34">
        <v>3.3564814814814815E-7</v>
      </c>
      <c r="AA16" s="34">
        <v>5.7870370370370369E-9</v>
      </c>
      <c r="AB16" s="34">
        <v>1.3888888888888888E-7</v>
      </c>
      <c r="AC16" s="46">
        <f t="shared" si="3"/>
        <v>4.8032407407407405E-7</v>
      </c>
      <c r="AD16" s="37">
        <v>0</v>
      </c>
      <c r="AE16" s="37">
        <v>0</v>
      </c>
      <c r="AF16" s="37">
        <v>0</v>
      </c>
      <c r="AG16" s="46">
        <f t="shared" si="4"/>
        <v>0</v>
      </c>
      <c r="AH16" s="46">
        <f t="shared" si="5"/>
        <v>4.8032407407407405E-7</v>
      </c>
    </row>
    <row r="17" spans="1:34" ht="29.15" thickBot="1" x14ac:dyDescent="0.45">
      <c r="A17" s="9" t="s">
        <v>35</v>
      </c>
      <c r="B17" s="9" t="s">
        <v>36</v>
      </c>
      <c r="C17" s="9" t="s">
        <v>38</v>
      </c>
      <c r="D17" s="9" t="s">
        <v>37</v>
      </c>
      <c r="E17" s="19">
        <v>44262.927083333336</v>
      </c>
      <c r="F17" s="15">
        <v>44262.928877314815</v>
      </c>
      <c r="G17" s="15">
        <v>44262.949479166666</v>
      </c>
      <c r="H17" s="16" t="s">
        <v>106</v>
      </c>
      <c r="I17" s="9" t="s">
        <v>90</v>
      </c>
      <c r="J17" s="9" t="s">
        <v>88</v>
      </c>
      <c r="K17" s="9"/>
      <c r="L17" s="7" t="s">
        <v>114</v>
      </c>
      <c r="M17" s="35">
        <f t="shared" si="0"/>
        <v>2.0601851851097308E-2</v>
      </c>
      <c r="N17" s="36"/>
      <c r="O17" s="36"/>
      <c r="P17" s="35">
        <v>2.0601851851851854E-2</v>
      </c>
      <c r="Q17" s="36"/>
      <c r="R17" s="35">
        <f t="shared" si="1"/>
        <v>1.7939814788405783E-3</v>
      </c>
      <c r="S17" s="35"/>
      <c r="T17" s="35"/>
      <c r="U17" s="35">
        <f t="shared" si="6"/>
        <v>2.0601851851851854E-2</v>
      </c>
      <c r="V17" s="36"/>
      <c r="W17" s="34">
        <v>5.7870370370370369E-9</v>
      </c>
      <c r="X17" s="34">
        <v>8.5879629629629628E-6</v>
      </c>
      <c r="Z17" s="34">
        <v>5.3240740740740745E-7</v>
      </c>
      <c r="AA17" s="44">
        <v>5.7870370370370369E-9</v>
      </c>
      <c r="AB17" s="34">
        <v>0</v>
      </c>
      <c r="AC17" s="46">
        <f t="shared" si="3"/>
        <v>5.3819444444444449E-7</v>
      </c>
      <c r="AD17" s="34">
        <v>6.5972222222222213E-6</v>
      </c>
      <c r="AE17" s="34">
        <v>1.1550925925925926E-5</v>
      </c>
      <c r="AF17" s="34">
        <v>5.324074074074074E-6</v>
      </c>
      <c r="AG17" s="46">
        <f t="shared" si="4"/>
        <v>2.347222222222222E-5</v>
      </c>
      <c r="AH17" s="46">
        <f t="shared" si="5"/>
        <v>2.4010416666666663E-5</v>
      </c>
    </row>
    <row r="18" spans="1:34" ht="15" thickBot="1" x14ac:dyDescent="0.45">
      <c r="A18" s="9" t="s">
        <v>39</v>
      </c>
      <c r="B18" s="9" t="s">
        <v>40</v>
      </c>
      <c r="C18" s="9" t="s">
        <v>42</v>
      </c>
      <c r="D18" s="9" t="s">
        <v>41</v>
      </c>
      <c r="E18" s="19">
        <v>44262.957592592589</v>
      </c>
      <c r="F18" s="15">
        <v>44262.957743055558</v>
      </c>
      <c r="G18" s="15">
        <v>44262.968993055554</v>
      </c>
      <c r="H18" s="9" t="s">
        <v>106</v>
      </c>
      <c r="I18" s="9"/>
      <c r="J18" s="9"/>
      <c r="K18" s="9"/>
      <c r="L18" s="7" t="s">
        <v>114</v>
      </c>
      <c r="M18" s="43">
        <f t="shared" si="0"/>
        <v>1.1249999995925464E-2</v>
      </c>
      <c r="N18" s="36"/>
      <c r="O18" s="36"/>
      <c r="P18" s="35">
        <f>M18</f>
        <v>1.1249999995925464E-2</v>
      </c>
      <c r="Q18" s="36"/>
      <c r="R18" s="35">
        <f t="shared" si="1"/>
        <v>1.5046296903165057E-4</v>
      </c>
      <c r="S18" s="35"/>
      <c r="T18" s="35"/>
      <c r="U18" s="35">
        <f t="shared" si="6"/>
        <v>1.1249999995925464E-2</v>
      </c>
      <c r="V18" s="36"/>
      <c r="W18" s="34">
        <v>5.7870370370370369E-9</v>
      </c>
      <c r="X18" s="34">
        <v>7.7314814814814811E-6</v>
      </c>
      <c r="Z18" s="34">
        <v>5.3240740740740745E-7</v>
      </c>
      <c r="AA18" s="44">
        <v>5.7870370370370369E-9</v>
      </c>
      <c r="AB18" s="51"/>
      <c r="AC18" s="48">
        <f t="shared" si="3"/>
        <v>5.3819444444444449E-7</v>
      </c>
      <c r="AD18" s="34">
        <v>5.555555555555555E-6</v>
      </c>
      <c r="AE18" s="34">
        <v>7.7314814814814811E-6</v>
      </c>
      <c r="AF18" s="34">
        <v>5.0925925925925923E-6</v>
      </c>
      <c r="AG18" s="46">
        <f t="shared" si="4"/>
        <v>1.8379629629629628E-5</v>
      </c>
      <c r="AH18" s="46">
        <f t="shared" si="5"/>
        <v>1.8917824074074071E-5</v>
      </c>
    </row>
    <row r="19" spans="1:34" ht="15" thickBot="1" x14ac:dyDescent="0.45">
      <c r="A19" s="9" t="s">
        <v>43</v>
      </c>
      <c r="B19" s="9" t="s">
        <v>21</v>
      </c>
      <c r="C19" s="9" t="s">
        <v>22</v>
      </c>
      <c r="D19" s="9" t="s">
        <v>30</v>
      </c>
      <c r="E19" s="15">
        <v>44262.972048611111</v>
      </c>
      <c r="F19" s="15">
        <v>44262.972233796296</v>
      </c>
      <c r="G19" s="15">
        <v>44262.979814814818</v>
      </c>
      <c r="H19" s="9" t="s">
        <v>106</v>
      </c>
      <c r="I19" s="9" t="s">
        <v>90</v>
      </c>
      <c r="J19" s="9" t="s">
        <v>88</v>
      </c>
      <c r="K19" s="9"/>
      <c r="L19" s="7" t="s">
        <v>114</v>
      </c>
      <c r="M19" s="35">
        <f t="shared" si="0"/>
        <v>7.5810185226146132E-3</v>
      </c>
      <c r="N19" s="36"/>
      <c r="O19" s="36"/>
      <c r="P19" s="35">
        <v>7.5810185226146132E-3</v>
      </c>
      <c r="Q19" s="36"/>
      <c r="R19" s="35">
        <f t="shared" si="1"/>
        <v>1.8518518481869251E-4</v>
      </c>
      <c r="S19" s="35"/>
      <c r="T19" s="35"/>
      <c r="U19" s="35">
        <f t="shared" si="6"/>
        <v>7.5810185226146132E-3</v>
      </c>
      <c r="V19" s="36"/>
      <c r="W19" s="34">
        <v>5.7870370370370369E-9</v>
      </c>
      <c r="X19" s="34">
        <v>7.5694444444444447E-6</v>
      </c>
      <c r="Z19" s="34">
        <v>4.3981481481481479E-7</v>
      </c>
      <c r="AA19" s="34">
        <v>5.7870370370370369E-9</v>
      </c>
      <c r="AB19" s="34">
        <v>2.0833333333333331E-7</v>
      </c>
      <c r="AC19" s="46">
        <f t="shared" si="3"/>
        <v>6.5393518518518517E-7</v>
      </c>
      <c r="AD19" s="34">
        <v>7.0601851851851848E-6</v>
      </c>
      <c r="AE19" s="34">
        <v>7.5694444444444447E-6</v>
      </c>
      <c r="AF19" s="34">
        <v>4.1666666666666669E-6</v>
      </c>
      <c r="AG19" s="46">
        <f t="shared" si="4"/>
        <v>1.8796296296296296E-5</v>
      </c>
      <c r="AH19" s="46">
        <f t="shared" si="5"/>
        <v>1.9450231481481483E-5</v>
      </c>
    </row>
    <row r="20" spans="1:34" ht="15" thickBot="1" x14ac:dyDescent="0.45">
      <c r="A20" s="9" t="s">
        <v>44</v>
      </c>
      <c r="B20" s="9" t="s">
        <v>26</v>
      </c>
      <c r="C20" s="9" t="s">
        <v>28</v>
      </c>
      <c r="D20" s="9" t="s">
        <v>34</v>
      </c>
      <c r="E20" s="19">
        <v>44262.98096064815</v>
      </c>
      <c r="F20" s="15">
        <v>44262.981053240743</v>
      </c>
      <c r="G20" s="19">
        <v>44262.981238425928</v>
      </c>
      <c r="H20" s="9" t="s">
        <v>72</v>
      </c>
      <c r="I20" s="9" t="s">
        <v>10</v>
      </c>
      <c r="J20" s="9" t="s">
        <v>10</v>
      </c>
      <c r="K20" s="9"/>
      <c r="L20" s="7" t="s">
        <v>112</v>
      </c>
      <c r="M20" s="35">
        <f t="shared" si="0"/>
        <v>1.8518518481869251E-4</v>
      </c>
      <c r="N20" s="35">
        <v>1.8518518481869251E-4</v>
      </c>
      <c r="O20" s="36"/>
      <c r="P20" s="36"/>
      <c r="Q20" s="36"/>
      <c r="R20" s="35">
        <f t="shared" si="1"/>
        <v>9.2592592409346253E-5</v>
      </c>
      <c r="S20" s="35">
        <f t="shared" si="2"/>
        <v>1.8518518481869251E-4</v>
      </c>
      <c r="T20" s="35"/>
      <c r="U20" s="35"/>
      <c r="V20" s="36"/>
      <c r="W20" s="34">
        <v>5.7870370370370369E-9</v>
      </c>
      <c r="X20" s="37">
        <v>0</v>
      </c>
      <c r="Z20" s="34">
        <v>5.3240740740740745E-7</v>
      </c>
      <c r="AA20" s="34">
        <v>5.7870370370370369E-9</v>
      </c>
      <c r="AB20" s="34">
        <v>1.3888888888888888E-7</v>
      </c>
      <c r="AC20" s="46">
        <f t="shared" si="3"/>
        <v>6.7708333333333334E-7</v>
      </c>
      <c r="AD20" s="37">
        <v>0</v>
      </c>
      <c r="AE20" s="37">
        <v>0</v>
      </c>
      <c r="AF20" s="37">
        <v>0</v>
      </c>
      <c r="AG20" s="46">
        <f t="shared" si="4"/>
        <v>0</v>
      </c>
      <c r="AH20" s="46">
        <f t="shared" si="5"/>
        <v>6.7708333333333334E-7</v>
      </c>
    </row>
    <row r="21" spans="1:34" ht="15" thickBot="1" x14ac:dyDescent="0.45">
      <c r="A21" s="9" t="s">
        <v>44</v>
      </c>
      <c r="B21" s="9" t="s">
        <v>11</v>
      </c>
      <c r="C21" s="9" t="s">
        <v>13</v>
      </c>
      <c r="D21" s="9" t="s">
        <v>12</v>
      </c>
      <c r="E21" s="19">
        <v>44262.98096064815</v>
      </c>
      <c r="F21" s="15">
        <v>44262.981307870374</v>
      </c>
      <c r="G21" s="19">
        <v>44262.981388888889</v>
      </c>
      <c r="H21" s="9" t="s">
        <v>72</v>
      </c>
      <c r="I21" s="9" t="s">
        <v>10</v>
      </c>
      <c r="J21" s="9" t="s">
        <v>10</v>
      </c>
      <c r="K21" s="9"/>
      <c r="L21" s="7" t="s">
        <v>112</v>
      </c>
      <c r="M21" s="35">
        <f t="shared" si="0"/>
        <v>8.1018515629693866E-5</v>
      </c>
      <c r="N21" s="35">
        <v>8.1018515629693866E-5</v>
      </c>
      <c r="O21" s="36"/>
      <c r="P21" s="36"/>
      <c r="Q21" s="36"/>
      <c r="R21" s="35">
        <f t="shared" si="1"/>
        <v>3.4722222335403785E-4</v>
      </c>
      <c r="S21" s="35">
        <f t="shared" si="2"/>
        <v>8.1018515629693866E-5</v>
      </c>
      <c r="T21" s="35"/>
      <c r="U21" s="35"/>
      <c r="V21" s="36"/>
      <c r="W21" s="34">
        <v>5.7870370370370369E-9</v>
      </c>
      <c r="X21" s="37">
        <v>0</v>
      </c>
      <c r="Z21" s="34">
        <v>3.3564814814814815E-7</v>
      </c>
      <c r="AA21" s="34">
        <v>5.7870370370370369E-9</v>
      </c>
      <c r="AB21" s="34">
        <v>1.8518518518518518E-7</v>
      </c>
      <c r="AC21" s="46">
        <f t="shared" si="3"/>
        <v>5.266203703703704E-7</v>
      </c>
      <c r="AD21" s="37">
        <v>0</v>
      </c>
      <c r="AE21" s="37">
        <v>0</v>
      </c>
      <c r="AF21" s="37">
        <v>0</v>
      </c>
      <c r="AG21" s="46">
        <f t="shared" si="4"/>
        <v>0</v>
      </c>
      <c r="AH21" s="46">
        <f t="shared" si="5"/>
        <v>5.266203703703704E-7</v>
      </c>
    </row>
    <row r="22" spans="1:34" ht="15" thickBot="1" x14ac:dyDescent="0.45">
      <c r="A22" s="9" t="s">
        <v>45</v>
      </c>
      <c r="B22" s="9" t="s">
        <v>40</v>
      </c>
      <c r="C22" s="9" t="s">
        <v>42</v>
      </c>
      <c r="D22" s="9" t="s">
        <v>41</v>
      </c>
      <c r="E22" s="19">
        <v>44262.984444444446</v>
      </c>
      <c r="F22" s="15">
        <v>44262.985543981478</v>
      </c>
      <c r="G22" s="19">
        <v>44263.000104166669</v>
      </c>
      <c r="H22" s="9" t="s">
        <v>107</v>
      </c>
      <c r="I22" s="9" t="s">
        <v>90</v>
      </c>
      <c r="J22" s="9" t="s">
        <v>88</v>
      </c>
      <c r="K22" s="9"/>
      <c r="L22" s="7" t="s">
        <v>114</v>
      </c>
      <c r="M22" s="35">
        <f t="shared" si="0"/>
        <v>1.4560185190930497E-2</v>
      </c>
      <c r="N22" s="36"/>
      <c r="O22" s="36"/>
      <c r="P22" s="35">
        <v>1.4560185185185183E-2</v>
      </c>
      <c r="Q22" s="36"/>
      <c r="R22" s="35">
        <f t="shared" si="1"/>
        <v>1.0995370321325026E-3</v>
      </c>
      <c r="S22" s="35"/>
      <c r="T22" s="35"/>
      <c r="U22" s="35">
        <f t="shared" si="6"/>
        <v>1.4560185185185183E-2</v>
      </c>
      <c r="V22" s="36"/>
      <c r="W22" s="34">
        <v>5.7870370370370369E-9</v>
      </c>
      <c r="X22" s="34">
        <v>8.5879629629629628E-6</v>
      </c>
      <c r="Z22" s="34">
        <v>4.0509259259259263E-7</v>
      </c>
      <c r="AA22" s="34">
        <v>5.7870370370370369E-9</v>
      </c>
      <c r="AB22" s="34">
        <v>1.2731481481481482E-7</v>
      </c>
      <c r="AC22" s="46">
        <f t="shared" si="3"/>
        <v>5.3819444444444449E-7</v>
      </c>
      <c r="AD22" s="34">
        <v>6.5972222222222213E-6</v>
      </c>
      <c r="AE22" s="34">
        <v>8.5879629629629628E-6</v>
      </c>
      <c r="AF22" s="34">
        <v>5.0925925925925923E-6</v>
      </c>
      <c r="AG22" s="46">
        <f t="shared" si="4"/>
        <v>2.0277777777777776E-5</v>
      </c>
      <c r="AH22" s="46">
        <f t="shared" si="5"/>
        <v>2.081597222222222E-5</v>
      </c>
    </row>
    <row r="23" spans="1:34" ht="15" thickBot="1" x14ac:dyDescent="0.45">
      <c r="A23" s="9" t="s">
        <v>46</v>
      </c>
      <c r="B23" s="9" t="s">
        <v>47</v>
      </c>
      <c r="C23" s="9" t="s">
        <v>49</v>
      </c>
      <c r="D23" s="9" t="s">
        <v>48</v>
      </c>
      <c r="E23" s="19">
        <v>44262.286678240744</v>
      </c>
      <c r="F23" s="19">
        <v>44262.287939814814</v>
      </c>
      <c r="G23" s="19">
        <v>44262.300023148149</v>
      </c>
      <c r="H23" s="20" t="s">
        <v>106</v>
      </c>
      <c r="I23" s="9" t="s">
        <v>90</v>
      </c>
      <c r="J23" s="9" t="s">
        <v>10</v>
      </c>
      <c r="K23" s="9"/>
      <c r="L23" s="7" t="s">
        <v>114</v>
      </c>
      <c r="M23" s="35">
        <f t="shared" si="0"/>
        <v>1.2083333334885538E-2</v>
      </c>
      <c r="N23" s="36"/>
      <c r="O23" s="36"/>
      <c r="P23" s="35">
        <v>1.2083333334885538E-2</v>
      </c>
      <c r="Q23" s="36"/>
      <c r="R23" s="35">
        <f t="shared" si="1"/>
        <v>1.261574070667848E-3</v>
      </c>
      <c r="S23" s="35"/>
      <c r="T23" s="35"/>
      <c r="U23" s="35">
        <f t="shared" si="6"/>
        <v>1.2083333334885538E-2</v>
      </c>
      <c r="V23" s="36"/>
      <c r="W23" s="34">
        <v>5.7870370370370369E-9</v>
      </c>
      <c r="X23" s="34">
        <v>1.1168981481481482E-5</v>
      </c>
      <c r="Z23" s="34">
        <v>5.3240740740740745E-7</v>
      </c>
      <c r="AA23" s="34">
        <v>5.7870370370370369E-9</v>
      </c>
      <c r="AB23" s="34">
        <v>1.3888888888888888E-7</v>
      </c>
      <c r="AC23" s="46">
        <f t="shared" si="3"/>
        <v>6.7708333333333334E-7</v>
      </c>
      <c r="AD23" s="34">
        <v>1.1574074074074073E-5</v>
      </c>
      <c r="AE23" s="34">
        <v>1.1168981481481482E-5</v>
      </c>
      <c r="AF23" s="34">
        <v>3.9351851851851851E-6</v>
      </c>
      <c r="AG23" s="46">
        <f t="shared" si="4"/>
        <v>2.6678240740740739E-5</v>
      </c>
      <c r="AH23" s="46">
        <f t="shared" si="5"/>
        <v>2.7355324074074073E-5</v>
      </c>
    </row>
    <row r="24" spans="1:34" x14ac:dyDescent="0.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R24" s="26"/>
      <c r="S24" s="26"/>
      <c r="T24" s="26"/>
      <c r="U24" s="26"/>
      <c r="Z24" s="36">
        <f>SUM(Z2:Z23)/22</f>
        <v>7.3179713804713815E-7</v>
      </c>
      <c r="AA24" s="36">
        <f t="shared" ref="AA24:AB24" si="7">SUM(AA2:AA23)/22</f>
        <v>5.7870370370370344E-9</v>
      </c>
      <c r="AB24" s="36">
        <f t="shared" si="7"/>
        <v>1.5572390572390572E-7</v>
      </c>
      <c r="AD24" s="36">
        <f>SUM(AD2:AD23)/12</f>
        <v>6.8769290123456792E-6</v>
      </c>
      <c r="AE24" s="36">
        <f t="shared" ref="AE24:AF24" si="8">SUM(AE2:AE23)/12</f>
        <v>9.0403163580246918E-6</v>
      </c>
      <c r="AF24" s="36">
        <f t="shared" si="8"/>
        <v>4.2920524691358025E-6</v>
      </c>
    </row>
    <row r="25" spans="1:34" x14ac:dyDescent="0.4">
      <c r="B25" s="1"/>
      <c r="C25" s="1"/>
      <c r="D25" s="1"/>
      <c r="E25" s="1"/>
      <c r="F25" s="1"/>
      <c r="G25" s="1"/>
      <c r="H25" s="1"/>
      <c r="I25" s="1"/>
      <c r="J25" s="1"/>
      <c r="N25" s="36">
        <f>SUM(N2:N23)/10</f>
        <v>1.2430555636550438E-4</v>
      </c>
      <c r="O25" s="24"/>
      <c r="P25" s="36">
        <f>SUM(P2:P23)/12</f>
        <v>1.3213734568335099E-2</v>
      </c>
      <c r="R25" s="26"/>
      <c r="S25" s="26"/>
      <c r="T25" s="26"/>
      <c r="U25" s="26"/>
      <c r="V25" s="24"/>
      <c r="W25" s="24"/>
    </row>
    <row r="26" spans="1:34" x14ac:dyDescent="0.4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34" x14ac:dyDescent="0.4">
      <c r="A27" s="1"/>
      <c r="B27" s="2"/>
      <c r="C27" s="1"/>
      <c r="D27" s="1"/>
      <c r="E27" s="1"/>
      <c r="F27" s="1"/>
      <c r="G27" s="1"/>
      <c r="H27" s="1"/>
      <c r="I27" s="1"/>
      <c r="J27" s="1"/>
    </row>
    <row r="28" spans="1:34" x14ac:dyDescent="0.4">
      <c r="A28" s="1"/>
      <c r="B28" s="2"/>
      <c r="C28" s="1"/>
      <c r="D28" s="1"/>
      <c r="E28" s="1"/>
      <c r="F28" s="1"/>
      <c r="G28" s="1"/>
      <c r="H28" s="1"/>
      <c r="I28" s="1"/>
      <c r="J28" s="1"/>
    </row>
    <row r="29" spans="1:34" x14ac:dyDescent="0.4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34" x14ac:dyDescent="0.4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34" x14ac:dyDescent="0.4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34" x14ac:dyDescent="0.4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4">
      <c r="A33" s="1"/>
      <c r="B33" s="1"/>
      <c r="C33" s="1"/>
      <c r="D33" s="1"/>
      <c r="E33" s="1"/>
      <c r="F33" s="1"/>
      <c r="G33" s="1"/>
      <c r="H33" s="1"/>
      <c r="I33" s="1"/>
      <c r="J3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protocol 1</vt:lpstr>
      <vt:lpstr>Test protocol 2</vt:lpstr>
      <vt:lpstr>Test protocol 5</vt:lpstr>
      <vt:lpstr>Test protocol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2021-11-23T08:41:05Z</dcterms:modified>
</cp:coreProperties>
</file>