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3" l="1"/>
  <c r="I2" i="2" l="1"/>
  <c r="B2" i="2"/>
  <c r="F2" i="2" l="1"/>
  <c r="G2" i="2" s="1"/>
  <c r="B3" i="2" s="1"/>
  <c r="C2" i="2"/>
  <c r="D2" i="2" s="1"/>
  <c r="K3" i="2" l="1"/>
  <c r="E3" i="3"/>
  <c r="C3" i="2"/>
  <c r="D3" i="2" s="1"/>
  <c r="L3" i="2"/>
  <c r="A3" i="2"/>
  <c r="A2" i="3" s="1"/>
  <c r="C3" i="3" l="1"/>
  <c r="B2" i="3"/>
  <c r="F3" i="2"/>
  <c r="G3" i="2" s="1"/>
  <c r="H3" i="2"/>
  <c r="I3" i="2" s="1"/>
  <c r="J3" i="2"/>
  <c r="A4" i="2" l="1"/>
  <c r="A3" i="3" s="1"/>
  <c r="B3" i="3" s="1"/>
  <c r="B4" i="2"/>
  <c r="E4" i="3" s="1"/>
  <c r="F4" i="2" l="1"/>
  <c r="G4" i="2" s="1"/>
  <c r="K4" i="2"/>
  <c r="C4" i="2"/>
  <c r="D4" i="2" s="1"/>
  <c r="H4" i="2"/>
  <c r="I4" i="2" s="1"/>
  <c r="L4" i="2"/>
  <c r="J4" i="2" l="1"/>
  <c r="B4" i="3"/>
  <c r="C4" i="3"/>
  <c r="A5" i="2"/>
  <c r="A4" i="3" s="1"/>
  <c r="B5" i="2"/>
  <c r="E5" i="3" s="1"/>
  <c r="F5" i="2" l="1"/>
  <c r="G5" i="2"/>
  <c r="K5" i="2"/>
  <c r="C5" i="2"/>
  <c r="D5" i="2" s="1"/>
  <c r="H5" i="2"/>
  <c r="I5" i="2" s="1"/>
  <c r="L5" i="2"/>
  <c r="J5" i="2" l="1"/>
  <c r="B5" i="3"/>
  <c r="C5" i="3"/>
  <c r="A6" i="2"/>
  <c r="A5" i="3" s="1"/>
  <c r="B6" i="2"/>
  <c r="E6" i="3" s="1"/>
  <c r="G6" i="2" l="1"/>
  <c r="C6" i="2"/>
  <c r="L6" i="2" s="1"/>
  <c r="H6" i="2"/>
  <c r="I6" i="2" s="1"/>
  <c r="D6" i="2"/>
  <c r="F6" i="2"/>
  <c r="J6" i="2" l="1"/>
  <c r="K6" i="2" s="1"/>
  <c r="C6" i="3"/>
  <c r="B7" i="2" l="1"/>
  <c r="A7" i="2"/>
  <c r="A6" i="3" s="1"/>
  <c r="B6" i="3" s="1"/>
  <c r="C7" i="2"/>
  <c r="D7" i="2" s="1"/>
  <c r="H7" i="2" l="1"/>
  <c r="I7" i="2" s="1"/>
  <c r="E7" i="3"/>
  <c r="F7" i="2"/>
  <c r="G7" i="2" s="1"/>
  <c r="L7" i="2"/>
  <c r="J7" i="2"/>
  <c r="C7" i="3"/>
  <c r="K7" i="2"/>
  <c r="A8" i="2" l="1"/>
  <c r="A7" i="3" s="1"/>
  <c r="B7" i="3" s="1"/>
  <c r="B8" i="2"/>
  <c r="K8" i="2" l="1"/>
  <c r="E8" i="3"/>
  <c r="F8" i="2"/>
  <c r="G8" i="2" s="1"/>
  <c r="C8" i="2"/>
  <c r="D8" i="2" s="1"/>
  <c r="J8" i="2" s="1"/>
  <c r="L8" i="2"/>
  <c r="H8" i="2"/>
  <c r="I8" i="2" s="1"/>
  <c r="B8" i="3" l="1"/>
  <c r="A9" i="2"/>
  <c r="A8" i="3" s="1"/>
  <c r="C8" i="3" s="1"/>
  <c r="B9" i="2"/>
  <c r="F9" i="2" l="1"/>
  <c r="G9" i="2" s="1"/>
  <c r="E9" i="3"/>
  <c r="C9" i="2"/>
  <c r="D9" i="2" s="1"/>
  <c r="L9" i="2"/>
  <c r="H9" i="2"/>
  <c r="I9" i="2" s="1"/>
  <c r="K9" i="2"/>
  <c r="J9" i="2" l="1"/>
  <c r="B9" i="3"/>
  <c r="A10" i="2"/>
  <c r="A9" i="3" s="1"/>
  <c r="C9" i="3" s="1"/>
  <c r="B10" i="2"/>
  <c r="K10" i="2" l="1"/>
  <c r="E10" i="3"/>
  <c r="H10" i="2"/>
  <c r="I10" i="2" s="1"/>
  <c r="G10" i="2"/>
  <c r="C10" i="2"/>
  <c r="D10" i="2" s="1"/>
  <c r="J10" i="2" s="1"/>
  <c r="L10" i="2"/>
  <c r="F10" i="2"/>
  <c r="A11" i="2" l="1"/>
  <c r="A10" i="3" s="1"/>
  <c r="B10" i="3" s="1"/>
  <c r="B11" i="2"/>
  <c r="C10" i="3"/>
  <c r="F11" i="2" l="1"/>
  <c r="G11" i="2" s="1"/>
  <c r="E11" i="3"/>
  <c r="H11" i="2"/>
  <c r="I11" i="2" s="1"/>
  <c r="C11" i="2"/>
  <c r="D11" i="2" s="1"/>
  <c r="J11" i="2" s="1"/>
  <c r="K11" i="2"/>
  <c r="L11" i="2"/>
  <c r="C11" i="3" l="1"/>
  <c r="B12" i="2"/>
  <c r="E12" i="3" s="1"/>
  <c r="A12" i="2"/>
  <c r="A11" i="3" s="1"/>
  <c r="B11" i="3" s="1"/>
  <c r="F12" i="2" l="1"/>
  <c r="H12" i="2"/>
  <c r="I12" i="2" s="1"/>
  <c r="C12" i="2"/>
  <c r="L12" i="2" s="1"/>
  <c r="G12" i="2"/>
  <c r="D12" i="2"/>
  <c r="J12" i="2" l="1"/>
  <c r="K12" i="2" s="1"/>
  <c r="A13" i="2" s="1"/>
  <c r="A12" i="3" s="1"/>
  <c r="B12" i="3" s="1"/>
  <c r="C12" i="3"/>
  <c r="B13" i="2" l="1"/>
  <c r="E13" i="3" s="1"/>
  <c r="H13" i="2" l="1"/>
  <c r="I13" i="2" s="1"/>
  <c r="C13" i="2"/>
  <c r="D13" i="2" s="1"/>
  <c r="F13" i="2"/>
  <c r="G13" i="2" s="1"/>
  <c r="K13" i="2"/>
  <c r="L13" i="2"/>
  <c r="A14" i="2" l="1"/>
  <c r="A13" i="3" s="1"/>
  <c r="B14" i="2"/>
  <c r="J13" i="2"/>
  <c r="B13" i="3"/>
  <c r="C13" i="3"/>
  <c r="H14" i="2" l="1"/>
  <c r="I14" i="2" s="1"/>
  <c r="E14" i="3"/>
  <c r="L14" i="2"/>
  <c r="F14" i="2"/>
  <c r="G14" i="2" s="1"/>
  <c r="C14" i="2"/>
  <c r="D14" i="2" s="1"/>
  <c r="J14" i="2" s="1"/>
  <c r="K14" i="2"/>
  <c r="B15" i="2" l="1"/>
  <c r="E15" i="3" s="1"/>
  <c r="A15" i="2"/>
  <c r="A14" i="3" s="1"/>
  <c r="B14" i="3" s="1"/>
  <c r="C14" i="3"/>
  <c r="K15" i="2" l="1"/>
  <c r="C15" i="2"/>
  <c r="D15" i="2" s="1"/>
  <c r="F15" i="2"/>
  <c r="H15" i="2"/>
  <c r="I15" i="2" s="1"/>
  <c r="G15" i="2"/>
  <c r="L15" i="2"/>
  <c r="J15" i="2"/>
  <c r="C15" i="3" l="1"/>
  <c r="A16" i="2"/>
  <c r="A15" i="3" s="1"/>
  <c r="B15" i="3" s="1"/>
  <c r="B16" i="2"/>
  <c r="E16" i="3" s="1"/>
  <c r="K16" i="2" l="1"/>
  <c r="F16" i="2"/>
  <c r="G16" i="2" s="1"/>
  <c r="C16" i="2"/>
  <c r="D16" i="2" s="1"/>
  <c r="H16" i="2"/>
  <c r="I16" i="2" s="1"/>
  <c r="L16" i="2"/>
  <c r="C16" i="3" l="1"/>
  <c r="J16" i="2"/>
  <c r="A17" i="2"/>
  <c r="A16" i="3" s="1"/>
  <c r="B16" i="3" s="1"/>
  <c r="B17" i="2"/>
  <c r="K17" i="2" l="1"/>
  <c r="E17" i="3"/>
  <c r="L17" i="2"/>
  <c r="C17" i="2"/>
  <c r="D17" i="2" s="1"/>
  <c r="H17" i="2"/>
  <c r="I17" i="2" s="1"/>
  <c r="F17" i="2"/>
  <c r="G17" i="2" s="1"/>
  <c r="A18" i="2" l="1"/>
  <c r="A17" i="3" s="1"/>
  <c r="B17" i="3" s="1"/>
  <c r="G2" i="3" s="1"/>
  <c r="J17" i="2"/>
  <c r="C17" i="3"/>
  <c r="H2" i="3" s="1"/>
  <c r="B18" i="2"/>
  <c r="F18" i="2" s="1"/>
  <c r="H3" i="3" l="1"/>
  <c r="G3" i="3"/>
  <c r="G18" i="2"/>
  <c r="D18" i="2"/>
  <c r="K18" i="2" s="1"/>
  <c r="C18" i="2"/>
  <c r="L18" i="2" s="1"/>
  <c r="H18" i="2"/>
  <c r="I18" i="2" s="1"/>
  <c r="G4" i="3" l="1"/>
  <c r="J18" i="2"/>
</calcChain>
</file>

<file path=xl/sharedStrings.xml><?xml version="1.0" encoding="utf-8"?>
<sst xmlns="http://schemas.openxmlformats.org/spreadsheetml/2006/main" count="29" uniqueCount="29">
  <si>
    <t xml:space="preserve">Inter-Demand Arrival Times </t>
  </si>
  <si>
    <t>Deman Sizes</t>
  </si>
  <si>
    <t>Delivery Lag</t>
  </si>
  <si>
    <t>Event Time (Clock Time)</t>
  </si>
  <si>
    <t xml:space="preserve">Event Size </t>
  </si>
  <si>
    <t>Inventory Level</t>
  </si>
  <si>
    <t>Event Type (N/DA/OA/MS)</t>
  </si>
  <si>
    <t>Initial Inventory Level</t>
  </si>
  <si>
    <t>Stationary Policy(s,S)</t>
  </si>
  <si>
    <t>Setup Cost</t>
  </si>
  <si>
    <t>Unit Price</t>
  </si>
  <si>
    <t>Next Demand Arrival Time</t>
  </si>
  <si>
    <t>Next Month No.</t>
  </si>
  <si>
    <t>Next Month Starting Day</t>
  </si>
  <si>
    <t>Next Order Arrival No.</t>
  </si>
  <si>
    <t>Next Order Arrival Day</t>
  </si>
  <si>
    <t>Next Demand No.</t>
  </si>
  <si>
    <t>Order Size</t>
  </si>
  <si>
    <t>Event Duration</t>
  </si>
  <si>
    <t>Time-total No. of items in positive Inventory</t>
  </si>
  <si>
    <t>Time-total No. of items in backlog</t>
  </si>
  <si>
    <t>Time-avg no. of items in positive inventory</t>
  </si>
  <si>
    <t>Time-avg no. of items in backlog</t>
  </si>
  <si>
    <t>Cost=</t>
  </si>
  <si>
    <t>Unit holding cost</t>
  </si>
  <si>
    <t>Unit backlog cost</t>
  </si>
  <si>
    <t>Total=</t>
  </si>
  <si>
    <t>Month Count</t>
  </si>
  <si>
    <t>Ordering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</si>
</sst>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130" zoomScaleNormal="130" workbookViewId="0">
      <selection activeCell="J3" sqref="J3"/>
    </sheetView>
  </sheetViews>
  <sheetFormatPr defaultRowHeight="15" x14ac:dyDescent="0.25"/>
  <cols>
    <col min="1" max="1" width="13.42578125" customWidth="1"/>
    <col min="4" max="4" width="14.7109375" customWidth="1"/>
    <col min="5" max="5" width="6" customWidth="1"/>
    <col min="6" max="6" width="5.85546875" customWidth="1"/>
    <col min="7" max="7" width="8.140625" customWidth="1"/>
    <col min="8" max="8" width="7.42578125" customWidth="1"/>
  </cols>
  <sheetData>
    <row r="1" spans="1:10" s="1" customFormat="1" ht="39" customHeight="1" x14ac:dyDescent="0.25">
      <c r="A1" s="1" t="s">
        <v>0</v>
      </c>
      <c r="B1" s="1" t="s">
        <v>1</v>
      </c>
      <c r="C1" s="1" t="s">
        <v>2</v>
      </c>
      <c r="D1" s="1" t="s">
        <v>7</v>
      </c>
      <c r="E1" s="5" t="s">
        <v>8</v>
      </c>
      <c r="F1" s="5"/>
      <c r="G1" s="1" t="s">
        <v>9</v>
      </c>
      <c r="H1" s="1" t="s">
        <v>10</v>
      </c>
      <c r="I1" s="1" t="s">
        <v>24</v>
      </c>
      <c r="J1" s="1" t="s">
        <v>25</v>
      </c>
    </row>
    <row r="2" spans="1:10" s="2" customFormat="1" x14ac:dyDescent="0.25">
      <c r="A2" s="2">
        <v>10</v>
      </c>
      <c r="B2" s="2">
        <v>5</v>
      </c>
      <c r="C2" s="2">
        <v>25</v>
      </c>
      <c r="D2" s="2">
        <v>40</v>
      </c>
      <c r="E2" s="2">
        <v>20</v>
      </c>
      <c r="F2" s="2">
        <v>50</v>
      </c>
      <c r="G2" s="3">
        <v>30000</v>
      </c>
      <c r="H2" s="3">
        <v>5000</v>
      </c>
      <c r="I2" s="2">
        <v>200</v>
      </c>
      <c r="J2" s="2">
        <v>500</v>
      </c>
    </row>
    <row r="3" spans="1:10" s="2" customFormat="1" x14ac:dyDescent="0.25">
      <c r="A3" s="2">
        <v>10</v>
      </c>
      <c r="B3" s="2">
        <v>10</v>
      </c>
      <c r="C3" s="2">
        <v>15</v>
      </c>
    </row>
    <row r="4" spans="1:10" s="2" customFormat="1" x14ac:dyDescent="0.25">
      <c r="A4" s="2">
        <v>5</v>
      </c>
      <c r="B4" s="2">
        <v>10</v>
      </c>
      <c r="C4" s="2">
        <v>20</v>
      </c>
    </row>
    <row r="5" spans="1:10" s="2" customFormat="1" x14ac:dyDescent="0.25">
      <c r="A5" s="2">
        <v>10</v>
      </c>
      <c r="B5" s="2">
        <v>10</v>
      </c>
    </row>
    <row r="6" spans="1:10" s="2" customFormat="1" x14ac:dyDescent="0.25">
      <c r="A6" s="2">
        <v>10</v>
      </c>
      <c r="B6" s="2">
        <v>10</v>
      </c>
    </row>
    <row r="7" spans="1:10" s="2" customFormat="1" x14ac:dyDescent="0.25">
      <c r="A7" s="2">
        <v>5</v>
      </c>
      <c r="B7" s="2">
        <v>5</v>
      </c>
    </row>
    <row r="8" spans="1:10" s="2" customFormat="1" x14ac:dyDescent="0.25">
      <c r="A8" s="2">
        <v>10</v>
      </c>
      <c r="B8" s="2">
        <v>10</v>
      </c>
    </row>
    <row r="9" spans="1:10" s="2" customFormat="1" x14ac:dyDescent="0.25">
      <c r="A9" s="2">
        <v>5</v>
      </c>
      <c r="B9" s="2">
        <v>5</v>
      </c>
    </row>
    <row r="10" spans="1:10" s="2" customFormat="1" x14ac:dyDescent="0.25">
      <c r="A10" s="2">
        <v>5</v>
      </c>
      <c r="B10" s="2">
        <v>5</v>
      </c>
    </row>
    <row r="11" spans="1:10" s="2" customFormat="1" x14ac:dyDescent="0.25">
      <c r="A11" s="2">
        <v>10</v>
      </c>
      <c r="B11" s="2">
        <v>10</v>
      </c>
    </row>
    <row r="12" spans="1:10" s="2" customFormat="1" x14ac:dyDescent="0.25">
      <c r="A12" s="2">
        <v>5</v>
      </c>
      <c r="B12" s="2">
        <v>5</v>
      </c>
    </row>
    <row r="13" spans="1:10" s="2" customFormat="1" x14ac:dyDescent="0.25">
      <c r="A13" s="2">
        <v>10</v>
      </c>
      <c r="B13" s="2">
        <v>5</v>
      </c>
    </row>
    <row r="14" spans="1:10" s="2" customFormat="1" x14ac:dyDescent="0.25"/>
    <row r="15" spans="1:10" s="2" customFormat="1" x14ac:dyDescent="0.25"/>
    <row r="16" spans="1:10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zoomScale="115" zoomScaleNormal="115" workbookViewId="0">
      <selection activeCell="B18" sqref="B18"/>
    </sheetView>
  </sheetViews>
  <sheetFormatPr defaultRowHeight="15" x14ac:dyDescent="0.25"/>
  <cols>
    <col min="1" max="1" width="11" customWidth="1"/>
    <col min="2" max="2" width="11.42578125" customWidth="1"/>
    <col min="3" max="3" width="7.85546875" customWidth="1"/>
    <col min="4" max="4" width="9.85546875" customWidth="1"/>
    <col min="5" max="5" width="6.140625" customWidth="1"/>
    <col min="6" max="6" width="9.85546875" customWidth="1"/>
    <col min="7" max="7" width="11.7109375" customWidth="1"/>
    <col min="8" max="8" width="8.5703125" customWidth="1"/>
    <col min="9" max="11" width="11.28515625" customWidth="1"/>
    <col min="12" max="12" width="7" customWidth="1"/>
  </cols>
  <sheetData>
    <row r="1" spans="1:12" s="1" customFormat="1" ht="45.75" customHeight="1" x14ac:dyDescent="0.25">
      <c r="A1" s="1" t="s">
        <v>3</v>
      </c>
      <c r="B1" s="1" t="s">
        <v>6</v>
      </c>
      <c r="C1" s="1" t="s">
        <v>4</v>
      </c>
      <c r="D1" s="1" t="s">
        <v>5</v>
      </c>
      <c r="F1" s="1" t="s">
        <v>16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17</v>
      </c>
    </row>
    <row r="2" spans="1:12" s="2" customFormat="1" x14ac:dyDescent="0.25">
      <c r="A2" s="2">
        <v>0</v>
      </c>
      <c r="B2" s="2" t="str">
        <f>IF(Sheet1!A2=0,"DA","N")</f>
        <v>N</v>
      </c>
      <c r="C2" s="2">
        <f>IF(B2="N",0,Sheet1!B2)</f>
        <v>0</v>
      </c>
      <c r="D2" s="2">
        <f>IF(B2="DA",Sheet1!D2-C2,Sheet1!D2)</f>
        <v>40</v>
      </c>
      <c r="F2" s="2">
        <f>IF(B2="DA",2,1)</f>
        <v>1</v>
      </c>
      <c r="G2" s="2">
        <f ca="1">SUM(Sheet1!A2:OFFSET(Sheet1!A1,F2,0,1))</f>
        <v>10</v>
      </c>
      <c r="H2" s="2">
        <v>2</v>
      </c>
      <c r="I2" s="2">
        <f>(H2-1)*30</f>
        <v>30</v>
      </c>
      <c r="J2" s="2">
        <v>0</v>
      </c>
      <c r="K2" s="2">
        <v>500</v>
      </c>
      <c r="L2" s="2">
        <v>0</v>
      </c>
    </row>
    <row r="3" spans="1:12" s="2" customFormat="1" x14ac:dyDescent="0.25">
      <c r="A3" s="2">
        <f ca="1">IF(AND(G2&gt;I2,I2&lt;K2),I2,IF(K2&lt;G2,K2,G2))</f>
        <v>10</v>
      </c>
      <c r="B3" s="2" t="str">
        <f ca="1">IF(AND(G2&gt;I2,I2&lt;K2),"MS",IF(K2&lt;G2,"OA","DA"))</f>
        <v>DA</v>
      </c>
      <c r="C3" s="2">
        <f ca="1">IF(B3="DA",OFFSET(Sheet1!$B$1,F2,0,1),IF(B3="MS",IF(D2&lt;Sheet1!$E$2,Sheet1!$F$2-D2,0),L2))</f>
        <v>5</v>
      </c>
      <c r="D3" s="2">
        <f ca="1">IF(B3="DA",D2-C3,IF(B3="OA",D2+C3,D2))</f>
        <v>35</v>
      </c>
      <c r="F3" s="2">
        <f ca="1">IF(B3="DA",F2+1,F2)</f>
        <v>2</v>
      </c>
      <c r="G3" s="2">
        <f ca="1">IF(B3="DA",OFFSET(Sheet1!$A$1,F3,0,1)+G2,G2)</f>
        <v>20</v>
      </c>
      <c r="H3" s="2">
        <f ca="1">IF(B3="MS",H2+1,H2)</f>
        <v>2</v>
      </c>
      <c r="I3" s="2">
        <f ca="1">(H3-1)*30</f>
        <v>30</v>
      </c>
      <c r="J3" s="2">
        <f ca="1">IF(AND(B3="MS",D3&lt;Sheet1!$E$2),J2+1,J2)</f>
        <v>0</v>
      </c>
      <c r="K3" s="2">
        <f ca="1">IF(B3="MS",IF(D3&lt;Sheet1!$E$2,OFFSET(Sheet1!$C$1,J3,0,1)+I2,500),IF(B3="OA",500,K2))</f>
        <v>500</v>
      </c>
      <c r="L3" s="2">
        <f ca="1">IF(B3="MS",C3,IF(B3="OA",0,L2))</f>
        <v>0</v>
      </c>
    </row>
    <row r="4" spans="1:12" s="2" customFormat="1" x14ac:dyDescent="0.25">
      <c r="A4" s="2">
        <f t="shared" ref="A4:A9" ca="1" si="0">IF(AND(G3&gt;I3,I3&lt;K3),I3,IF(K3&lt;G3,K3,G3))</f>
        <v>20</v>
      </c>
      <c r="B4" s="2" t="str">
        <f t="shared" ref="B4:B9" ca="1" si="1">IF(AND(G3&gt;I3,I3&lt;K3),"MS",IF(K3&lt;G3,"OA","DA"))</f>
        <v>DA</v>
      </c>
      <c r="C4" s="2">
        <f ca="1">IF(B4="DA",OFFSET(Sheet1!$B$1,F3,0,1),IF(B4="MS",IF(D3&lt;Sheet1!$E$2,Sheet1!$F$2-D3,0),L3))</f>
        <v>10</v>
      </c>
      <c r="D4" s="2">
        <f t="shared" ref="D4:D9" ca="1" si="2">IF(B4="DA",D3-C4,IF(B4="OA",D3+C4,D3))</f>
        <v>25</v>
      </c>
      <c r="F4" s="2">
        <f t="shared" ref="F4:F9" ca="1" si="3">IF(B4="DA",F3+1,F3)</f>
        <v>3</v>
      </c>
      <c r="G4" s="2">
        <f ca="1">IF(B4="DA",OFFSET(Sheet1!$A$1,F4,0,1)+G3,G3)</f>
        <v>25</v>
      </c>
      <c r="H4" s="2">
        <f t="shared" ref="H4:H9" ca="1" si="4">IF(B4="MS",H3+1,H3)</f>
        <v>2</v>
      </c>
      <c r="I4" s="2">
        <f t="shared" ref="I4:I18" ca="1" si="5">(H4-1)*30</f>
        <v>30</v>
      </c>
      <c r="J4" s="2">
        <f ca="1">IF(AND(B4="MS",D4&lt;Sheet1!$E$2),J3+1,J3)</f>
        <v>0</v>
      </c>
      <c r="K4" s="2">
        <f ca="1">IF(B4="MS",IF(D4&lt;Sheet1!$E$2,OFFSET(Sheet1!$C$1,J4,0,1)+I3,500),IF(B4="OA",500,K3))</f>
        <v>500</v>
      </c>
      <c r="L4" s="2">
        <f t="shared" ref="L4:L9" ca="1" si="6">IF(B4="MS",C4,IF(B4="OA",0,L3))</f>
        <v>0</v>
      </c>
    </row>
    <row r="5" spans="1:12" s="2" customFormat="1" x14ac:dyDescent="0.25">
      <c r="A5" s="2">
        <f t="shared" ca="1" si="0"/>
        <v>25</v>
      </c>
      <c r="B5" s="2" t="str">
        <f t="shared" ca="1" si="1"/>
        <v>DA</v>
      </c>
      <c r="C5" s="2">
        <f ca="1">IF(B5="DA",OFFSET(Sheet1!$B$1,F4,0,1),IF(B5="MS",IF(D4&lt;Sheet1!$E$2,Sheet1!$F$2-D4,0),L4))</f>
        <v>10</v>
      </c>
      <c r="D5" s="2">
        <f t="shared" ca="1" si="2"/>
        <v>15</v>
      </c>
      <c r="F5" s="2">
        <f t="shared" ca="1" si="3"/>
        <v>4</v>
      </c>
      <c r="G5" s="2">
        <f ca="1">IF(B5="DA",OFFSET(Sheet1!$A$1,F5,0,1)+G4,G4)</f>
        <v>35</v>
      </c>
      <c r="H5" s="2">
        <f t="shared" ca="1" si="4"/>
        <v>2</v>
      </c>
      <c r="I5" s="2">
        <f t="shared" ca="1" si="5"/>
        <v>30</v>
      </c>
      <c r="J5" s="2">
        <f ca="1">IF(AND(B5="MS",D5&lt;Sheet1!$E$2),J4+1,J4)</f>
        <v>0</v>
      </c>
      <c r="K5" s="2">
        <f ca="1">IF(B5="MS",IF(D5&lt;Sheet1!$E$2,OFFSET(Sheet1!$C$1,J5,0,1)+I4,500),IF(B5="OA",500,K4))</f>
        <v>500</v>
      </c>
      <c r="L5" s="2">
        <f t="shared" ca="1" si="6"/>
        <v>0</v>
      </c>
    </row>
    <row r="6" spans="1:12" s="2" customFormat="1" x14ac:dyDescent="0.25">
      <c r="A6" s="2">
        <f t="shared" ca="1" si="0"/>
        <v>30</v>
      </c>
      <c r="B6" s="2" t="str">
        <f t="shared" ca="1" si="1"/>
        <v>MS</v>
      </c>
      <c r="C6" s="2">
        <f ca="1">IF(B6="DA",OFFSET(Sheet1!$B$1,F5,0,1),IF(B6="MS",IF(D5&lt;Sheet1!$E$2,Sheet1!$F$2-D5,0),L5))</f>
        <v>35</v>
      </c>
      <c r="D6" s="2">
        <f t="shared" ca="1" si="2"/>
        <v>15</v>
      </c>
      <c r="F6" s="2">
        <f t="shared" ca="1" si="3"/>
        <v>4</v>
      </c>
      <c r="G6" s="2">
        <f ca="1">IF(B6="DA",OFFSET(Sheet1!$A$1,F6,0,1)+G5,G5)</f>
        <v>35</v>
      </c>
      <c r="H6" s="2">
        <f t="shared" ca="1" si="4"/>
        <v>3</v>
      </c>
      <c r="I6" s="2">
        <f t="shared" ca="1" si="5"/>
        <v>60</v>
      </c>
      <c r="J6" s="2">
        <f ca="1">IF(AND(B6="MS",D6&lt;Sheet1!$E$2),J5+1,J5)</f>
        <v>1</v>
      </c>
      <c r="K6" s="2">
        <f ca="1">IF(B6="MS",IF(D6&lt;Sheet1!$E$2,OFFSET(Sheet1!$C$1,J6,0,1)+I5,500),IF(B6="OA",500,K5))</f>
        <v>55</v>
      </c>
      <c r="L6" s="2">
        <f t="shared" ca="1" si="6"/>
        <v>35</v>
      </c>
    </row>
    <row r="7" spans="1:12" s="2" customFormat="1" x14ac:dyDescent="0.25">
      <c r="A7" s="2">
        <f t="shared" ca="1" si="0"/>
        <v>35</v>
      </c>
      <c r="B7" s="2" t="str">
        <f t="shared" ca="1" si="1"/>
        <v>DA</v>
      </c>
      <c r="C7" s="2">
        <f ca="1">IF(B7="DA",OFFSET(Sheet1!$B$1,F6,0,1),IF(B7="MS",IF(D6&lt;Sheet1!$E$2,Sheet1!$F$2-D6,0),L6))</f>
        <v>10</v>
      </c>
      <c r="D7" s="2">
        <f t="shared" ca="1" si="2"/>
        <v>5</v>
      </c>
      <c r="F7" s="2">
        <f t="shared" ca="1" si="3"/>
        <v>5</v>
      </c>
      <c r="G7" s="2">
        <f ca="1">IF(B7="DA",OFFSET(Sheet1!$A$1,F7,0,1)+G6,G6)</f>
        <v>45</v>
      </c>
      <c r="H7" s="2">
        <f t="shared" ca="1" si="4"/>
        <v>3</v>
      </c>
      <c r="I7" s="2">
        <f t="shared" ca="1" si="5"/>
        <v>60</v>
      </c>
      <c r="J7" s="2">
        <f ca="1">IF(AND(B7="MS",D7&lt;Sheet1!$E$2),J6+1,J6)</f>
        <v>1</v>
      </c>
      <c r="K7" s="2">
        <f ca="1">IF(B7="MS",IF(D7&lt;Sheet1!$E$2,OFFSET(Sheet1!$C$1,J7,0,1)+I6,500),IF(B7="OA",500,K6))</f>
        <v>55</v>
      </c>
      <c r="L7" s="2">
        <f t="shared" ca="1" si="6"/>
        <v>35</v>
      </c>
    </row>
    <row r="8" spans="1:12" s="2" customFormat="1" x14ac:dyDescent="0.25">
      <c r="A8" s="2">
        <f t="shared" ca="1" si="0"/>
        <v>45</v>
      </c>
      <c r="B8" s="2" t="str">
        <f t="shared" ca="1" si="1"/>
        <v>DA</v>
      </c>
      <c r="C8" s="2">
        <f ca="1">IF(B8="DA",OFFSET(Sheet1!$B$1,F7,0,1),IF(B8="MS",IF(D7&lt;Sheet1!$E$2,Sheet1!$F$2-D7,0),L7))</f>
        <v>10</v>
      </c>
      <c r="D8" s="2">
        <f t="shared" ca="1" si="2"/>
        <v>-5</v>
      </c>
      <c r="F8" s="2">
        <f t="shared" ca="1" si="3"/>
        <v>6</v>
      </c>
      <c r="G8" s="2">
        <f ca="1">IF(B8="DA",OFFSET(Sheet1!$A$1,F8,0,1)+G7,G7)</f>
        <v>50</v>
      </c>
      <c r="H8" s="2">
        <f t="shared" ca="1" si="4"/>
        <v>3</v>
      </c>
      <c r="I8" s="2">
        <f t="shared" ca="1" si="5"/>
        <v>60</v>
      </c>
      <c r="J8" s="2">
        <f ca="1">IF(AND(B8="MS",D8&lt;Sheet1!$E$2),J7+1,J7)</f>
        <v>1</v>
      </c>
      <c r="K8" s="2">
        <f ca="1">IF(B8="MS",IF(D8&lt;Sheet1!$E$2,OFFSET(Sheet1!$C$1,J8,0,1)+I7,500),IF(B8="OA",500,K7))</f>
        <v>55</v>
      </c>
      <c r="L8" s="2">
        <f t="shared" ca="1" si="6"/>
        <v>35</v>
      </c>
    </row>
    <row r="9" spans="1:12" s="2" customFormat="1" x14ac:dyDescent="0.25">
      <c r="A9" s="2">
        <f t="shared" ca="1" si="0"/>
        <v>50</v>
      </c>
      <c r="B9" s="2" t="str">
        <f t="shared" ca="1" si="1"/>
        <v>DA</v>
      </c>
      <c r="C9" s="2">
        <f ca="1">IF(B9="DA",OFFSET(Sheet1!$B$1,F8,0,1),IF(B9="MS",IF(D8&lt;Sheet1!$E$2,Sheet1!$F$2-D8,0),L8))</f>
        <v>5</v>
      </c>
      <c r="D9" s="2">
        <f t="shared" ca="1" si="2"/>
        <v>-10</v>
      </c>
      <c r="F9" s="2">
        <f t="shared" ca="1" si="3"/>
        <v>7</v>
      </c>
      <c r="G9" s="2">
        <f ca="1">IF(B9="DA",OFFSET(Sheet1!$A$1,F9,0,1)+G8,G8)</f>
        <v>60</v>
      </c>
      <c r="H9" s="2">
        <f t="shared" ca="1" si="4"/>
        <v>3</v>
      </c>
      <c r="I9" s="2">
        <f t="shared" ca="1" si="5"/>
        <v>60</v>
      </c>
      <c r="J9" s="2">
        <f ca="1">IF(AND(B9="MS",D9&lt;Sheet1!$E$2),J8+1,J8)</f>
        <v>1</v>
      </c>
      <c r="K9" s="2">
        <f ca="1">IF(B9="MS",IF(D9&lt;Sheet1!$E$2,OFFSET(Sheet1!$C$1,J9,0,1)+I8,500),IF(B9="OA",500,K8))</f>
        <v>55</v>
      </c>
      <c r="L9" s="2">
        <f t="shared" ca="1" si="6"/>
        <v>35</v>
      </c>
    </row>
    <row r="10" spans="1:12" s="2" customFormat="1" x14ac:dyDescent="0.25">
      <c r="A10" s="2">
        <f t="shared" ref="A10:A11" ca="1" si="7">IF(AND(G9&gt;I9,I9&lt;K9),I9,IF(K9&lt;G9,K9,G9))</f>
        <v>55</v>
      </c>
      <c r="B10" s="2" t="str">
        <f t="shared" ref="B10:B11" ca="1" si="8">IF(AND(G9&gt;I9,I9&lt;K9),"MS",IF(K9&lt;G9,"OA","DA"))</f>
        <v>OA</v>
      </c>
      <c r="C10" s="2">
        <f ca="1">IF(B10="DA",OFFSET(Sheet1!$B$1,F9,0,1),IF(B10="MS",IF(D9&lt;Sheet1!$E$2,Sheet1!$F$2-D9,0),L9))</f>
        <v>35</v>
      </c>
      <c r="D10" s="2">
        <f t="shared" ref="D10:D11" ca="1" si="9">IF(B10="DA",D9-C10,IF(B10="OA",D9+C10,D9))</f>
        <v>25</v>
      </c>
      <c r="F10" s="2">
        <f t="shared" ref="F10:F11" ca="1" si="10">IF(B10="DA",F9+1,F9)</f>
        <v>7</v>
      </c>
      <c r="G10" s="2">
        <f ca="1">IF(B10="DA",OFFSET(Sheet1!$A$1,F10,0,1)+G9,G9)</f>
        <v>60</v>
      </c>
      <c r="H10" s="2">
        <f t="shared" ref="H10:H11" ca="1" si="11">IF(B10="MS",H9+1,H9)</f>
        <v>3</v>
      </c>
      <c r="I10" s="2">
        <f t="shared" ca="1" si="5"/>
        <v>60</v>
      </c>
      <c r="J10" s="2">
        <f ca="1">IF(AND(B10="MS",D10&lt;Sheet1!$E$2),J9+1,J9)</f>
        <v>1</v>
      </c>
      <c r="K10" s="2">
        <f ca="1">IF(B10="MS",IF(D10&lt;Sheet1!$E$2,OFFSET(Sheet1!$C$1,J10,0,1)+I9,500),IF(B10="OA",500,K9))</f>
        <v>500</v>
      </c>
      <c r="L10" s="2">
        <f t="shared" ref="L10:L11" ca="1" si="12">IF(B10="MS",C10,IF(B10="OA",0,L9))</f>
        <v>0</v>
      </c>
    </row>
    <row r="11" spans="1:12" s="2" customFormat="1" x14ac:dyDescent="0.25">
      <c r="A11" s="2">
        <f t="shared" ca="1" si="7"/>
        <v>60</v>
      </c>
      <c r="B11" s="2" t="str">
        <f t="shared" ca="1" si="8"/>
        <v>DA</v>
      </c>
      <c r="C11" s="2">
        <f ca="1">IF(B11="DA",OFFSET(Sheet1!$B$1,F10,0,1),IF(B11="MS",IF(D10&lt;Sheet1!$E$2,Sheet1!$F$2-D10,0),L10))</f>
        <v>10</v>
      </c>
      <c r="D11" s="2">
        <f t="shared" ca="1" si="9"/>
        <v>15</v>
      </c>
      <c r="F11" s="2">
        <f t="shared" ca="1" si="10"/>
        <v>8</v>
      </c>
      <c r="G11" s="2">
        <f ca="1">IF(B11="DA",OFFSET(Sheet1!$A$1,F11,0,1)+G10,G10)</f>
        <v>65</v>
      </c>
      <c r="H11" s="2">
        <f t="shared" ca="1" si="11"/>
        <v>3</v>
      </c>
      <c r="I11" s="2">
        <f t="shared" ca="1" si="5"/>
        <v>60</v>
      </c>
      <c r="J11" s="2">
        <f ca="1">IF(AND(B11="MS",D11&lt;Sheet1!$E$2),J10+1,J10)</f>
        <v>1</v>
      </c>
      <c r="K11" s="2">
        <f ca="1">IF(B11="MS",IF(D11&lt;Sheet1!$E$2,OFFSET(Sheet1!$C$1,J11,0,1)+I10,500),IF(B11="OA",500,K10))</f>
        <v>500</v>
      </c>
      <c r="L11" s="2">
        <f t="shared" ca="1" si="12"/>
        <v>0</v>
      </c>
    </row>
    <row r="12" spans="1:12" s="2" customFormat="1" x14ac:dyDescent="0.25">
      <c r="A12" s="2">
        <f t="shared" ref="A12:A13" ca="1" si="13">IF(AND(G11&gt;I11,I11&lt;K11),I11,IF(K11&lt;G11,K11,G11))</f>
        <v>60</v>
      </c>
      <c r="B12" s="2" t="str">
        <f t="shared" ref="B12:B13" ca="1" si="14">IF(AND(G11&gt;I11,I11&lt;K11),"MS",IF(K11&lt;G11,"OA","DA"))</f>
        <v>MS</v>
      </c>
      <c r="C12" s="2">
        <f ca="1">IF(B12="DA",OFFSET(Sheet1!$B$1,F11,0,1),IF(B12="MS",IF(D11&lt;Sheet1!$E$2,Sheet1!$F$2-D11,0),L11))</f>
        <v>35</v>
      </c>
      <c r="D12" s="2">
        <f t="shared" ref="D12:D13" ca="1" si="15">IF(B12="DA",D11-C12,IF(B12="OA",D11+C12,D11))</f>
        <v>15</v>
      </c>
      <c r="F12" s="2">
        <f t="shared" ref="F12:F13" ca="1" si="16">IF(B12="DA",F11+1,F11)</f>
        <v>8</v>
      </c>
      <c r="G12" s="2">
        <f ca="1">IF(B12="DA",OFFSET(Sheet1!$A$1,F12,0,1)+G11,G11)</f>
        <v>65</v>
      </c>
      <c r="H12" s="2">
        <f t="shared" ref="H12:H13" ca="1" si="17">IF(B12="MS",H11+1,H11)</f>
        <v>4</v>
      </c>
      <c r="I12" s="2">
        <f t="shared" ca="1" si="5"/>
        <v>90</v>
      </c>
      <c r="J12" s="2">
        <f ca="1">IF(AND(B12="MS",D12&lt;Sheet1!$E$2),J11+1,J11)</f>
        <v>2</v>
      </c>
      <c r="K12" s="2">
        <f ca="1">IF(B12="MS",IF(D12&lt;Sheet1!$E$2,OFFSET(Sheet1!$C$1,J12,0,1)+I11,500),IF(B12="OA",500,K11))</f>
        <v>75</v>
      </c>
      <c r="L12" s="2">
        <f t="shared" ref="L12:L13" ca="1" si="18">IF(B12="MS",C12,IF(B12="OA",0,L11))</f>
        <v>35</v>
      </c>
    </row>
    <row r="13" spans="1:12" s="2" customFormat="1" x14ac:dyDescent="0.25">
      <c r="A13" s="2">
        <f t="shared" ca="1" si="13"/>
        <v>65</v>
      </c>
      <c r="B13" s="2" t="str">
        <f t="shared" ca="1" si="14"/>
        <v>DA</v>
      </c>
      <c r="C13" s="2">
        <f ca="1">IF(B13="DA",OFFSET(Sheet1!$B$1,F12,0,1),IF(B13="MS",IF(D12&lt;Sheet1!$E$2,Sheet1!$F$2-D12,0),L12))</f>
        <v>5</v>
      </c>
      <c r="D13" s="2">
        <f t="shared" ca="1" si="15"/>
        <v>10</v>
      </c>
      <c r="F13" s="2">
        <f t="shared" ca="1" si="16"/>
        <v>9</v>
      </c>
      <c r="G13" s="2">
        <f ca="1">IF(B13="DA",OFFSET(Sheet1!$A$1,F13,0,1)+G12,G12)</f>
        <v>70</v>
      </c>
      <c r="H13" s="2">
        <f t="shared" ca="1" si="17"/>
        <v>4</v>
      </c>
      <c r="I13" s="2">
        <f t="shared" ca="1" si="5"/>
        <v>90</v>
      </c>
      <c r="J13" s="2">
        <f ca="1">IF(AND(B13="MS",D13&lt;Sheet1!$E$2),J12+1,J12)</f>
        <v>2</v>
      </c>
      <c r="K13" s="2">
        <f ca="1">IF(B13="MS",IF(D13&lt;Sheet1!$E$2,OFFSET(Sheet1!$C$1,J13,0,1)+I12,500),IF(B13="OA",500,K12))</f>
        <v>75</v>
      </c>
      <c r="L13" s="2">
        <f t="shared" ca="1" si="18"/>
        <v>35</v>
      </c>
    </row>
    <row r="14" spans="1:12" s="2" customFormat="1" x14ac:dyDescent="0.25">
      <c r="A14" s="2">
        <f t="shared" ref="A14:A16" ca="1" si="19">IF(AND(G13&gt;I13,I13&lt;K13),I13,IF(K13&lt;G13,K13,G13))</f>
        <v>70</v>
      </c>
      <c r="B14" s="2" t="str">
        <f t="shared" ref="B14:B16" ca="1" si="20">IF(AND(G13&gt;I13,I13&lt;K13),"MS",IF(K13&lt;G13,"OA","DA"))</f>
        <v>DA</v>
      </c>
      <c r="C14" s="2">
        <f ca="1">IF(B14="DA",OFFSET(Sheet1!$B$1,F13,0,1),IF(B14="MS",IF(D13&lt;Sheet1!$E$2,Sheet1!$F$2-D13,0),L13))</f>
        <v>5</v>
      </c>
      <c r="D14" s="2">
        <f t="shared" ref="D14:D16" ca="1" si="21">IF(B14="DA",D13-C14,IF(B14="OA",D13+C14,D13))</f>
        <v>5</v>
      </c>
      <c r="F14" s="2">
        <f t="shared" ref="F14:F16" ca="1" si="22">IF(B14="DA",F13+1,F13)</f>
        <v>10</v>
      </c>
      <c r="G14" s="2">
        <f ca="1">IF(B14="DA",OFFSET(Sheet1!$A$1,F14,0,1)+G13,G13)</f>
        <v>80</v>
      </c>
      <c r="H14" s="2">
        <f t="shared" ref="H14:H16" ca="1" si="23">IF(B14="MS",H13+1,H13)</f>
        <v>4</v>
      </c>
      <c r="I14" s="2">
        <f t="shared" ca="1" si="5"/>
        <v>90</v>
      </c>
      <c r="J14" s="2">
        <f ca="1">IF(AND(B14="MS",D14&lt;Sheet1!$E$2),J13+1,J13)</f>
        <v>2</v>
      </c>
      <c r="K14" s="2">
        <f ca="1">IF(B14="MS",IF(D14&lt;Sheet1!$E$2,OFFSET(Sheet1!$C$1,J14,0,1)+I13,500),IF(B14="OA",500,K13))</f>
        <v>75</v>
      </c>
      <c r="L14" s="2">
        <f t="shared" ref="L14:L16" ca="1" si="24">IF(B14="MS",C14,IF(B14="OA",0,L13))</f>
        <v>35</v>
      </c>
    </row>
    <row r="15" spans="1:12" s="2" customFormat="1" x14ac:dyDescent="0.25">
      <c r="A15" s="2">
        <f t="shared" ca="1" si="19"/>
        <v>75</v>
      </c>
      <c r="B15" s="2" t="str">
        <f t="shared" ca="1" si="20"/>
        <v>OA</v>
      </c>
      <c r="C15" s="2">
        <f ca="1">IF(B15="DA",OFFSET(Sheet1!$B$1,F14,0,1),IF(B15="MS",IF(D14&lt;Sheet1!$E$2,Sheet1!$F$2-D14,0),L14))</f>
        <v>35</v>
      </c>
      <c r="D15" s="2">
        <f t="shared" ca="1" si="21"/>
        <v>40</v>
      </c>
      <c r="F15" s="2">
        <f t="shared" ca="1" si="22"/>
        <v>10</v>
      </c>
      <c r="G15" s="2">
        <f ca="1">IF(B15="DA",OFFSET(Sheet1!$A$1,F15,0,1)+G14,G14)</f>
        <v>80</v>
      </c>
      <c r="H15" s="2">
        <f t="shared" ca="1" si="23"/>
        <v>4</v>
      </c>
      <c r="I15" s="2">
        <f t="shared" ca="1" si="5"/>
        <v>90</v>
      </c>
      <c r="J15" s="2">
        <f ca="1">IF(AND(B15="MS",D15&lt;Sheet1!$E$2),J14+1,J14)</f>
        <v>2</v>
      </c>
      <c r="K15" s="2">
        <f ca="1">IF(B15="MS",IF(D15&lt;Sheet1!$E$2,OFFSET(Sheet1!$C$1,J15,0,1)+I14,500),IF(B15="OA",500,K14))</f>
        <v>500</v>
      </c>
      <c r="L15" s="2">
        <f t="shared" ca="1" si="24"/>
        <v>0</v>
      </c>
    </row>
    <row r="16" spans="1:12" s="2" customFormat="1" x14ac:dyDescent="0.25">
      <c r="A16" s="2">
        <f t="shared" ca="1" si="19"/>
        <v>80</v>
      </c>
      <c r="B16" s="2" t="str">
        <f t="shared" ca="1" si="20"/>
        <v>DA</v>
      </c>
      <c r="C16" s="2">
        <f ca="1">IF(B16="DA",OFFSET(Sheet1!$B$1,F15,0,1),IF(B16="MS",IF(D15&lt;Sheet1!$E$2,Sheet1!$F$2-D15,0),L15))</f>
        <v>10</v>
      </c>
      <c r="D16" s="2">
        <f t="shared" ca="1" si="21"/>
        <v>30</v>
      </c>
      <c r="F16" s="2">
        <f t="shared" ca="1" si="22"/>
        <v>11</v>
      </c>
      <c r="G16" s="2">
        <f ca="1">IF(B16="DA",OFFSET(Sheet1!$A$1,F16,0,1)+G15,G15)</f>
        <v>85</v>
      </c>
      <c r="H16" s="2">
        <f t="shared" ca="1" si="23"/>
        <v>4</v>
      </c>
      <c r="I16" s="2">
        <f t="shared" ca="1" si="5"/>
        <v>90</v>
      </c>
      <c r="J16" s="2">
        <f ca="1">IF(AND(B16="MS",D16&lt;Sheet1!$E$2),J15+1,J15)</f>
        <v>2</v>
      </c>
      <c r="K16" s="2">
        <f ca="1">IF(B16="MS",IF(D16&lt;Sheet1!$E$2,OFFSET(Sheet1!$C$1,J16,0,1)+I15,500),IF(B16="OA",500,K15))</f>
        <v>500</v>
      </c>
      <c r="L16" s="2">
        <f t="shared" ca="1" si="24"/>
        <v>0</v>
      </c>
    </row>
    <row r="17" spans="1:12" s="2" customFormat="1" x14ac:dyDescent="0.25">
      <c r="A17" s="2">
        <f t="shared" ref="A17:A18" ca="1" si="25">IF(AND(G16&gt;I16,I16&lt;K16),I16,IF(K16&lt;G16,K16,G16))</f>
        <v>85</v>
      </c>
      <c r="B17" s="2" t="str">
        <f t="shared" ref="B17:B18" ca="1" si="26">IF(AND(G16&gt;I16,I16&lt;K16),"MS",IF(K16&lt;G16,"OA","DA"))</f>
        <v>DA</v>
      </c>
      <c r="C17" s="2">
        <f ca="1">IF(B17="DA",OFFSET(Sheet1!$B$1,F16,0,1),IF(B17="MS",IF(D16&lt;Sheet1!$E$2,Sheet1!$F$2-D16,0),L16))</f>
        <v>5</v>
      </c>
      <c r="D17" s="2">
        <f t="shared" ref="D17:D18" ca="1" si="27">IF(B17="DA",D16-C17,IF(B17="OA",D16+C17,D16))</f>
        <v>25</v>
      </c>
      <c r="F17" s="2">
        <f t="shared" ref="F17:F18" ca="1" si="28">IF(B17="DA",F16+1,F16)</f>
        <v>12</v>
      </c>
      <c r="G17" s="2">
        <f ca="1">IF(B17="DA",OFFSET(Sheet1!$A$1,F17,0,1)+G16,G16)</f>
        <v>95</v>
      </c>
      <c r="H17" s="2">
        <f t="shared" ref="H17:H18" ca="1" si="29">IF(B17="MS",H16+1,H16)</f>
        <v>4</v>
      </c>
      <c r="I17" s="2">
        <f t="shared" ca="1" si="5"/>
        <v>90</v>
      </c>
      <c r="J17" s="2">
        <f ca="1">IF(AND(B17="MS",D17&lt;Sheet1!$E$2),J16+1,J16)</f>
        <v>2</v>
      </c>
      <c r="K17" s="2">
        <f ca="1">IF(B17="MS",IF(D17&lt;Sheet1!$E$2,OFFSET(Sheet1!$C$1,J17,0,1)+I16,500),IF(B17="OA",500,K16))</f>
        <v>500</v>
      </c>
      <c r="L17" s="2">
        <f t="shared" ref="L17:L18" ca="1" si="30">IF(B17="MS",C17,IF(B17="OA",0,L16))</f>
        <v>0</v>
      </c>
    </row>
    <row r="18" spans="1:12" s="2" customFormat="1" x14ac:dyDescent="0.25">
      <c r="A18" s="2">
        <f t="shared" ref="A18" ca="1" si="31">IF(AND(G17&gt;I17,I17&lt;K17),I17,IF(K17&lt;G17,K17,G17))</f>
        <v>90</v>
      </c>
      <c r="B18" s="2" t="str">
        <f t="shared" ref="B18" ca="1" si="32">IF(AND(G17&gt;I17,I17&lt;K17),"MS",IF(K17&lt;G17,"OA","DA"))</f>
        <v>MS</v>
      </c>
      <c r="C18" s="2">
        <f ca="1">IF(B18="DA",OFFSET(Sheet1!$B$1,F17,0,1),IF(B18="MS",IF(D17&lt;Sheet1!$E$2,Sheet1!$F$2-D17,0),L17))</f>
        <v>0</v>
      </c>
      <c r="D18" s="2">
        <f t="shared" ref="D18" ca="1" si="33">IF(B18="DA",D17-C18,IF(B18="OA",D17+C18,D17))</f>
        <v>25</v>
      </c>
      <c r="F18" s="2">
        <f t="shared" ref="F18" ca="1" si="34">IF(B18="DA",F17+1,F17)</f>
        <v>12</v>
      </c>
      <c r="G18" s="2">
        <f ca="1">IF(B18="DA",OFFSET(Sheet1!$A$1,F18,0,1)+G17,G17)</f>
        <v>95</v>
      </c>
      <c r="H18" s="2">
        <f t="shared" ref="H18" ca="1" si="35">IF(B18="MS",H17+1,H17)</f>
        <v>5</v>
      </c>
      <c r="I18" s="2">
        <f t="shared" ca="1" si="5"/>
        <v>120</v>
      </c>
      <c r="J18" s="2">
        <f ca="1">IF(AND(B18="MS",D18&lt;Sheet1!$E$2),J17+1,J17)</f>
        <v>2</v>
      </c>
      <c r="K18" s="2">
        <f ca="1">IF(B18="MS",IF(D18&lt;Sheet1!$E$2,OFFSET(Sheet1!$C$1,J18,0,1)+I17,500),IF(B18="OA",500,K17))</f>
        <v>500</v>
      </c>
      <c r="L18" s="2">
        <f t="shared" ref="L18" ca="1" si="36">IF(B18="MS",C18,IF(B18="OA",0,L17))</f>
        <v>0</v>
      </c>
    </row>
    <row r="19" spans="1:12" s="2" customFormat="1" x14ac:dyDescent="0.25"/>
    <row r="20" spans="1:12" s="2" customFormat="1" x14ac:dyDescent="0.25"/>
    <row r="21" spans="1:12" s="2" customFormat="1" x14ac:dyDescent="0.25"/>
    <row r="22" spans="1:12" s="2" customFormat="1" x14ac:dyDescent="0.25"/>
    <row r="23" spans="1:12" s="2" customFormat="1" x14ac:dyDescent="0.25"/>
    <row r="24" spans="1:12" s="2" customFormat="1" x14ac:dyDescent="0.25"/>
    <row r="25" spans="1:12" s="2" customFormat="1" x14ac:dyDescent="0.25"/>
    <row r="26" spans="1:12" s="2" customFormat="1" x14ac:dyDescent="0.25"/>
    <row r="27" spans="1:12" s="2" customFormat="1" x14ac:dyDescent="0.25"/>
    <row r="28" spans="1:12" s="2" customFormat="1" x14ac:dyDescent="0.25"/>
    <row r="29" spans="1:12" s="2" customFormat="1" x14ac:dyDescent="0.25"/>
    <row r="30" spans="1:12" s="2" customFormat="1" x14ac:dyDescent="0.25"/>
    <row r="31" spans="1:12" s="2" customFormat="1" x14ac:dyDescent="0.25"/>
    <row r="32" spans="1:1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tabSelected="1" zoomScale="130" zoomScaleNormal="130" workbookViewId="0">
      <selection activeCell="D2" sqref="D2"/>
    </sheetView>
  </sheetViews>
  <sheetFormatPr defaultRowHeight="15" x14ac:dyDescent="0.25"/>
  <cols>
    <col min="1" max="1" width="11.7109375" customWidth="1"/>
    <col min="2" max="2" width="16.7109375" customWidth="1"/>
    <col min="3" max="3" width="15.42578125" customWidth="1"/>
    <col min="4" max="4" width="9.5703125" customWidth="1"/>
    <col min="5" max="5" width="8.85546875" customWidth="1"/>
    <col min="6" max="6" width="12.85546875" customWidth="1"/>
    <col min="7" max="7" width="17.42578125" customWidth="1"/>
    <col min="8" max="8" width="15.85546875" customWidth="1"/>
  </cols>
  <sheetData>
    <row r="1" spans="1:13" s="4" customFormat="1" ht="45" x14ac:dyDescent="0.25">
      <c r="A1" s="4" t="s">
        <v>18</v>
      </c>
      <c r="B1" s="4" t="s">
        <v>19</v>
      </c>
      <c r="C1" s="4" t="s">
        <v>20</v>
      </c>
      <c r="D1" s="4" t="s">
        <v>28</v>
      </c>
      <c r="E1" s="4" t="s">
        <v>27</v>
      </c>
      <c r="G1" s="4" t="s">
        <v>21</v>
      </c>
      <c r="H1" s="4" t="s">
        <v>22</v>
      </c>
    </row>
    <row r="2" spans="1:13" x14ac:dyDescent="0.25">
      <c r="A2" s="2">
        <f ca="1">Sheet2!A3-Sheet2!A2</f>
        <v>10</v>
      </c>
      <c r="B2" s="2">
        <f ca="1">IF(Sheet2!D2&gt;0,Sheet2!D2*A2,0)</f>
        <v>400</v>
      </c>
      <c r="C2" s="2">
        <f>IF(Sheet2!D2&lt;0,-Sheet2!D2*A2,0)</f>
        <v>0</v>
      </c>
      <c r="D2" s="2"/>
      <c r="E2" s="2">
        <v>1</v>
      </c>
      <c r="F2" s="2"/>
      <c r="G2" s="2">
        <f ca="1">SUM(B2:B1000)/MAX(E2:E17)</f>
        <v>608.33333333333337</v>
      </c>
      <c r="H2" s="2">
        <f ca="1">SUM(C2:C1000)/MAX(E2:E1100)</f>
        <v>25</v>
      </c>
      <c r="I2" s="2"/>
      <c r="J2" s="2"/>
      <c r="K2" s="2"/>
      <c r="L2" s="2"/>
      <c r="M2" s="2"/>
    </row>
    <row r="3" spans="1:13" x14ac:dyDescent="0.25">
      <c r="A3" s="2">
        <f ca="1">Sheet2!A4-Sheet2!A3</f>
        <v>10</v>
      </c>
      <c r="B3" s="2">
        <f ca="1">IF(Sheet2!D3&gt;0,Sheet2!D3*A3,0)</f>
        <v>350</v>
      </c>
      <c r="C3" s="2">
        <f ca="1">IF(Sheet2!D3&lt;0,-Sheet2!D3*A3,0)</f>
        <v>0</v>
      </c>
      <c r="D3" s="2"/>
      <c r="E3" s="2">
        <f ca="1">IF(Sheet2!B3="MS",E2+1,E2)</f>
        <v>1</v>
      </c>
      <c r="F3" s="2" t="s">
        <v>23</v>
      </c>
      <c r="G3" s="2">
        <f ca="1">G2*Sheet1!I2</f>
        <v>121666.66666666667</v>
      </c>
      <c r="H3" s="2">
        <f ca="1">H2*Sheet1!J2</f>
        <v>12500</v>
      </c>
      <c r="I3" s="2"/>
      <c r="J3" s="2"/>
      <c r="K3" s="2"/>
      <c r="L3" s="2"/>
      <c r="M3" s="2"/>
    </row>
    <row r="4" spans="1:13" x14ac:dyDescent="0.25">
      <c r="A4" s="2">
        <f ca="1">Sheet2!A5-Sheet2!A4</f>
        <v>5</v>
      </c>
      <c r="B4" s="2">
        <f ca="1">IF(Sheet2!D4&gt;0,Sheet2!D4*A4,0)</f>
        <v>125</v>
      </c>
      <c r="C4" s="2">
        <f ca="1">IF(Sheet2!D4&lt;0,-Sheet2!D4*A4,0)</f>
        <v>0</v>
      </c>
      <c r="D4" s="2"/>
      <c r="E4" s="2">
        <f ca="1">IF(Sheet2!B4="MS",E3+1,E3)</f>
        <v>1</v>
      </c>
      <c r="F4" s="2" t="s">
        <v>26</v>
      </c>
      <c r="G4" s="2">
        <f ca="1">G3+H3</f>
        <v>134166.66666666669</v>
      </c>
      <c r="H4" s="2"/>
      <c r="I4" s="2"/>
      <c r="J4" s="2"/>
      <c r="K4" s="2"/>
      <c r="L4" s="2"/>
      <c r="M4" s="2"/>
    </row>
    <row r="5" spans="1:13" x14ac:dyDescent="0.25">
      <c r="A5" s="2">
        <f ca="1">Sheet2!A6-Sheet2!A5</f>
        <v>5</v>
      </c>
      <c r="B5" s="2">
        <f ca="1">IF(Sheet2!D5&gt;0,Sheet2!D5*A5,0)</f>
        <v>75</v>
      </c>
      <c r="C5" s="2">
        <f ca="1">IF(Sheet2!D5&lt;0,-Sheet2!D5*A5,0)</f>
        <v>0</v>
      </c>
      <c r="D5" s="2"/>
      <c r="E5" s="2">
        <f ca="1">IF(Sheet2!B5="MS",E4+1,E4)</f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25">
      <c r="A6" s="2">
        <f ca="1">Sheet2!A7-Sheet2!A6</f>
        <v>5</v>
      </c>
      <c r="B6" s="2">
        <f ca="1">IF(Sheet2!D6&gt;0,Sheet2!D6*A6,0)</f>
        <v>75</v>
      </c>
      <c r="C6" s="2">
        <f ca="1">IF(Sheet2!D6&lt;0,-Sheet2!D6*A6,0)</f>
        <v>0</v>
      </c>
      <c r="D6" s="2"/>
      <c r="E6" s="2">
        <f ca="1">IF(Sheet2!B6="MS",E5+1,E5)</f>
        <v>2</v>
      </c>
      <c r="F6" s="2"/>
      <c r="G6" s="2"/>
      <c r="H6" s="2"/>
      <c r="I6" s="2"/>
      <c r="J6" s="2"/>
      <c r="K6" s="2"/>
      <c r="L6" s="2"/>
      <c r="M6" s="2"/>
    </row>
    <row r="7" spans="1:13" x14ac:dyDescent="0.25">
      <c r="A7" s="2">
        <f ca="1">Sheet2!A8-Sheet2!A7</f>
        <v>10</v>
      </c>
      <c r="B7" s="2">
        <f ca="1">IF(Sheet2!D7&gt;0,Sheet2!D7*A7,0)</f>
        <v>50</v>
      </c>
      <c r="C7" s="2">
        <f ca="1">IF(Sheet2!D7&lt;0,-Sheet2!D7*A7,0)</f>
        <v>0</v>
      </c>
      <c r="D7" s="2"/>
      <c r="E7" s="2">
        <f ca="1">IF(Sheet2!B7="MS",E6+1,E6)</f>
        <v>2</v>
      </c>
      <c r="F7" s="2"/>
      <c r="G7" s="2"/>
      <c r="H7" s="2"/>
      <c r="I7" s="2"/>
      <c r="J7" s="2"/>
      <c r="K7" s="2"/>
      <c r="L7" s="2"/>
      <c r="M7" s="2"/>
    </row>
    <row r="8" spans="1:13" x14ac:dyDescent="0.25">
      <c r="A8" s="2">
        <f ca="1">Sheet2!A9-Sheet2!A8</f>
        <v>5</v>
      </c>
      <c r="B8" s="2">
        <f ca="1">IF(Sheet2!D8&gt;0,Sheet2!D8*A8,0)</f>
        <v>0</v>
      </c>
      <c r="C8" s="2">
        <f ca="1">IF(Sheet2!D8&lt;0,-Sheet2!D8*A8,0)</f>
        <v>25</v>
      </c>
      <c r="D8" s="2"/>
      <c r="E8" s="2">
        <f ca="1">IF(Sheet2!B8="MS",E7+1,E7)</f>
        <v>2</v>
      </c>
      <c r="F8" s="2"/>
      <c r="G8" s="2"/>
      <c r="H8" s="2"/>
      <c r="I8" s="2"/>
      <c r="J8" s="2"/>
      <c r="K8" s="2"/>
      <c r="L8" s="2"/>
      <c r="M8" s="2"/>
    </row>
    <row r="9" spans="1:13" x14ac:dyDescent="0.25">
      <c r="A9" s="2">
        <f ca="1">Sheet2!A10-Sheet2!A9</f>
        <v>5</v>
      </c>
      <c r="B9" s="2">
        <f ca="1">IF(Sheet2!D9&gt;0,Sheet2!D9*A9,0)</f>
        <v>0</v>
      </c>
      <c r="C9" s="2">
        <f ca="1">IF(Sheet2!D9&lt;0,-Sheet2!D9*A9,0)</f>
        <v>50</v>
      </c>
      <c r="D9" s="2"/>
      <c r="E9" s="2">
        <f ca="1">IF(Sheet2!B9="MS",E8+1,E8)</f>
        <v>2</v>
      </c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>
        <f ca="1">Sheet2!A11-Sheet2!A10</f>
        <v>5</v>
      </c>
      <c r="B10" s="2">
        <f ca="1">IF(Sheet2!D10&gt;0,Sheet2!D10*A10,0)</f>
        <v>125</v>
      </c>
      <c r="C10" s="2">
        <f ca="1">IF(Sheet2!D10&lt;0,-Sheet2!D10*A10,0)</f>
        <v>0</v>
      </c>
      <c r="D10" s="2"/>
      <c r="E10" s="2">
        <f ca="1">IF(Sheet2!B10="MS",E9+1,E9)</f>
        <v>2</v>
      </c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>
        <f ca="1">Sheet2!A12-Sheet2!A11</f>
        <v>0</v>
      </c>
      <c r="B11" s="2">
        <f ca="1">IF(Sheet2!D11&gt;0,Sheet2!D11*A11,0)</f>
        <v>0</v>
      </c>
      <c r="C11" s="2">
        <f ca="1">IF(Sheet2!D11&lt;0,-Sheet2!D11*A11,0)</f>
        <v>0</v>
      </c>
      <c r="D11" s="2"/>
      <c r="E11" s="2">
        <f ca="1">IF(Sheet2!B11="MS",E10+1,E10)</f>
        <v>2</v>
      </c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>
        <f ca="1">Sheet2!A13-Sheet2!A12</f>
        <v>5</v>
      </c>
      <c r="B12" s="2">
        <f ca="1">IF(Sheet2!D12&gt;0,Sheet2!D12*A12,0)</f>
        <v>75</v>
      </c>
      <c r="C12" s="2">
        <f ca="1">IF(Sheet2!D12&lt;0,-Sheet2!D12*A12,0)</f>
        <v>0</v>
      </c>
      <c r="D12" s="2"/>
      <c r="E12" s="2">
        <f ca="1">IF(Sheet2!B12="MS",E11+1,E11)</f>
        <v>3</v>
      </c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>
        <f ca="1">Sheet2!A14-Sheet2!A13</f>
        <v>5</v>
      </c>
      <c r="B13" s="2">
        <f ca="1">IF(Sheet2!D13&gt;0,Sheet2!D13*A13,0)</f>
        <v>50</v>
      </c>
      <c r="C13" s="2">
        <f ca="1">IF(Sheet2!D13&lt;0,-Sheet2!D13*A13,0)</f>
        <v>0</v>
      </c>
      <c r="D13" s="2"/>
      <c r="E13" s="2">
        <f ca="1">IF(Sheet2!B13="MS",E12+1,E12)</f>
        <v>3</v>
      </c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>
        <f ca="1">Sheet2!A15-Sheet2!A14</f>
        <v>5</v>
      </c>
      <c r="B14" s="2">
        <f ca="1">IF(Sheet2!D14&gt;0,Sheet2!D14*A14,0)</f>
        <v>25</v>
      </c>
      <c r="C14" s="2">
        <f ca="1">IF(Sheet2!D14&lt;0,-Sheet2!D14*A14,0)</f>
        <v>0</v>
      </c>
      <c r="D14" s="2"/>
      <c r="E14" s="2">
        <f ca="1">IF(Sheet2!B14="MS",E13+1,E13)</f>
        <v>3</v>
      </c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>
        <f ca="1">Sheet2!A16-Sheet2!A15</f>
        <v>5</v>
      </c>
      <c r="B15" s="2">
        <f ca="1">IF(Sheet2!D15&gt;0,Sheet2!D15*A15,0)</f>
        <v>200</v>
      </c>
      <c r="C15" s="2">
        <f ca="1">IF(Sheet2!D15&lt;0,-Sheet2!D15*A15,0)</f>
        <v>0</v>
      </c>
      <c r="D15" s="2"/>
      <c r="E15" s="2">
        <f ca="1">IF(Sheet2!B15="MS",E14+1,E14)</f>
        <v>3</v>
      </c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>
        <f ca="1">Sheet2!A17-Sheet2!A16</f>
        <v>5</v>
      </c>
      <c r="B16" s="2">
        <f ca="1">IF(Sheet2!D16&gt;0,Sheet2!D16*A16,0)</f>
        <v>150</v>
      </c>
      <c r="C16" s="2">
        <f ca="1">IF(Sheet2!D16&lt;0,-Sheet2!D16*A16,0)</f>
        <v>0</v>
      </c>
      <c r="D16" s="2"/>
      <c r="E16" s="2">
        <f ca="1">IF(Sheet2!B16="MS",E15+1,E15)</f>
        <v>3</v>
      </c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>
        <f ca="1">Sheet2!A18-Sheet2!A17</f>
        <v>5</v>
      </c>
      <c r="B17" s="2">
        <f ca="1">IF(Sheet2!D17&gt;0,Sheet2!D17*A17,0)</f>
        <v>125</v>
      </c>
      <c r="C17" s="2">
        <f ca="1">IF(Sheet2!D17&lt;0,-Sheet2!D17*A17,0)</f>
        <v>0</v>
      </c>
      <c r="D17" s="2"/>
      <c r="E17" s="2">
        <f ca="1">IF(Sheet2!B17="MS",E16+1,E16)</f>
        <v>3</v>
      </c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2017-08-19T04:05:37Z</dcterms:modified>
</cp:coreProperties>
</file>