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FS Budget" sheetId="1" r:id="rId3"/>
    <sheet state="visible" name="Financial Expenditure 3_22_2019" sheetId="2" r:id="rId4"/>
    <sheet state="visible" name="Updated Funds 4_30_2019" sheetId="3" r:id="rId5"/>
    <sheet state="visible" name="Item Requests" sheetId="4" r:id="rId6"/>
    <sheet state="visible" name="Date 1-30-2019" sheetId="5" r:id="rId7"/>
    <sheet state="visible" name="Date 2-11-2019" sheetId="6" r:id="rId8"/>
    <sheet state="visible" name="Date 2-19-2019" sheetId="7" r:id="rId9"/>
    <sheet state="visible" name="Date 2-28-2019" sheetId="8" r:id="rId10"/>
    <sheet state="visible" name="Date 3-04-2019" sheetId="9" r:id="rId11"/>
    <sheet state="visible" name="Date 4-3-2019" sheetId="10" r:id="rId12"/>
    <sheet state="visible" name="END mills order " sheetId="11" r:id="rId13"/>
    <sheet state="visible" name="Date 4-21-2019" sheetId="12" r:id="rId14"/>
    <sheet state="visible" name="Date 4-23-2019" sheetId="13" r:id="rId15"/>
    <sheet state="visible" name="Date 5-23-2019" sheetId="14" r:id="rId16"/>
  </sheets>
  <definedNames/>
  <calcPr/>
</workbook>
</file>

<file path=xl/sharedStrings.xml><?xml version="1.0" encoding="utf-8"?>
<sst xmlns="http://schemas.openxmlformats.org/spreadsheetml/2006/main" count="730" uniqueCount="302">
  <si>
    <t>PI:</t>
  </si>
  <si>
    <t>Mark Weislogel</t>
  </si>
  <si>
    <t>Financial Expenditure Report</t>
  </si>
  <si>
    <t>Sponsor:</t>
  </si>
  <si>
    <t>OSU/NASA</t>
  </si>
  <si>
    <t>Reporting thru</t>
  </si>
  <si>
    <t>Title:</t>
  </si>
  <si>
    <t>Oregon/NASA Space Grant Program - Feed System</t>
  </si>
  <si>
    <t>Student lead =</t>
  </si>
  <si>
    <t>Total Direct Costs Available</t>
  </si>
  <si>
    <t>Item</t>
  </si>
  <si>
    <t>Billed as of 3-29-2019</t>
  </si>
  <si>
    <t>Timothy Finn</t>
  </si>
  <si>
    <t>Remaining as of 3-29-2019</t>
  </si>
  <si>
    <t>Total Reimbursement Pending</t>
  </si>
  <si>
    <t>Spending between 3-29-2019 and 4-30-2019</t>
  </si>
  <si>
    <t>Remaining as of 4-30-2019</t>
  </si>
  <si>
    <t>Description</t>
  </si>
  <si>
    <t>Index:</t>
  </si>
  <si>
    <t>Vendor</t>
  </si>
  <si>
    <t>Award Amount</t>
  </si>
  <si>
    <t>1.5:1 Cost Share</t>
  </si>
  <si>
    <t>Cost Share</t>
  </si>
  <si>
    <t>Start Date:</t>
  </si>
  <si>
    <t>In-Kind AY effort</t>
  </si>
  <si>
    <t>Dr. Mark Weislogel donating his time working as PI on Project</t>
  </si>
  <si>
    <t>NCE ancicipated thru 6/29/19</t>
  </si>
  <si>
    <t>End Date:</t>
  </si>
  <si>
    <t>F&amp;A Rate:</t>
  </si>
  <si>
    <t>Portland State University</t>
  </si>
  <si>
    <t>Reimbursement Pending</t>
  </si>
  <si>
    <t>Reimbursement ID</t>
  </si>
  <si>
    <t>this is inclusive of 0.29 months of effort + fringe (OPE)</t>
  </si>
  <si>
    <t>Jonas</t>
  </si>
  <si>
    <t>Julio</t>
  </si>
  <si>
    <t>Tim</t>
  </si>
  <si>
    <t>Thru 03/22/2019</t>
  </si>
  <si>
    <t>Encumbrances</t>
  </si>
  <si>
    <t>% Balance</t>
  </si>
  <si>
    <t>Account</t>
  </si>
  <si>
    <t>Award Budget</t>
  </si>
  <si>
    <t>Budget</t>
  </si>
  <si>
    <t>Expenditures</t>
  </si>
  <si>
    <t>Balance</t>
  </si>
  <si>
    <t>Available</t>
  </si>
  <si>
    <t>304 SS Steel</t>
  </si>
  <si>
    <t>Raw material used to machine pump housing</t>
  </si>
  <si>
    <t>McMaster-Carr</t>
  </si>
  <si>
    <t>Tooling</t>
  </si>
  <si>
    <t>Pump House machine tooling</t>
  </si>
  <si>
    <t>Western Precision Products Inc</t>
  </si>
  <si>
    <t>6061 Aluminum</t>
  </si>
  <si>
    <t>Raw Material to create EFS Airframe Structure</t>
  </si>
  <si>
    <t>¼” x 24” TGP Precision Shaft</t>
  </si>
  <si>
    <t>Metals Depot</t>
  </si>
  <si>
    <t>Impeller</t>
  </si>
  <si>
    <t>Materials &amp; Supplies</t>
  </si>
  <si>
    <t>Rotational Impellers for propellants</t>
  </si>
  <si>
    <t>Shapeways</t>
  </si>
  <si>
    <t>ISO Plumbing</t>
  </si>
  <si>
    <t>Various plumbing fittings for alcohol</t>
  </si>
  <si>
    <t>Home Depot</t>
  </si>
  <si>
    <t>-</t>
  </si>
  <si>
    <t>LOX Plumbing</t>
  </si>
  <si>
    <t>Laboratory Supplies</t>
  </si>
  <si>
    <t>Various LOX compatible fittings</t>
  </si>
  <si>
    <t>AcmeCryo</t>
  </si>
  <si>
    <t>Aluminum Piping</t>
  </si>
  <si>
    <t>½” Aluminum piping for plumbing</t>
  </si>
  <si>
    <t>Seals</t>
  </si>
  <si>
    <t>Metal C-Ring Internal Pressure Face Seals</t>
  </si>
  <si>
    <t>Parker</t>
  </si>
  <si>
    <t>minor equipment</t>
  </si>
  <si>
    <t>Liquid Oxygen</t>
  </si>
  <si>
    <t>40 Gallons of LOX for testing</t>
  </si>
  <si>
    <t>Airgas</t>
  </si>
  <si>
    <t>other IT related peripherals</t>
  </si>
  <si>
    <t>Liquid Nitrogen</t>
  </si>
  <si>
    <t>Inventoried Equipment</t>
  </si>
  <si>
    <t>Books Publication &amp; Other Ref. Mat.</t>
  </si>
  <si>
    <t>Printing &amp; Publishing</t>
  </si>
  <si>
    <t>Misc. Fees &amp; Services</t>
  </si>
  <si>
    <t>40 Gallons of LN for cryo testing</t>
  </si>
  <si>
    <t>Compressed Gases</t>
  </si>
  <si>
    <t>Conference Registration Fees</t>
  </si>
  <si>
    <t>Dues &amp; Memberships</t>
  </si>
  <si>
    <t>Misc. Services &amp; Supplies</t>
  </si>
  <si>
    <t>Subtotal Services &amp; Supplies</t>
  </si>
  <si>
    <t>Electric Motor</t>
  </si>
  <si>
    <t>Brushless Motor for shaft drive</t>
  </si>
  <si>
    <t>Hobbyking</t>
  </si>
  <si>
    <t>Heat Sink</t>
  </si>
  <si>
    <t>Heat Sink for Brushless motor</t>
  </si>
  <si>
    <t>Amazon</t>
  </si>
  <si>
    <t>Arduino</t>
  </si>
  <si>
    <t>Arduino to Controlling pump</t>
  </si>
  <si>
    <t>Sensing Equipment</t>
  </si>
  <si>
    <t>Pressure Transducers and flow meters for fluid monitoring</t>
  </si>
  <si>
    <t>Omega</t>
  </si>
  <si>
    <t>Total Direct Costs</t>
  </si>
  <si>
    <t>EFS Team Initial Item Requests</t>
  </si>
  <si>
    <t>Total Indirect Costs</t>
  </si>
  <si>
    <t>Total Project Costs</t>
  </si>
  <si>
    <t>required per federally negoatiated agreement - allowed per OSGC - 48.5% of adirect costs</t>
  </si>
  <si>
    <t>Cost Share Ratio</t>
  </si>
  <si>
    <t>F &amp; A Cost (formerly Indirect)</t>
  </si>
  <si>
    <t>Total Operating Costs</t>
  </si>
  <si>
    <t>Check for Balance Total</t>
  </si>
  <si>
    <t>Part Name</t>
  </si>
  <si>
    <t>DC available</t>
  </si>
  <si>
    <t>Part Number</t>
  </si>
  <si>
    <t>Unit Price</t>
  </si>
  <si>
    <t>Quantity</t>
  </si>
  <si>
    <t>Description of Item</t>
  </si>
  <si>
    <t>Notes (comments, weblink to item, etc.)</t>
  </si>
  <si>
    <t>Who Needs?</t>
  </si>
  <si>
    <t>Date Added</t>
  </si>
  <si>
    <t>Date Ordered</t>
  </si>
  <si>
    <t>Date Received</t>
  </si>
  <si>
    <t>LabJack</t>
  </si>
  <si>
    <t>U6</t>
  </si>
  <si>
    <t>Correct!</t>
  </si>
  <si>
    <t>https://labjack.com/products/u6</t>
  </si>
  <si>
    <t>$ -</t>
  </si>
  <si>
    <t>CB37</t>
  </si>
  <si>
    <t>https://labjack.com/accessories/cb37-terminal-board</t>
  </si>
  <si>
    <t>Subtotal Salaries &amp; Wages</t>
  </si>
  <si>
    <t>CB15</t>
  </si>
  <si>
    <t>https://labjack.com/accessories/cb15-terminal-board</t>
  </si>
  <si>
    <t>109XX</t>
  </si>
  <si>
    <t>Pressure Transducer</t>
  </si>
  <si>
    <t>MSP 300</t>
  </si>
  <si>
    <t>Mouser Electronics</t>
  </si>
  <si>
    <t>https://www.mouser.com/ProductDetail/Measurement-Specialties/M3021-000005-05KPG?qs=sGAEpiMZZMvhQj7WZhFIAE1Y2RWfRCBn9JticwvOyEY%3d</t>
  </si>
  <si>
    <t>Subtotal Fringe &amp; Remission</t>
  </si>
  <si>
    <t>pending PI approval for order (various vendors)</t>
  </si>
  <si>
    <t>JZ 3/29/19</t>
  </si>
  <si>
    <t>MSC Direct</t>
  </si>
  <si>
    <t xml:space="preserve">Aluminum stock </t>
  </si>
  <si>
    <t>8975K286</t>
  </si>
  <si>
    <t>JZ 3/29/19 - please update once purchse is made</t>
  </si>
  <si>
    <t xml:space="preserve">McMaster </t>
  </si>
  <si>
    <t xml:space="preserve">3" x 5" x 12"  (inches) aluminum bar stock </t>
  </si>
  <si>
    <t>https://www.mcmaster.com/8975k286</t>
  </si>
  <si>
    <t>Subtotal Materials &amp; Supplies</t>
  </si>
  <si>
    <t xml:space="preserve">Jonas </t>
  </si>
  <si>
    <t>Milling-Machine Vise Jaws</t>
  </si>
  <si>
    <t>1005N24</t>
  </si>
  <si>
    <t xml:space="preserve">1 pair </t>
  </si>
  <si>
    <t>Machineable, 6" Wide x 2" High</t>
  </si>
  <si>
    <t>https://www.mcmaster.com/1005n24</t>
  </si>
  <si>
    <t>Aluminum Bar Stock 6061-T651</t>
  </si>
  <si>
    <t>Online Metals</t>
  </si>
  <si>
    <t>Aluminum 6061-T6511 3" Round, Extruded Bar Stock. "Random Length (10" - 12")"</t>
  </si>
  <si>
    <t>https://onlinemetals.com/merchant.cfm?pid=1103&amp;step=4&amp;showunits=inches&amp;id=195&amp;top_cat=60</t>
  </si>
  <si>
    <t>Total</t>
  </si>
  <si>
    <t>Use code "DCEDU" for educator / student discount. UPS Ground Shipping is alright</t>
  </si>
  <si>
    <t>Nick</t>
  </si>
  <si>
    <t>Aluminum Bare Plate 6061 T651</t>
  </si>
  <si>
    <t>Please create a custom size at the bottom of the webpage for a 1-inch thick 4"x4" sheet. Each plate costs $20.48</t>
  </si>
  <si>
    <t>https://www.onlinemetals.com/merchant.cfm?pid=4533&amp;step=4&amp;showunits=inches&amp;id=76&amp;top_cat=60</t>
  </si>
  <si>
    <t>Shayli</t>
  </si>
  <si>
    <t>TP Power Brushless 4070 CM</t>
  </si>
  <si>
    <t>tp-4070-cm</t>
  </si>
  <si>
    <t>Offshoreelectrics</t>
  </si>
  <si>
    <t>Electric motor for powering IPA pump</t>
  </si>
  <si>
    <t xml:space="preserve">https://www.offshoreelectrics.com/proddetail.php?prod=tp-4070-cm </t>
  </si>
  <si>
    <t>Swordfish X+ 200A ESC</t>
  </si>
  <si>
    <t>hef-HBX1200L</t>
  </si>
  <si>
    <t>Electronic Speed Controller for IPA motor</t>
  </si>
  <si>
    <t>https://www.offshoreelectrics.com/proddetail.php?prod=hef-HBX1200L</t>
  </si>
  <si>
    <t>Revolectrix LiPo Pack</t>
  </si>
  <si>
    <t>ev-ys5000 - 6s</t>
  </si>
  <si>
    <t xml:space="preserve">Battery pack for EFS </t>
  </si>
  <si>
    <t>https://www.offshoreelectrics.com/proddetail.php?prod=rev-ys5000</t>
  </si>
  <si>
    <t>ULTRAPOWER Dual Battery Charger</t>
  </si>
  <si>
    <t>ker-10685</t>
  </si>
  <si>
    <t>Battery Charger for EFS Battery Pack</t>
  </si>
  <si>
    <t>https://www.offshoreelectrics.com/proddetail.php?prod=ker-10685</t>
  </si>
  <si>
    <t xml:space="preserve">Tapered Roller Bearing </t>
  </si>
  <si>
    <t>5709K42</t>
  </si>
  <si>
    <t>UTEAP DRA Purchasing Spreadsheet (TEMPLATE)</t>
  </si>
  <si>
    <t>IPA pump bearings</t>
  </si>
  <si>
    <t xml:space="preserve">https://www.mcmaster.com/5709k42 </t>
  </si>
  <si>
    <t>* COPY this template into your own UTEAP folder, fill out (new sheet for each purchase request), and send to PI with mcecsdra@pdx.edu Cc'ed</t>
  </si>
  <si>
    <t>1/2" Flowserve shaft seal</t>
  </si>
  <si>
    <t>5NC02</t>
  </si>
  <si>
    <t>How the parts listed below will be used for the project (one sentence):</t>
  </si>
  <si>
    <t>Grainger</t>
  </si>
  <si>
    <t>IPA pump seals</t>
  </si>
  <si>
    <t>https://www.grainger.com/product/FLOWSERVE-1-2-Replacement-Pump-Shaft-5NC02</t>
  </si>
  <si>
    <t>These items will help us continue design work on the pump for the Electric Feed System</t>
  </si>
  <si>
    <t>HATCHBOX 3D PLA-1KG3.00-BLK PLA 3D Printer Filament, Dimensional Accuracy +/- 0.03 mm, 1 kg Spool, 3.00 mm, Black</t>
  </si>
  <si>
    <t>3D PLA-1KG3.00-SLV</t>
  </si>
  <si>
    <t>Total Price</t>
  </si>
  <si>
    <t>By HATCHBOX on Amazon.com</t>
  </si>
  <si>
    <t>Unit of item (e.g. each pack, case, etc.)</t>
  </si>
  <si>
    <t>3D Printer Filament</t>
  </si>
  <si>
    <t>https://www.amazon.com/dp/B019EFB79E/ref=twister_B01FKESAMA?_encoding=UTF8&amp;th=1</t>
  </si>
  <si>
    <t>U6 Series</t>
  </si>
  <si>
    <t>Each</t>
  </si>
  <si>
    <t>USB multifunction DAQ device with 14 analog inputs (16- to 18- bit), 2 analog outputs (12-bit), 20 digital I/O, 2 counters, and 4 timers.</t>
  </si>
  <si>
    <t>USB used for data aquisition for the Electric Feed System</t>
  </si>
  <si>
    <t>Kennametal - DNMG332 MP Grade KC5010 Carbide Turning Insert</t>
  </si>
  <si>
    <t>CNC Turning Insert</t>
  </si>
  <si>
    <t>https://www.mscdirect.com/product/details/06463731</t>
  </si>
  <si>
    <t>CB37 Terminal Board</t>
  </si>
  <si>
    <t>Kennametal - DNMG331 FF Grade KC5010 Carbide Turning Insert</t>
  </si>
  <si>
    <t>https://www.mscdirect.com/product/details/02292282</t>
  </si>
  <si>
    <t>Provides convenient screw terminals for the DB37 connector on the LabJack U6, UE9, and T7.</t>
  </si>
  <si>
    <t>Terminal Board used with the U6 Series DAQ</t>
  </si>
  <si>
    <t xml:space="preserve">End Mills - one main order, several items. see order </t>
  </si>
  <si>
    <t>B576089</t>
  </si>
  <si>
    <t>Mesher tool</t>
  </si>
  <si>
    <r>
      <t xml:space="preserve">This order contains 9 different items. </t>
    </r>
    <r>
      <rPr>
        <color rgb="FFFF0000"/>
      </rPr>
      <t>SEE attached order</t>
    </r>
    <r>
      <t>. PLEASE CALL OR EMAIL DARREN AT MESHER TOOL, AND PLACE ORDER FROM Order Number : B576089</t>
    </r>
  </si>
  <si>
    <t>CB15 Terminal Board</t>
  </si>
  <si>
    <t>Provides convenient screw terminals for the 12 digital I/O lines on the DB15 connector of compatible LabJack devices.</t>
  </si>
  <si>
    <t xml:space="preserve">
https://docs.google.com/spreadsheets/d/1V93y9MX_VvAHEh94AOJ8yqf05BlQjTOLXBTAKcgp24k/edit#gid=687898263&amp;range=A1</t>
  </si>
  <si>
    <t>M3021-000005-05KPG</t>
  </si>
  <si>
    <t>Received</t>
  </si>
  <si>
    <t xml:space="preserve">Aluminum bar stock 6061 </t>
  </si>
  <si>
    <t>8975K631</t>
  </si>
  <si>
    <t>Industrial Pressure Sensors PRESS XDCR MSP-300-05K-P-2-N-1</t>
  </si>
  <si>
    <t>Pressure Sensor required for Electric Feed System</t>
  </si>
  <si>
    <t xml:space="preserve">5 inches wide, 2 inches thick, 12 inches long </t>
  </si>
  <si>
    <t>https://www.mcmaster.com/8975k631</t>
  </si>
  <si>
    <t>9418T159</t>
  </si>
  <si>
    <t xml:space="preserve">5 inches wide, 3 inches thick, 12 inches long </t>
  </si>
  <si>
    <t>https://www.mcmaster.com/9418T159</t>
  </si>
  <si>
    <t>4-40 Socket Head Screws</t>
  </si>
  <si>
    <t>90128A113</t>
  </si>
  <si>
    <t>Zinc-Plated Alloy Steel Socket Head Screw, 4-40 Thread Size, 3/4" Long</t>
  </si>
  <si>
    <t>https://www.mcmaster.com/standard-socket-head-screws</t>
  </si>
  <si>
    <t>Order Total</t>
  </si>
  <si>
    <t>Black-Oxide Alloy Steel Socket Head Screw</t>
  </si>
  <si>
    <t>91251A540</t>
  </si>
  <si>
    <t>1/4"-20 Thread Size, 3/4" Long</t>
  </si>
  <si>
    <t>https://www.mcmaster.com/91251a540</t>
  </si>
  <si>
    <t xml:space="preserve">*items to remember: </t>
  </si>
  <si>
    <t xml:space="preserve">please give us time to purchase - same day requests may not be possible to fulfill </t>
  </si>
  <si>
    <t>please consider shipping time - same day receipt of item is not possible and rush shipping (overnight or 2-day) should be avoided (as stewards of federal funds, we need to spend them as frugally and responsibly as possible)</t>
  </si>
  <si>
    <t>if possible, please lump orders from the same vendor together (this will save on shipping and workload)</t>
  </si>
  <si>
    <t xml:space="preserve">if possible, please keep overall orders to 10 items or less </t>
  </si>
  <si>
    <t xml:space="preserve">If you receive quotes, please send to mcecsdra@pdx.edu for review - shipping address on quotes should be as follows: </t>
  </si>
  <si>
    <t>Alloy Steel Shoulder Screw</t>
  </si>
  <si>
    <t>91259A101</t>
  </si>
  <si>
    <t>1/4" Shoulder Diameter, 3-1/4" Shoulder Length, 10-24 Thread</t>
  </si>
  <si>
    <t>https://www.mcmaster.com/91259a101</t>
  </si>
  <si>
    <t xml:space="preserve">SHIP-TO:
Helen Frey
Portland State University
College of Engineering
1930 SW 4th Avenue, Ste 500L
Portland, OR 97201
c 503 703 1157
frey@pdx.edu
</t>
  </si>
  <si>
    <t>Shaft Coupler</t>
  </si>
  <si>
    <t>NA</t>
  </si>
  <si>
    <t>8mm Shaft Coupler</t>
  </si>
  <si>
    <t>https://www.amazon.com/uxcell-Coupling-Diameter-Aluminum-Connector/dp/B06X9WVYLF?th=1</t>
  </si>
  <si>
    <t>Ceramic Bearing</t>
  </si>
  <si>
    <t>51104 TP ZRO2 LD</t>
  </si>
  <si>
    <t>Boca Bearing</t>
  </si>
  <si>
    <t>Ceramic bearing (Note, you will need to call the vendor to order)</t>
  </si>
  <si>
    <t>http://www.bocabearings.com/</t>
  </si>
  <si>
    <t>(800)-332-3256</t>
  </si>
  <si>
    <t>Various Aluminum Bar Stock, cut to size</t>
  </si>
  <si>
    <t>Quote #: 1075350</t>
  </si>
  <si>
    <t>Metal Supermarkets</t>
  </si>
  <si>
    <t>I have already called the vendor and arranged a quote. All that needs to happen is call and reference the quote number. Payment can be made over the phone. Order includes the following Aluminum 6061 bars / plates:
- 2" x 5" x 12" bar
- 1.5" x 5" x 12" bar
- 10" x 15" x 1/8" plate
- 6.5" x 15" x 1/8" plate</t>
  </si>
  <si>
    <t>Call Metal Supermarkets, Portland location, at phone number 503-258-1151</t>
  </si>
  <si>
    <t>https://www.offshoreelectrics.com/proddetail.php?prod=hef-HBX1220L</t>
  </si>
  <si>
    <t>Case 2</t>
  </si>
  <si>
    <t>1Z57S40G</t>
  </si>
  <si>
    <t>3D HUBS</t>
  </si>
  <si>
    <t>Front case for LOX Pump</t>
  </si>
  <si>
    <t xml:space="preserve">https://www.3dhubs.com/manufacture/payment/quote/4f50c46a-88b4-47dd-b5a1-eb10f61c494c </t>
  </si>
  <si>
    <t>Aluminum bar used for fabrication of test structure</t>
  </si>
  <si>
    <t>PTFE Rod 7/8" Diameter</t>
  </si>
  <si>
    <t>8546K25</t>
  </si>
  <si>
    <t>Raw material for LOX pump seal</t>
  </si>
  <si>
    <t>https://www.mcmaster.com/catalog/125/3770</t>
  </si>
  <si>
    <t>PTFE Rod 1-1/4" Diameter</t>
  </si>
  <si>
    <t>8546K17</t>
  </si>
  <si>
    <t>MaMaster</t>
  </si>
  <si>
    <t>Raw material for Lox seal / bearing collar</t>
  </si>
  <si>
    <t>Pairs</t>
  </si>
  <si>
    <t>Various Aluminum Plates, cut to size</t>
  </si>
  <si>
    <t>Quote #: 1077798</t>
  </si>
  <si>
    <t>I have already called the vendor and arranged a quote. All that needs to happen is call and reference the quote number. Payment can be made over the phone. Order includes the following Aluminum 6061 plates:
- 10" x 15" x 1/8" plate
- 6.5" x 15" x 1/8" plate</t>
  </si>
  <si>
    <t>Aluminum plate used for fabrication of test structure</t>
  </si>
  <si>
    <t>Motor for Electric Feed System</t>
  </si>
  <si>
    <t>Speed controller for Electric Feed System</t>
  </si>
  <si>
    <t>Battery for Electric Feed System</t>
  </si>
  <si>
    <t>Battery Charger for above Batteries</t>
  </si>
  <si>
    <t>Bearings required for the Electric Feed System</t>
  </si>
  <si>
    <t>Seals required for the Electric Feed System</t>
  </si>
  <si>
    <t>Spool</t>
  </si>
  <si>
    <t>3D Printer inputs required for fabrication</t>
  </si>
  <si>
    <t>Used in machining heat-resistant/tough-to-machine materials</t>
  </si>
  <si>
    <t xml:space="preserve">Aluminum bar: 5" wide, 2" thick, 1 foot long </t>
  </si>
  <si>
    <t>CALL OR EMAIL DARREN FROM MESHER TOOLS Sam A. Mesher Tool Company
1704 NW Johnson St
Portland OR 97209
(503) 227-6609
Fax (503) 227-7159
meshertool@gmail.com</t>
  </si>
  <si>
    <t xml:space="preserve">Aluminum bar: 5" wide, 3" thick, 1 foot long </t>
  </si>
  <si>
    <t>Head Screw for the Electric Feed System</t>
  </si>
  <si>
    <t>Screws used for the EFS</t>
  </si>
  <si>
    <t>Rod</t>
  </si>
  <si>
    <t>Plate</t>
  </si>
  <si>
    <t>Order includes the following Aluminum 6061 plates:
- 10" x 15" x 1/8" plate
- 6.5" x 15" x 1/8" plate</t>
  </si>
  <si>
    <t>I have already called the vendor and arranged a quote. All that needs to happen is call and reference the quote number. Payment can be made over the phone.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</si>
</sst>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/d/yyyy"/>
    <numFmt numFmtId="165" formatCode="&quot;$&quot;#,##0"/>
    <numFmt numFmtId="166" formatCode="&quot;$&quot;#,##0.00"/>
    <numFmt numFmtId="167" formatCode="#,##0.000"/>
    <numFmt numFmtId="168" formatCode="mm/dd/yyyy"/>
    <numFmt numFmtId="169" formatCode="m/d/yy"/>
    <numFmt numFmtId="170" formatCode="mm/dd/yy"/>
  </numFmts>
  <fonts count="41">
    <font>
      <sz val="10.0"/>
      <color rgb="FF000000"/>
      <name val="Arial"/>
    </font>
    <font>
      <b/>
      <color rgb="FF000000"/>
      <name val="Calibri"/>
    </font>
    <font>
      <color rgb="FF000000"/>
      <name val="Calibri"/>
    </font>
    <font>
      <b/>
      <sz val="12.0"/>
      <color rgb="FF000000"/>
      <name val="Calibri"/>
    </font>
    <font>
      <b/>
      <i/>
      <sz val="11.0"/>
      <color rgb="FF000000"/>
      <name val="Calibri"/>
    </font>
    <font>
      <name val="Arial"/>
    </font>
    <font>
      <b/>
      <sz val="12.0"/>
      <color rgb="FF000000"/>
      <name val="Arial"/>
    </font>
    <font>
      <b/>
    </font>
    <font>
      <sz val="11.0"/>
      <color rgb="FF000000"/>
      <name val="Calibri"/>
    </font>
    <font>
      <b/>
      <sz val="12.0"/>
      <color rgb="FF000000"/>
      <name val="Times New Roman"/>
    </font>
    <font>
      <color rgb="FFFF0000"/>
      <name val="Calibri"/>
    </font>
    <font/>
    <font>
      <sz val="12.0"/>
      <color rgb="FF000000"/>
      <name val="Times New Roman"/>
    </font>
    <font>
      <b/>
      <color rgb="FFFF0000"/>
      <name val="Calibri"/>
    </font>
    <font>
      <name val="Times New Roman"/>
    </font>
    <font>
      <sz val="12.0"/>
      <name val="Times New Roman"/>
    </font>
    <font>
      <b/>
      <sz val="10.0"/>
      <name val="Arial"/>
    </font>
    <font>
      <b/>
      <sz val="12.0"/>
      <name val="Times New Roman"/>
    </font>
    <font>
      <sz val="10.0"/>
      <name val="Arial"/>
    </font>
    <font>
      <b/>
      <sz val="10.0"/>
      <color rgb="FF000000"/>
      <name val="Arial"/>
    </font>
    <font>
      <b/>
      <sz val="11.0"/>
      <color rgb="FF000000"/>
      <name val="Calibri"/>
    </font>
    <font>
      <u/>
      <sz val="10.0"/>
      <color rgb="FF0000FF"/>
      <name val="Arial"/>
    </font>
    <font>
      <name val="Calibri"/>
    </font>
    <font>
      <sz val="10.0"/>
      <color rgb="FF333333"/>
      <name val="Arial"/>
    </font>
    <font>
      <sz val="11.0"/>
      <color rgb="FF666666"/>
      <name val="Arial"/>
    </font>
    <font>
      <u/>
      <color rgb="FF0000FF"/>
    </font>
    <font>
      <sz val="9.0"/>
      <color rgb="FF333333"/>
      <name val="HelveticaNeueeTextPro-Roman"/>
    </font>
    <font>
      <b/>
      <sz val="12.0"/>
      <name val="Arial"/>
    </font>
    <font>
      <u/>
      <sz val="9.0"/>
      <color rgb="FF333333"/>
      <name val="Arial"/>
    </font>
    <font>
      <i/>
      <sz val="10.0"/>
      <name val="Arial"/>
    </font>
    <font>
      <color rgb="FF000000"/>
      <name val="Inherit"/>
    </font>
    <font>
      <color rgb="FF494949"/>
      <name val="Tahoma"/>
    </font>
    <font>
      <color rgb="FF333333"/>
      <name val="Arial"/>
    </font>
    <font>
      <sz val="9.0"/>
      <color rgb="FF333333"/>
      <name val="Arial"/>
    </font>
    <font>
      <u/>
      <color rgb="FF0000FF"/>
    </font>
    <font>
      <sz val="12.0"/>
      <color rgb="FF000000"/>
      <name val="Cambria"/>
    </font>
    <font>
      <b/>
      <sz val="12.0"/>
    </font>
    <font>
      <color rgb="FF222222"/>
      <name val="Arial"/>
    </font>
    <font>
      <color rgb="FF000000"/>
      <name val="Roboto"/>
    </font>
    <font>
      <sz val="14.0"/>
      <color rgb="FFFF0000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EAEAEA"/>
        <bgColor rgb="FFEAEAEA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17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2" fillId="0" fontId="2" numFmtId="0" xfId="0" applyAlignment="1" applyBorder="1" applyFont="1">
      <alignment horizontal="lef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3" fillId="0" fontId="1" numFmtId="0" xfId="0" applyAlignment="1" applyBorder="1" applyFont="1">
      <alignment horizontal="right" readingOrder="0" shrinkToFit="0" vertical="bottom" wrapText="0"/>
    </xf>
    <xf borderId="4" fillId="0" fontId="2" numFmtId="0" xfId="0" applyAlignment="1" applyBorder="1" applyFont="1">
      <alignment horizontal="lef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164" xfId="0" applyAlignment="1" applyFont="1" applyNumberFormat="1">
      <alignment horizontal="left" readingOrder="0" shrinkToFit="0" vertical="bottom" wrapText="0"/>
    </xf>
    <xf borderId="5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center" wrapText="1"/>
    </xf>
    <xf borderId="0" fillId="0" fontId="8" numFmtId="0" xfId="0" applyAlignment="1" applyFont="1">
      <alignment horizontal="right" readingOrder="0" shrinkToFit="0" vertical="bottom" wrapText="0"/>
    </xf>
    <xf borderId="6" fillId="0" fontId="9" numFmtId="0" xfId="0" applyAlignment="1" applyBorder="1" applyFont="1">
      <alignment horizontal="center"/>
    </xf>
    <xf borderId="0" fillId="0" fontId="4" numFmtId="0" xfId="0" applyAlignment="1" applyFont="1">
      <alignment horizontal="left" shrinkToFit="0" vertical="bottom" wrapText="0"/>
    </xf>
    <xf borderId="7" fillId="0" fontId="9" numFmtId="0" xfId="0" applyAlignment="1" applyBorder="1" applyFont="1">
      <alignment horizontal="center"/>
    </xf>
    <xf borderId="0" fillId="0" fontId="10" numFmtId="0" xfId="0" applyAlignment="1" applyFont="1">
      <alignment shrinkToFit="0" vertical="bottom" wrapText="0"/>
    </xf>
    <xf borderId="0" fillId="0" fontId="11" numFmtId="0" xfId="0" applyAlignment="1" applyFont="1">
      <alignment vertical="center"/>
    </xf>
    <xf borderId="8" fillId="0" fontId="9" numFmtId="0" xfId="0" applyAlignment="1" applyBorder="1" applyFont="1">
      <alignment horizontal="center"/>
    </xf>
    <xf borderId="9" fillId="0" fontId="2" numFmtId="8" xfId="0" applyAlignment="1" applyBorder="1" applyFont="1" applyNumberFormat="1">
      <alignment readingOrder="0" shrinkToFit="0" vertical="bottom" wrapText="0"/>
    </xf>
    <xf borderId="5" fillId="0" fontId="11" numFmtId="0" xfId="0" applyBorder="1" applyFont="1"/>
    <xf borderId="0" fillId="0" fontId="2" numFmtId="8" xfId="0" applyAlignment="1" applyFont="1" applyNumberFormat="1">
      <alignment readingOrder="0" shrinkToFit="0" vertical="bottom" wrapText="0"/>
    </xf>
    <xf borderId="7" fillId="0" fontId="11" numFmtId="0" xfId="0" applyBorder="1" applyFont="1"/>
    <xf borderId="6" fillId="0" fontId="12" numFmtId="0" xfId="0" applyBorder="1" applyFont="1"/>
    <xf borderId="4" fillId="0" fontId="2" numFmtId="164" xfId="0" applyAlignment="1" applyBorder="1" applyFont="1" applyNumberFormat="1">
      <alignment horizontal="left" readingOrder="0" shrinkToFit="0" vertical="bottom" wrapText="0"/>
    </xf>
    <xf borderId="0" fillId="0" fontId="11" numFmtId="8" xfId="0" applyFont="1" applyNumberFormat="1"/>
    <xf borderId="0" fillId="0" fontId="13" numFmtId="0" xfId="0" applyAlignment="1" applyFont="1">
      <alignment readingOrder="0" shrinkToFit="0" vertical="bottom" wrapText="0"/>
    </xf>
    <xf borderId="7" fillId="0" fontId="12" numFmtId="0" xfId="0" applyBorder="1" applyFont="1"/>
    <xf borderId="0" fillId="0" fontId="11" numFmtId="8" xfId="0" applyAlignment="1" applyFont="1" applyNumberFormat="1">
      <alignment readingOrder="0"/>
    </xf>
    <xf borderId="7" fillId="0" fontId="5" numFmtId="0" xfId="0" applyBorder="1" applyFont="1"/>
    <xf borderId="0" fillId="0" fontId="11" numFmtId="0" xfId="0" applyAlignment="1" applyFont="1">
      <alignment readingOrder="0" shrinkToFit="0" wrapText="1"/>
    </xf>
    <xf borderId="6" fillId="0" fontId="1" numFmtId="0" xfId="0" applyAlignment="1" applyBorder="1" applyFont="1">
      <alignment horizontal="right" readingOrder="0" shrinkToFit="0" vertical="bottom" wrapText="0"/>
    </xf>
    <xf borderId="7" fillId="0" fontId="12" numFmtId="165" xfId="0" applyAlignment="1" applyBorder="1" applyFont="1" applyNumberFormat="1">
      <alignment horizontal="right"/>
    </xf>
    <xf borderId="7" fillId="0" fontId="2" numFmtId="10" xfId="0" applyAlignment="1" applyBorder="1" applyFont="1" applyNumberFormat="1">
      <alignment horizontal="left" readingOrder="0" shrinkToFit="0" vertical="bottom" wrapText="0"/>
    </xf>
    <xf borderId="0" fillId="0" fontId="11" numFmtId="0" xfId="0" applyAlignment="1" applyFont="1">
      <alignment readingOrder="0"/>
    </xf>
    <xf borderId="10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1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2" fillId="0" fontId="14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12" fillId="0" fontId="5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horizontal="center"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5" fillId="0" fontId="1" numFmtId="0" xfId="0" applyAlignment="1" applyBorder="1" applyFont="1">
      <alignment horizontal="center" shrinkToFit="0" vertical="bottom" wrapText="0"/>
    </xf>
    <xf borderId="7" fillId="0" fontId="1" numFmtId="0" xfId="0" applyAlignment="1" applyBorder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2" fontId="2" numFmtId="0" xfId="0" applyAlignment="1" applyFill="1" applyFont="1">
      <alignment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4" xfId="0" applyAlignment="1" applyFont="1" applyNumberFormat="1">
      <alignment readingOrder="0" shrinkToFit="0" vertical="bottom" wrapText="0"/>
    </xf>
    <xf borderId="0" fillId="2" fontId="2" numFmtId="0" xfId="0" applyAlignment="1" applyFont="1">
      <alignment readingOrder="0" shrinkToFit="0" vertical="bottom" wrapText="0"/>
    </xf>
    <xf borderId="6" fillId="0" fontId="15" numFmtId="0" xfId="0" applyBorder="1" applyFont="1"/>
    <xf borderId="7" fillId="0" fontId="15" numFmtId="0" xfId="0" applyBorder="1" applyFont="1"/>
    <xf borderId="7" fillId="0" fontId="15" numFmtId="165" xfId="0" applyAlignment="1" applyBorder="1" applyFont="1" applyNumberFormat="1">
      <alignment horizontal="right"/>
    </xf>
    <xf borderId="0" fillId="0" fontId="1" numFmtId="0" xfId="0" applyAlignment="1" applyFont="1">
      <alignment readingOrder="0" shrinkToFit="0" vertical="bottom" wrapText="0"/>
    </xf>
    <xf borderId="9" fillId="0" fontId="1" numFmtId="166" xfId="0" applyAlignment="1" applyBorder="1" applyFont="1" applyNumberFormat="1">
      <alignment readingOrder="0" shrinkToFit="0" vertical="bottom" wrapText="0"/>
    </xf>
    <xf borderId="9" fillId="2" fontId="1" numFmtId="166" xfId="0" applyAlignment="1" applyBorder="1" applyFont="1" applyNumberFormat="1">
      <alignment readingOrder="0" shrinkToFit="0" vertical="bottom" wrapText="0"/>
    </xf>
    <xf borderId="6" fillId="0" fontId="9" numFmtId="0" xfId="0" applyBorder="1" applyFont="1"/>
    <xf borderId="9" fillId="0" fontId="1" numFmtId="9" xfId="0" applyAlignment="1" applyBorder="1" applyFont="1" applyNumberFormat="1">
      <alignment horizontal="right" readingOrder="0" shrinkToFit="0" vertical="bottom" wrapText="0"/>
    </xf>
    <xf borderId="13" fillId="3" fontId="16" numFmtId="0" xfId="0" applyAlignment="1" applyBorder="1" applyFill="1" applyFont="1">
      <alignment readingOrder="0"/>
    </xf>
    <xf borderId="7" fillId="0" fontId="15" numFmtId="10" xfId="0" applyAlignment="1" applyBorder="1" applyFont="1" applyNumberFormat="1">
      <alignment horizontal="right"/>
    </xf>
    <xf borderId="9" fillId="0" fontId="11" numFmtId="0" xfId="0" applyBorder="1" applyFont="1"/>
    <xf borderId="0" fillId="0" fontId="3" numFmtId="0" xfId="0" applyAlignment="1" applyFont="1">
      <alignment readingOrder="0" shrinkToFit="0" vertical="bottom" wrapText="0"/>
    </xf>
    <xf borderId="7" fillId="0" fontId="9" numFmtId="165" xfId="0" applyAlignment="1" applyBorder="1" applyFont="1" applyNumberFormat="1">
      <alignment horizontal="right"/>
    </xf>
    <xf borderId="0" fillId="0" fontId="1" numFmtId="0" xfId="0" applyAlignment="1" applyFont="1">
      <alignment shrinkToFit="0" vertical="bottom" wrapText="0"/>
    </xf>
    <xf borderId="6" fillId="0" fontId="17" numFmtId="0" xfId="0" applyBorder="1" applyFont="1"/>
    <xf borderId="14" fillId="0" fontId="11" numFmtId="0" xfId="0" applyBorder="1" applyFont="1"/>
    <xf borderId="15" fillId="0" fontId="1" numFmtId="166" xfId="0" applyAlignment="1" applyBorder="1" applyFont="1" applyNumberFormat="1">
      <alignment readingOrder="0" shrinkToFit="0" vertical="bottom" wrapText="0"/>
    </xf>
    <xf borderId="7" fillId="0" fontId="15" numFmtId="167" xfId="0" applyAlignment="1" applyBorder="1" applyFont="1" applyNumberFormat="1">
      <alignment horizontal="right"/>
    </xf>
    <xf borderId="15" fillId="2" fontId="1" numFmtId="166" xfId="0" applyAlignment="1" applyBorder="1" applyFont="1" applyNumberFormat="1">
      <alignment readingOrder="0" shrinkToFit="0" vertical="bottom" wrapText="0"/>
    </xf>
    <xf borderId="0" fillId="0" fontId="5" numFmtId="0" xfId="0" applyFont="1"/>
    <xf borderId="15" fillId="4" fontId="3" numFmtId="166" xfId="0" applyAlignment="1" applyBorder="1" applyFill="1" applyFont="1" applyNumberFormat="1">
      <alignment readingOrder="0" shrinkToFit="0" vertical="bottom" wrapText="0"/>
    </xf>
    <xf borderId="0" fillId="0" fontId="18" numFmtId="0" xfId="0" applyFont="1"/>
    <xf borderId="15" fillId="4" fontId="1" numFmtId="9" xfId="0" applyAlignment="1" applyBorder="1" applyFont="1" applyNumberFormat="1">
      <alignment horizontal="right" readingOrder="0" shrinkToFit="0" vertical="bottom" wrapText="0"/>
    </xf>
    <xf borderId="16" fillId="5" fontId="16" numFmtId="0" xfId="0" applyAlignment="1" applyBorder="1" applyFill="1" applyFont="1">
      <alignment horizontal="center" readingOrder="0"/>
    </xf>
    <xf borderId="0" fillId="0" fontId="3" numFmtId="0" xfId="0" applyAlignment="1" applyFont="1">
      <alignment shrinkToFit="0" vertical="bottom" wrapText="0"/>
    </xf>
    <xf borderId="16" fillId="5" fontId="19" numFmtId="0" xfId="0" applyAlignment="1" applyBorder="1" applyFont="1">
      <alignment horizontal="center" readingOrder="0"/>
    </xf>
    <xf borderId="13" fillId="6" fontId="1" numFmtId="0" xfId="0" applyAlignment="1" applyBorder="1" applyFill="1" applyFont="1">
      <alignment readingOrder="0" shrinkToFit="0" vertical="bottom" wrapText="0"/>
    </xf>
    <xf borderId="13" fillId="5" fontId="19" numFmtId="0" xfId="0" applyAlignment="1" applyBorder="1" applyFont="1">
      <alignment horizontal="center" readingOrder="0"/>
    </xf>
    <xf borderId="14" fillId="6" fontId="1" numFmtId="4" xfId="0" applyAlignment="1" applyBorder="1" applyFont="1" applyNumberFormat="1">
      <alignment readingOrder="0" shrinkToFit="0" vertical="bottom" wrapText="0"/>
    </xf>
    <xf borderId="16" fillId="0" fontId="18" numFmtId="0" xfId="0" applyAlignment="1" applyBorder="1" applyFont="1">
      <alignment readingOrder="0"/>
    </xf>
    <xf borderId="0" fillId="0" fontId="2" numFmtId="166" xfId="0" applyAlignment="1" applyFont="1" applyNumberFormat="1">
      <alignment readingOrder="0" shrinkToFit="0" vertical="bottom" wrapText="0"/>
    </xf>
    <xf borderId="16" fillId="0" fontId="18" numFmtId="0" xfId="0" applyBorder="1" applyFont="1"/>
    <xf borderId="17" fillId="0" fontId="20" numFmtId="0" xfId="0" applyAlignment="1" applyBorder="1" applyFont="1">
      <alignment readingOrder="0" shrinkToFit="0" vertical="bottom" wrapText="0"/>
    </xf>
    <xf borderId="11" fillId="0" fontId="11" numFmtId="0" xfId="0" applyBorder="1" applyFont="1"/>
    <xf borderId="2" fillId="0" fontId="2" numFmtId="0" xfId="0" applyAlignment="1" applyBorder="1" applyFont="1">
      <alignment shrinkToFit="0" vertical="bottom" wrapText="0"/>
    </xf>
    <xf borderId="10" fillId="0" fontId="20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vertical="bottom" wrapText="0"/>
    </xf>
    <xf borderId="16" fillId="0" fontId="21" numFmtId="0" xfId="0" applyAlignment="1" applyBorder="1" applyFont="1">
      <alignment readingOrder="0"/>
    </xf>
    <xf borderId="10" fillId="0" fontId="2" numFmtId="0" xfId="0" applyAlignment="1" applyBorder="1" applyFont="1">
      <alignment horizontal="right" readingOrder="0" shrinkToFit="0" vertical="bottom" wrapText="0"/>
    </xf>
    <xf borderId="16" fillId="0" fontId="18" numFmtId="164" xfId="0" applyAlignment="1" applyBorder="1" applyFont="1" applyNumberFormat="1">
      <alignment readingOrder="0"/>
    </xf>
    <xf borderId="4" fillId="2" fontId="2" numFmtId="0" xfId="0" applyAlignment="1" applyBorder="1" applyFont="1">
      <alignment shrinkToFit="0" vertical="bottom" wrapText="0"/>
    </xf>
    <xf borderId="16" fillId="0" fontId="18" numFmtId="168" xfId="0" applyAlignment="1" applyBorder="1" applyFont="1" applyNumberFormat="1">
      <alignment horizontal="right" readingOrder="0"/>
    </xf>
    <xf borderId="4" fillId="2" fontId="2" numFmtId="0" xfId="0" applyAlignment="1" applyBorder="1" applyFont="1">
      <alignment readingOrder="0" shrinkToFit="0" vertical="bottom" wrapText="0"/>
    </xf>
    <xf borderId="16" fillId="0" fontId="18" numFmtId="168" xfId="0" applyAlignment="1" applyBorder="1" applyFont="1" applyNumberFormat="1">
      <alignment readingOrder="0"/>
    </xf>
    <xf borderId="10" fillId="0" fontId="2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14" fillId="2" fontId="2" numFmtId="0" xfId="0" applyAlignment="1" applyBorder="1" applyFont="1">
      <alignment readingOrder="0" shrinkToFit="0" vertical="bottom" wrapText="0"/>
    </xf>
    <xf borderId="10" fillId="0" fontId="10" numFmtId="0" xfId="0" applyAlignment="1" applyBorder="1" applyFont="1">
      <alignment horizontal="right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4" fillId="2" fontId="10" numFmtId="166" xfId="0" applyAlignment="1" applyBorder="1" applyFont="1" applyNumberFormat="1">
      <alignment readingOrder="0" shrinkToFit="0" vertical="bottom" wrapText="0"/>
    </xf>
    <xf borderId="10" fillId="0" fontId="22" numFmtId="0" xfId="0" applyAlignment="1" applyBorder="1" applyFont="1">
      <alignment horizontal="right" readingOrder="0" shrinkToFit="0" vertical="bottom" wrapText="0"/>
    </xf>
    <xf borderId="16" fillId="7" fontId="23" numFmtId="0" xfId="0" applyAlignment="1" applyBorder="1" applyFill="1" applyFont="1">
      <alignment readingOrder="0"/>
    </xf>
    <xf borderId="0" fillId="0" fontId="22" numFmtId="0" xfId="0" applyAlignment="1" applyFont="1">
      <alignment horizontal="left" shrinkToFit="0" vertical="bottom" wrapText="0"/>
    </xf>
    <xf borderId="0" fillId="0" fontId="22" numFmtId="0" xfId="0" applyAlignment="1" applyFont="1">
      <alignment shrinkToFit="0" vertical="bottom" wrapText="0"/>
    </xf>
    <xf borderId="14" fillId="2" fontId="2" numFmtId="166" xfId="0" applyAlignment="1" applyBorder="1" applyFont="1" applyNumberFormat="1">
      <alignment readingOrder="0" shrinkToFit="0" vertical="bottom" wrapText="0"/>
    </xf>
    <xf borderId="0" fillId="0" fontId="2" numFmtId="0" xfId="0" applyAlignment="1" applyFont="1">
      <alignment horizontal="right" shrinkToFit="0" vertical="bottom" wrapText="0"/>
    </xf>
    <xf borderId="16" fillId="0" fontId="0" numFmtId="0" xfId="0" applyAlignment="1" applyBorder="1" applyFont="1">
      <alignment readingOrder="0" shrinkToFit="0" wrapText="0"/>
    </xf>
    <xf borderId="0" fillId="0" fontId="0" numFmtId="0" xfId="0" applyAlignment="1" applyFont="1">
      <alignment readingOrder="0" shrinkToFit="0" wrapText="0"/>
    </xf>
    <xf borderId="16" fillId="0" fontId="0" numFmtId="0" xfId="0" applyAlignment="1" applyBorder="1" applyFont="1">
      <alignment readingOrder="0"/>
    </xf>
    <xf borderId="8" fillId="0" fontId="20" numFmtId="0" xfId="0" applyAlignment="1" applyBorder="1" applyFont="1">
      <alignment horizontal="left" shrinkToFit="0" vertical="bottom" wrapText="0"/>
    </xf>
    <xf borderId="5" fillId="0" fontId="1" numFmtId="0" xfId="0" applyAlignment="1" applyBorder="1" applyFont="1">
      <alignment horizontal="right" readingOrder="0" shrinkToFit="0" vertical="bottom" wrapText="0"/>
    </xf>
    <xf borderId="16" fillId="0" fontId="18" numFmtId="169" xfId="0" applyAlignment="1" applyBorder="1" applyFont="1" applyNumberFormat="1">
      <alignment readingOrder="0"/>
    </xf>
    <xf borderId="0" fillId="7" fontId="24" numFmtId="0" xfId="0" applyAlignment="1" applyFont="1">
      <alignment readingOrder="0"/>
    </xf>
    <xf borderId="16" fillId="0" fontId="18" numFmtId="170" xfId="0" applyAlignment="1" applyBorder="1" applyFont="1" applyNumberFormat="1">
      <alignment readingOrder="0"/>
    </xf>
    <xf borderId="16" fillId="0" fontId="11" numFmtId="0" xfId="0" applyAlignment="1" applyBorder="1" applyFont="1">
      <alignment readingOrder="0"/>
    </xf>
    <xf borderId="16" fillId="0" fontId="25" numFmtId="0" xfId="0" applyAlignment="1" applyBorder="1" applyFont="1">
      <alignment readingOrder="0"/>
    </xf>
    <xf borderId="16" fillId="0" fontId="11" numFmtId="0" xfId="0" applyBorder="1" applyFont="1"/>
    <xf borderId="16" fillId="6" fontId="11" numFmtId="0" xfId="0" applyAlignment="1" applyBorder="1" applyFont="1">
      <alignment readingOrder="0"/>
    </xf>
    <xf borderId="16" fillId="6" fontId="26" numFmtId="0" xfId="0" applyAlignment="1" applyBorder="1" applyFont="1">
      <alignment readingOrder="0"/>
    </xf>
    <xf borderId="13" fillId="3" fontId="27" numFmtId="0" xfId="0" applyAlignment="1" applyBorder="1" applyFont="1">
      <alignment readingOrder="0"/>
    </xf>
    <xf borderId="0" fillId="0" fontId="28" numFmtId="0" xfId="0" applyAlignment="1" applyFont="1">
      <alignment readingOrder="0"/>
    </xf>
    <xf borderId="16" fillId="0" fontId="11" numFmtId="168" xfId="0" applyAlignment="1" applyBorder="1" applyFont="1" applyNumberFormat="1">
      <alignment readingOrder="0"/>
    </xf>
    <xf borderId="13" fillId="0" fontId="29" numFmtId="0" xfId="0" applyAlignment="1" applyBorder="1" applyFont="1">
      <alignment readingOrder="0"/>
    </xf>
    <xf borderId="16" fillId="6" fontId="30" numFmtId="0" xfId="0" applyAlignment="1" applyBorder="1" applyFont="1">
      <alignment readingOrder="0"/>
    </xf>
    <xf borderId="13" fillId="5" fontId="16" numFmtId="0" xfId="0" applyAlignment="1" applyBorder="1" applyFont="1">
      <alignment readingOrder="0"/>
    </xf>
    <xf borderId="13" fillId="5" fontId="19" numFmtId="0" xfId="0" applyAlignment="1" applyBorder="1" applyFont="1">
      <alignment readingOrder="0"/>
    </xf>
    <xf borderId="0" fillId="7" fontId="31" numFmtId="0" xfId="0" applyAlignment="1" applyFont="1">
      <alignment readingOrder="0"/>
    </xf>
    <xf borderId="16" fillId="8" fontId="11" numFmtId="0" xfId="0" applyAlignment="1" applyBorder="1" applyFill="1" applyFont="1">
      <alignment readingOrder="0"/>
    </xf>
    <xf borderId="16" fillId="0" fontId="11" numFmtId="164" xfId="0" applyAlignment="1" applyBorder="1" applyFont="1" applyNumberFormat="1">
      <alignment readingOrder="0"/>
    </xf>
    <xf borderId="16" fillId="0" fontId="11" numFmtId="0" xfId="0" applyAlignment="1" applyBorder="1" applyFont="1">
      <alignment readingOrder="0" shrinkToFit="0" wrapText="1"/>
    </xf>
    <xf borderId="16" fillId="8" fontId="26" numFmtId="0" xfId="0" applyAlignment="1" applyBorder="1" applyFont="1">
      <alignment readingOrder="0"/>
    </xf>
    <xf borderId="0" fillId="7" fontId="32" numFmtId="0" xfId="0" applyAlignment="1" applyFont="1">
      <alignment readingOrder="0"/>
    </xf>
    <xf borderId="16" fillId="8" fontId="33" numFmtId="0" xfId="0" applyAlignment="1" applyBorder="1" applyFont="1">
      <alignment horizontal="right" readingOrder="0" shrinkToFit="0" vertical="bottom" wrapText="0"/>
    </xf>
    <xf borderId="0" fillId="0" fontId="34" numFmtId="0" xfId="0" applyAlignment="1" applyFont="1">
      <alignment readingOrder="0"/>
    </xf>
    <xf borderId="0" fillId="7" fontId="32" numFmtId="0" xfId="0" applyFont="1"/>
    <xf borderId="16" fillId="0" fontId="35" numFmtId="0" xfId="0" applyAlignment="1" applyBorder="1" applyFont="1">
      <alignment readingOrder="0"/>
    </xf>
    <xf borderId="0" fillId="0" fontId="36" numFmtId="0" xfId="0" applyAlignment="1" applyFont="1">
      <alignment readingOrder="0"/>
    </xf>
    <xf borderId="16" fillId="8" fontId="23" numFmtId="0" xfId="0" applyAlignment="1" applyBorder="1" applyFont="1">
      <alignment readingOrder="0"/>
    </xf>
    <xf borderId="0" fillId="0" fontId="36" numFmtId="0" xfId="0" applyFont="1"/>
    <xf borderId="0" fillId="0" fontId="11" numFmtId="0" xfId="0" applyAlignment="1" applyFont="1">
      <alignment readingOrder="0" vertical="top"/>
    </xf>
    <xf borderId="0" fillId="7" fontId="37" numFmtId="0" xfId="0" applyAlignment="1" applyFont="1">
      <alignment readingOrder="0"/>
    </xf>
    <xf borderId="0" fillId="7" fontId="38" numFmtId="0" xfId="0" applyAlignment="1" applyFont="1">
      <alignment readingOrder="0"/>
    </xf>
    <xf borderId="16" fillId="0" fontId="11" numFmtId="169" xfId="0" applyAlignment="1" applyBorder="1" applyFont="1" applyNumberFormat="1">
      <alignment readingOrder="0"/>
    </xf>
    <xf borderId="0" fillId="0" fontId="18" numFmtId="0" xfId="0" applyAlignment="1" applyFont="1">
      <alignment readingOrder="0"/>
    </xf>
    <xf borderId="0" fillId="7" fontId="23" numFmtId="0" xfId="0" applyAlignment="1" applyFont="1">
      <alignment readingOrder="0"/>
    </xf>
    <xf borderId="16" fillId="0" fontId="11" numFmtId="170" xfId="0" applyAlignment="1" applyBorder="1" applyFont="1" applyNumberFormat="1">
      <alignment readingOrder="0"/>
    </xf>
    <xf borderId="0" fillId="0" fontId="26" numFmtId="0" xfId="0" applyAlignment="1" applyFont="1">
      <alignment readingOrder="0"/>
    </xf>
    <xf borderId="0" fillId="0" fontId="11" numFmtId="0" xfId="0" applyFont="1"/>
    <xf borderId="0" fillId="0" fontId="11" numFmtId="170" xfId="0" applyFont="1" applyNumberFormat="1"/>
    <xf borderId="0" fillId="0" fontId="30" numFmtId="0" xfId="0" applyAlignment="1" applyFont="1">
      <alignment readingOrder="0"/>
    </xf>
    <xf borderId="16" fillId="0" fontId="11" numFmtId="4" xfId="0" applyAlignment="1" applyBorder="1" applyFont="1" applyNumberFormat="1">
      <alignment readingOrder="0"/>
    </xf>
    <xf borderId="16" fillId="0" fontId="18" numFmtId="4" xfId="0" applyBorder="1" applyFont="1" applyNumberFormat="1"/>
    <xf borderId="0" fillId="0" fontId="36" numFmtId="4" xfId="0" applyFont="1" applyNumberFormat="1"/>
    <xf borderId="16" fillId="7" fontId="26" numFmtId="0" xfId="0" applyAlignment="1" applyBorder="1" applyFont="1">
      <alignment readingOrder="0"/>
    </xf>
    <xf borderId="16" fillId="7" fontId="33" numFmtId="0" xfId="0" applyAlignment="1" applyBorder="1" applyFont="1">
      <alignment horizontal="right" readingOrder="0" shrinkToFit="0" vertical="bottom" wrapText="0"/>
    </xf>
    <xf borderId="0" fillId="0" fontId="39" numFmtId="0" xfId="0" applyAlignment="1" applyFont="1">
      <alignment readingOrder="0" shrinkToFit="0" wrapText="1"/>
    </xf>
    <xf borderId="0" fillId="0" fontId="18" numFmtId="170" xfId="0" applyAlignment="1" applyFont="1" applyNumberFormat="1">
      <alignment readingOrder="0"/>
    </xf>
    <xf borderId="16" fillId="0" fontId="18" numFmtId="0" xfId="0" applyAlignment="1" applyBorder="1" applyFont="1">
      <alignment readingOrder="0" shrinkToFit="0" vertical="center" wrapText="1"/>
    </xf>
    <xf borderId="16" fillId="0" fontId="11" numFmtId="0" xfId="0" applyAlignment="1" applyBorder="1" applyFont="1">
      <alignment readingOrder="0" shrinkToFit="0" vertical="center" wrapText="1"/>
    </xf>
    <xf borderId="16" fillId="0" fontId="11" numFmtId="4" xfId="0" applyAlignment="1" applyBorder="1" applyFont="1" applyNumberFormat="1">
      <alignment readingOrder="0" shrinkToFit="0" vertical="center" wrapText="1"/>
    </xf>
    <xf borderId="16" fillId="0" fontId="18" numFmtId="4" xfId="0" applyAlignment="1" applyBorder="1" applyFont="1" applyNumberFormat="1">
      <alignment shrinkToFit="0" vertical="center" wrapText="1"/>
    </xf>
    <xf borderId="0" fillId="0" fontId="40" numFmtId="0" xfId="0" applyAlignment="1" applyFont="1">
      <alignment readingOrder="0" shrinkToFit="0" vertical="center" wrapText="1"/>
    </xf>
    <xf borderId="0" fillId="0" fontId="18" numFmtId="0" xfId="0" applyAlignment="1" applyFont="1">
      <alignment shrinkToFit="0" vertical="center" wrapText="1"/>
    </xf>
    <xf borderId="0" fillId="0" fontId="11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361950</xdr:colOff>
      <xdr:row>0</xdr:row>
      <xdr:rowOff>133350</xdr:rowOff>
    </xdr:from>
    <xdr:ext cx="7343775" cy="73247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cmaster.com/8975k631" TargetMode="External"/><Relationship Id="rId2" Type="http://schemas.openxmlformats.org/officeDocument/2006/relationships/hyperlink" Target="https://www.mcmaster.com/9418T159" TargetMode="External"/><Relationship Id="rId3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cmaster.com/standard-socket-head-screws" TargetMode="Externa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cmaster.com/91251a540" TargetMode="External"/><Relationship Id="rId2" Type="http://schemas.openxmlformats.org/officeDocument/2006/relationships/hyperlink" Target="https://www.mcmaster.com/91259a101" TargetMode="External"/><Relationship Id="rId3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cmaster.com/catalog/125/3770" TargetMode="External"/><Relationship Id="rId2" Type="http://schemas.openxmlformats.org/officeDocument/2006/relationships/hyperlink" Target="https://www.mcmaster.com/catalog/125/3770" TargetMode="External"/><Relationship Id="rId3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cmaster.com/9418T159" TargetMode="External"/><Relationship Id="rId22" Type="http://schemas.openxmlformats.org/officeDocument/2006/relationships/hyperlink" Target="https://www.mcmaster.com/91251a540" TargetMode="External"/><Relationship Id="rId21" Type="http://schemas.openxmlformats.org/officeDocument/2006/relationships/hyperlink" Target="https://www.mcmaster.com/standard-socket-head-screws" TargetMode="External"/><Relationship Id="rId24" Type="http://schemas.openxmlformats.org/officeDocument/2006/relationships/hyperlink" Target="https://www.amazon.com/uxcell-Coupling-Diameter-Aluminum-Connector/dp/B06X9WVYLF?th=1" TargetMode="External"/><Relationship Id="rId23" Type="http://schemas.openxmlformats.org/officeDocument/2006/relationships/hyperlink" Target="https://www.mcmaster.com/91259a101" TargetMode="External"/><Relationship Id="rId1" Type="http://schemas.openxmlformats.org/officeDocument/2006/relationships/hyperlink" Target="https://labjack.com/products/u6" TargetMode="External"/><Relationship Id="rId2" Type="http://schemas.openxmlformats.org/officeDocument/2006/relationships/hyperlink" Target="https://labjack.com/accessories/cb37-terminal-board" TargetMode="External"/><Relationship Id="rId3" Type="http://schemas.openxmlformats.org/officeDocument/2006/relationships/hyperlink" Target="https://labjack.com/accessories/cb15-terminal-board" TargetMode="External"/><Relationship Id="rId4" Type="http://schemas.openxmlformats.org/officeDocument/2006/relationships/hyperlink" Target="https://www.mouser.com/ProductDetail/Measurement-Specialties/M3021-000005-05KPG?qs=sGAEpiMZZMvhQj7WZhFIAE1Y2RWfRCBn9JticwvOyEY%3d" TargetMode="External"/><Relationship Id="rId9" Type="http://schemas.openxmlformats.org/officeDocument/2006/relationships/hyperlink" Target="https://www.offshoreelectrics.com/proddetail.php?prod=tp-4070-cm" TargetMode="External"/><Relationship Id="rId26" Type="http://schemas.openxmlformats.org/officeDocument/2006/relationships/hyperlink" Target="https://www.offshoreelectrics.com/proddetail.php?prod=hef-HBX1200L" TargetMode="External"/><Relationship Id="rId25" Type="http://schemas.openxmlformats.org/officeDocument/2006/relationships/hyperlink" Target="http://www.bocabearings.com/" TargetMode="External"/><Relationship Id="rId28" Type="http://schemas.openxmlformats.org/officeDocument/2006/relationships/hyperlink" Target="https://www.3dhubs.com/manufacture/payment/quote/4f50c46a-88b4-47dd-b5a1-eb10f61c494c" TargetMode="External"/><Relationship Id="rId27" Type="http://schemas.openxmlformats.org/officeDocument/2006/relationships/hyperlink" Target="https://www.offshoreelectrics.com/proddetail.php?prod=hef-HBX1220L" TargetMode="External"/><Relationship Id="rId5" Type="http://schemas.openxmlformats.org/officeDocument/2006/relationships/hyperlink" Target="https://www.mcmaster.com/8975k286" TargetMode="External"/><Relationship Id="rId6" Type="http://schemas.openxmlformats.org/officeDocument/2006/relationships/hyperlink" Target="https://www.mcmaster.com/1005n24" TargetMode="External"/><Relationship Id="rId29" Type="http://schemas.openxmlformats.org/officeDocument/2006/relationships/hyperlink" Target="https://www.mcmaster.com/catalog/125/3770" TargetMode="External"/><Relationship Id="rId7" Type="http://schemas.openxmlformats.org/officeDocument/2006/relationships/hyperlink" Target="https://onlinemetals.com/merchant.cfm?pid=1103&amp;step=4&amp;showunits=inches&amp;id=195&amp;top_cat=60" TargetMode="External"/><Relationship Id="rId8" Type="http://schemas.openxmlformats.org/officeDocument/2006/relationships/hyperlink" Target="https://www.onlinemetals.com/merchant.cfm?pid=4533&amp;step=4&amp;showunits=inches&amp;id=76&amp;top_cat=60" TargetMode="External"/><Relationship Id="rId31" Type="http://schemas.openxmlformats.org/officeDocument/2006/relationships/drawing" Target="../drawings/drawing4.xml"/><Relationship Id="rId30" Type="http://schemas.openxmlformats.org/officeDocument/2006/relationships/hyperlink" Target="https://www.mcmaster.com/catalog/125/3770" TargetMode="External"/><Relationship Id="rId11" Type="http://schemas.openxmlformats.org/officeDocument/2006/relationships/hyperlink" Target="https://www.offshoreelectrics.com/proddetail.php?prod=rev-ys5000" TargetMode="External"/><Relationship Id="rId10" Type="http://schemas.openxmlformats.org/officeDocument/2006/relationships/hyperlink" Target="https://www.offshoreelectrics.com/proddetail.php?prod=hef-HBX1200L" TargetMode="External"/><Relationship Id="rId13" Type="http://schemas.openxmlformats.org/officeDocument/2006/relationships/hyperlink" Target="https://www.mcmaster.com/5709k42" TargetMode="External"/><Relationship Id="rId12" Type="http://schemas.openxmlformats.org/officeDocument/2006/relationships/hyperlink" Target="https://www.offshoreelectrics.com/proddetail.php?prod=ker-10685" TargetMode="External"/><Relationship Id="rId15" Type="http://schemas.openxmlformats.org/officeDocument/2006/relationships/hyperlink" Target="https://www.amazon.com/dp/B019EFB79E/ref=twister_B01FKESAMA?_encoding=UTF8&amp;th=1" TargetMode="External"/><Relationship Id="rId14" Type="http://schemas.openxmlformats.org/officeDocument/2006/relationships/hyperlink" Target="https://www.grainger.com/product/FLOWSERVE-1-2-Replacement-Pump-Shaft-5NC02" TargetMode="External"/><Relationship Id="rId17" Type="http://schemas.openxmlformats.org/officeDocument/2006/relationships/hyperlink" Target="https://www.mscdirect.com/product/details/02292282" TargetMode="External"/><Relationship Id="rId16" Type="http://schemas.openxmlformats.org/officeDocument/2006/relationships/hyperlink" Target="https://www.mscdirect.com/product/details/06463731" TargetMode="External"/><Relationship Id="rId19" Type="http://schemas.openxmlformats.org/officeDocument/2006/relationships/hyperlink" Target="https://www.mcmaster.com/8975k631" TargetMode="External"/><Relationship Id="rId18" Type="http://schemas.openxmlformats.org/officeDocument/2006/relationships/hyperlink" Target="https://docs.google.com/spreadsheets/d/1V93y9MX_VvAHEh94AOJ8yqf05BlQjTOLXBTAKcgp24k/edit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labjack.com/products/u6" TargetMode="External"/><Relationship Id="rId2" Type="http://schemas.openxmlformats.org/officeDocument/2006/relationships/hyperlink" Target="https://labjack.com/accessories/cb37-terminal-board" TargetMode="External"/><Relationship Id="rId3" Type="http://schemas.openxmlformats.org/officeDocument/2006/relationships/hyperlink" Target="https://labjack.com/accessories/cb15-terminal-board" TargetMode="External"/><Relationship Id="rId4" Type="http://schemas.openxmlformats.org/officeDocument/2006/relationships/hyperlink" Target="https://www.mouser.com/ProductDetail/Measurement-Specialties/M3021-000005-05KPG?qs=sGAEpiMZZMvhQj7WZhFIAE1Y2RWfRCBn9JticwvOyEY%3d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cmaster.com/8975k286" TargetMode="External"/><Relationship Id="rId2" Type="http://schemas.openxmlformats.org/officeDocument/2006/relationships/hyperlink" Target="https://www.mcmaster.com/1005n24" TargetMode="External"/><Relationship Id="rId3" Type="http://schemas.openxmlformats.org/officeDocument/2006/relationships/hyperlink" Target="https://onlinemetals.com/merchant.cfm?pid=1103&amp;step=4&amp;showunits=inches&amp;id=195&amp;top_cat=60" TargetMode="External"/><Relationship Id="rId4" Type="http://schemas.openxmlformats.org/officeDocument/2006/relationships/hyperlink" Target="https://www.onlinemetals.com/merchant.cfm?pid=4533&amp;step=4&amp;showunits=inches&amp;id=76&amp;top_cat=60" TargetMode="External"/><Relationship Id="rId5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offshoreelectrics.com/proddetail.php?prod=tp-4070-cm" TargetMode="External"/><Relationship Id="rId2" Type="http://schemas.openxmlformats.org/officeDocument/2006/relationships/hyperlink" Target="https://www.offshoreelectrics.com/proddetail.php?prod=hef-HBX1200L" TargetMode="External"/><Relationship Id="rId3" Type="http://schemas.openxmlformats.org/officeDocument/2006/relationships/hyperlink" Target="https://www.offshoreelectrics.com/proddetail.php?prod=rev-ys5000" TargetMode="External"/><Relationship Id="rId4" Type="http://schemas.openxmlformats.org/officeDocument/2006/relationships/hyperlink" Target="https://www.offshoreelectrics.com/proddetail.php?prod=ker-10685" TargetMode="External"/><Relationship Id="rId5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cmaster.com/5709k42" TargetMode="External"/><Relationship Id="rId2" Type="http://schemas.openxmlformats.org/officeDocument/2006/relationships/hyperlink" Target="https://www.grainger.com/product/FLOWSERVE-1-2-Replacement-Pump-Shaft-5NC02" TargetMode="External"/><Relationship Id="rId3" Type="http://schemas.openxmlformats.org/officeDocument/2006/relationships/hyperlink" Target="https://www.amazon.com/dp/B019EFB79E/ref=twister_B01FKESAMA?_encoding=UTF8&amp;th=1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scdirect.com/product/details/06463731" TargetMode="External"/><Relationship Id="rId2" Type="http://schemas.openxmlformats.org/officeDocument/2006/relationships/hyperlink" Target="https://www.mscdirect.com/product/details/02292282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9.29"/>
    <col customWidth="1" min="2" max="2" width="57.29"/>
    <col customWidth="1" min="3" max="3" width="29.0"/>
    <col customWidth="1" min="4" max="4" width="15.86"/>
    <col customWidth="1" min="5" max="5" width="16.71"/>
    <col customWidth="1" min="6" max="6" width="68.14"/>
  </cols>
  <sheetData>
    <row r="1">
      <c r="A1" s="9"/>
      <c r="B1" s="9"/>
      <c r="C1" s="9"/>
      <c r="D1" s="9"/>
      <c r="E1" s="9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5" t="s">
        <v>10</v>
      </c>
      <c r="B2" s="17" t="s">
        <v>17</v>
      </c>
      <c r="C2" s="17" t="s">
        <v>19</v>
      </c>
      <c r="D2" s="17" t="s">
        <v>20</v>
      </c>
      <c r="E2" s="17" t="s">
        <v>21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20" t="s">
        <v>22</v>
      </c>
      <c r="B3" s="22"/>
      <c r="C3" s="22"/>
      <c r="D3" s="22"/>
      <c r="E3" s="24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25" t="s">
        <v>24</v>
      </c>
      <c r="B4" s="29" t="s">
        <v>25</v>
      </c>
      <c r="C4" s="29" t="s">
        <v>29</v>
      </c>
      <c r="D4" s="31"/>
      <c r="E4" s="34">
        <v>6556.0</v>
      </c>
      <c r="F4" s="43" t="s">
        <v>32</v>
      </c>
      <c r="G4" s="45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20" t="s">
        <v>40</v>
      </c>
      <c r="B5" s="22"/>
      <c r="C5" s="22"/>
      <c r="D5" s="22"/>
      <c r="E5" s="24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25" t="s">
        <v>45</v>
      </c>
      <c r="B6" s="29" t="s">
        <v>46</v>
      </c>
      <c r="C6" s="29" t="s">
        <v>47</v>
      </c>
      <c r="D6" s="34">
        <v>800.0</v>
      </c>
      <c r="E6" s="31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25" t="s">
        <v>48</v>
      </c>
      <c r="B7" s="29" t="s">
        <v>49</v>
      </c>
      <c r="C7" s="29" t="s">
        <v>50</v>
      </c>
      <c r="D7" s="34">
        <v>1400.0</v>
      </c>
      <c r="E7" s="31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25" t="s">
        <v>51</v>
      </c>
      <c r="B8" s="29" t="s">
        <v>52</v>
      </c>
      <c r="C8" s="29" t="s">
        <v>47</v>
      </c>
      <c r="D8" s="34">
        <v>200.0</v>
      </c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25" t="s">
        <v>45</v>
      </c>
      <c r="B9" s="29" t="s">
        <v>53</v>
      </c>
      <c r="C9" s="29" t="s">
        <v>54</v>
      </c>
      <c r="D9" s="34">
        <v>10.0</v>
      </c>
      <c r="E9" s="31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25" t="s">
        <v>55</v>
      </c>
      <c r="B10" s="29" t="s">
        <v>57</v>
      </c>
      <c r="C10" s="29" t="s">
        <v>58</v>
      </c>
      <c r="D10" s="34">
        <v>200.0</v>
      </c>
      <c r="E10" s="31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25" t="s">
        <v>59</v>
      </c>
      <c r="B11" s="29" t="s">
        <v>60</v>
      </c>
      <c r="C11" s="29" t="s">
        <v>61</v>
      </c>
      <c r="D11" s="34">
        <v>100.0</v>
      </c>
      <c r="E11" s="31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25" t="s">
        <v>63</v>
      </c>
      <c r="B12" s="29" t="s">
        <v>65</v>
      </c>
      <c r="C12" s="29" t="s">
        <v>66</v>
      </c>
      <c r="D12" s="34">
        <v>300.0</v>
      </c>
      <c r="E12" s="31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25" t="s">
        <v>67</v>
      </c>
      <c r="B13" s="29" t="s">
        <v>68</v>
      </c>
      <c r="C13" s="29" t="s">
        <v>54</v>
      </c>
      <c r="D13" s="34">
        <v>100.0</v>
      </c>
      <c r="E13" s="31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25" t="s">
        <v>69</v>
      </c>
      <c r="B14" s="29" t="s">
        <v>70</v>
      </c>
      <c r="C14" s="29" t="s">
        <v>71</v>
      </c>
      <c r="D14" s="34">
        <v>30.0</v>
      </c>
      <c r="E14" s="3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25" t="s">
        <v>73</v>
      </c>
      <c r="B15" s="29" t="s">
        <v>74</v>
      </c>
      <c r="C15" s="29" t="s">
        <v>75</v>
      </c>
      <c r="D15" s="34">
        <v>200.0</v>
      </c>
      <c r="E15" s="3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56" t="s">
        <v>77</v>
      </c>
      <c r="B16" s="57" t="s">
        <v>82</v>
      </c>
      <c r="C16" s="57" t="s">
        <v>75</v>
      </c>
      <c r="D16" s="58">
        <v>200.0</v>
      </c>
      <c r="E16" s="31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25" t="s">
        <v>88</v>
      </c>
      <c r="B17" s="29" t="s">
        <v>89</v>
      </c>
      <c r="C17" s="29" t="s">
        <v>90</v>
      </c>
      <c r="D17" s="34">
        <v>150.0</v>
      </c>
      <c r="E17" s="31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25" t="s">
        <v>91</v>
      </c>
      <c r="B18" s="29" t="s">
        <v>92</v>
      </c>
      <c r="C18" s="29" t="s">
        <v>93</v>
      </c>
      <c r="D18" s="34">
        <v>25.0</v>
      </c>
      <c r="E18" s="31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25" t="s">
        <v>94</v>
      </c>
      <c r="B19" s="29" t="s">
        <v>95</v>
      </c>
      <c r="C19" s="29" t="s">
        <v>93</v>
      </c>
      <c r="D19" s="34">
        <v>50.0</v>
      </c>
      <c r="E19" s="31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25" t="s">
        <v>96</v>
      </c>
      <c r="B20" s="29" t="s">
        <v>97</v>
      </c>
      <c r="C20" s="29" t="s">
        <v>98</v>
      </c>
      <c r="D20" s="34">
        <v>500.0</v>
      </c>
      <c r="E20" s="31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62" t="s">
        <v>99</v>
      </c>
      <c r="B21" s="31"/>
      <c r="C21" s="31"/>
      <c r="D21" s="34">
        <f>SUM(D6:D20)</f>
        <v>4265</v>
      </c>
      <c r="E21" s="34">
        <f>SUM(E4)</f>
        <v>6556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25" t="s">
        <v>101</v>
      </c>
      <c r="B22" s="31"/>
      <c r="C22" s="65">
        <v>0.485</v>
      </c>
      <c r="D22" s="34">
        <f>D21*C22</f>
        <v>2068.525</v>
      </c>
      <c r="E22" s="34">
        <f>E21*C22</f>
        <v>3179.66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62" t="s">
        <v>102</v>
      </c>
      <c r="B23" s="31"/>
      <c r="C23" s="31"/>
      <c r="D23" s="68">
        <f t="shared" ref="D23:E23" si="1">D22+D21</f>
        <v>6333.525</v>
      </c>
      <c r="E23" s="68">
        <f t="shared" si="1"/>
        <v>9735.66</v>
      </c>
      <c r="F23" s="43" t="s">
        <v>103</v>
      </c>
      <c r="G23" s="45"/>
      <c r="H23" s="45"/>
      <c r="I23" s="45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70" t="s">
        <v>104</v>
      </c>
      <c r="B24" s="73">
        <f>E23/D23</f>
        <v>1.537162954</v>
      </c>
      <c r="C24" s="75"/>
      <c r="D24" s="75"/>
      <c r="E24" s="75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</sheetData>
  <mergeCells count="2">
    <mergeCell ref="A3:E3"/>
    <mergeCell ref="A5:E5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71"/>
    <col customWidth="1" min="2" max="2" width="22.57"/>
    <col customWidth="1" min="3" max="3" width="20.29"/>
    <col customWidth="1" min="4" max="4" width="9.86"/>
    <col customWidth="1" min="5" max="5" width="8.71"/>
    <col customWidth="1" min="6" max="6" width="10.57"/>
    <col customWidth="1" min="7" max="7" width="35.14"/>
    <col customWidth="1" min="8" max="8" width="27.14"/>
    <col customWidth="1" min="9" max="9" width="37.0"/>
    <col customWidth="1" min="10" max="10" width="42.29"/>
    <col customWidth="1" min="11" max="11" width="32.14"/>
  </cols>
  <sheetData>
    <row r="1">
      <c r="A1" s="125" t="s">
        <v>181</v>
      </c>
      <c r="B1" s="66"/>
      <c r="C1" s="66"/>
      <c r="D1" s="66"/>
      <c r="E1" s="66"/>
      <c r="F1" s="66"/>
      <c r="G1" s="66"/>
      <c r="H1" s="66"/>
      <c r="I1" s="66"/>
      <c r="J1" s="66"/>
      <c r="K1" s="71"/>
      <c r="L1" s="77"/>
    </row>
    <row r="2">
      <c r="A2" s="128" t="s">
        <v>184</v>
      </c>
      <c r="B2" s="66"/>
      <c r="C2" s="66"/>
      <c r="D2" s="66"/>
      <c r="E2" s="66"/>
      <c r="F2" s="66"/>
      <c r="G2" s="66"/>
      <c r="H2" s="66"/>
      <c r="I2" s="66"/>
      <c r="J2" s="66"/>
      <c r="K2" s="71"/>
      <c r="L2" s="77"/>
    </row>
    <row r="3">
      <c r="A3" s="130" t="s">
        <v>187</v>
      </c>
      <c r="B3" s="66"/>
      <c r="C3" s="66"/>
      <c r="D3" s="66"/>
      <c r="E3" s="66"/>
      <c r="F3" s="71"/>
      <c r="G3" s="131" t="s">
        <v>191</v>
      </c>
      <c r="H3" s="66"/>
      <c r="I3" s="66"/>
      <c r="J3" s="66"/>
      <c r="K3" s="71"/>
      <c r="L3" s="77"/>
    </row>
    <row r="4">
      <c r="A4" s="79" t="s">
        <v>10</v>
      </c>
      <c r="B4" s="81" t="s">
        <v>108</v>
      </c>
      <c r="C4" s="81" t="s">
        <v>110</v>
      </c>
      <c r="D4" s="81" t="s">
        <v>111</v>
      </c>
      <c r="E4" s="81" t="s">
        <v>112</v>
      </c>
      <c r="F4" s="81" t="s">
        <v>194</v>
      </c>
      <c r="G4" s="81" t="s">
        <v>196</v>
      </c>
      <c r="H4" s="81" t="s">
        <v>19</v>
      </c>
      <c r="I4" s="81" t="s">
        <v>113</v>
      </c>
      <c r="J4" s="83" t="s">
        <v>114</v>
      </c>
      <c r="K4" s="71"/>
      <c r="L4" s="77"/>
    </row>
    <row r="5">
      <c r="A5" s="85">
        <v>1.0</v>
      </c>
      <c r="B5" s="120" t="s">
        <v>220</v>
      </c>
      <c r="C5" s="159" t="s">
        <v>221</v>
      </c>
      <c r="D5" s="160">
        <v>75.61</v>
      </c>
      <c r="E5" s="120">
        <v>1.0</v>
      </c>
      <c r="F5" s="87">
        <f t="shared" ref="F5:F6" si="1">D5*E5</f>
        <v>75.61</v>
      </c>
      <c r="G5" s="85" t="s">
        <v>200</v>
      </c>
      <c r="H5" s="85" t="s">
        <v>141</v>
      </c>
      <c r="I5" s="120" t="s">
        <v>293</v>
      </c>
      <c r="J5" s="85" t="s">
        <v>270</v>
      </c>
      <c r="K5" s="121" t="s">
        <v>225</v>
      </c>
      <c r="L5" s="77"/>
    </row>
    <row r="6">
      <c r="A6" s="85">
        <v>2.0</v>
      </c>
      <c r="B6" s="120" t="s">
        <v>220</v>
      </c>
      <c r="C6" s="159" t="s">
        <v>226</v>
      </c>
      <c r="D6" s="120">
        <v>134.74</v>
      </c>
      <c r="E6" s="120">
        <v>1.0</v>
      </c>
      <c r="F6" s="87">
        <f t="shared" si="1"/>
        <v>134.74</v>
      </c>
      <c r="G6" s="85" t="s">
        <v>200</v>
      </c>
      <c r="H6" s="85" t="s">
        <v>141</v>
      </c>
      <c r="I6" s="120" t="s">
        <v>295</v>
      </c>
      <c r="J6" s="85" t="s">
        <v>270</v>
      </c>
      <c r="K6" s="121" t="s">
        <v>228</v>
      </c>
      <c r="L6" s="77"/>
    </row>
    <row r="7">
      <c r="A7" s="36"/>
      <c r="D7" s="142" t="s">
        <v>233</v>
      </c>
      <c r="F7" s="144">
        <f>sum(F5:F6)</f>
        <v>210.35</v>
      </c>
    </row>
    <row r="8">
      <c r="A8" s="36" t="s">
        <v>238</v>
      </c>
    </row>
    <row r="9">
      <c r="A9" s="36" t="s">
        <v>239</v>
      </c>
    </row>
    <row r="10">
      <c r="A10" s="36" t="s">
        <v>240</v>
      </c>
    </row>
    <row r="11">
      <c r="A11" s="36" t="s">
        <v>241</v>
      </c>
    </row>
    <row r="12">
      <c r="A12" s="36" t="s">
        <v>242</v>
      </c>
    </row>
    <row r="13" ht="102.75" customHeight="1">
      <c r="A13" s="145" t="s">
        <v>243</v>
      </c>
      <c r="H13" s="145" t="s">
        <v>248</v>
      </c>
    </row>
    <row r="15">
      <c r="B15" s="36"/>
    </row>
    <row r="16">
      <c r="B16" s="36"/>
    </row>
    <row r="17">
      <c r="B17" s="36"/>
    </row>
    <row r="18">
      <c r="B18" s="36"/>
    </row>
    <row r="19">
      <c r="B19" s="36"/>
    </row>
  </sheetData>
  <mergeCells count="6">
    <mergeCell ref="J4:K4"/>
    <mergeCell ref="G3:K3"/>
    <mergeCell ref="A1:K1"/>
    <mergeCell ref="A2:K2"/>
    <mergeCell ref="A3:F3"/>
    <mergeCell ref="D7:E7"/>
  </mergeCells>
  <hyperlinks>
    <hyperlink r:id="rId1" ref="K5"/>
    <hyperlink r:id="rId2" ref="K6"/>
  </hyperlinks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">
      <c r="A4" s="161" t="s">
        <v>294</v>
      </c>
    </row>
  </sheetData>
  <mergeCells count="1">
    <mergeCell ref="A4:C1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71"/>
    <col customWidth="1" min="2" max="3" width="20.29"/>
    <col customWidth="1" min="4" max="4" width="9.86"/>
    <col customWidth="1" min="5" max="5" width="8.71"/>
    <col customWidth="1" min="6" max="6" width="10.57"/>
    <col customWidth="1" min="7" max="7" width="35.14"/>
    <col customWidth="1" min="8" max="8" width="9.86"/>
    <col customWidth="1" min="9" max="9" width="60.71"/>
    <col customWidth="1" min="10" max="10" width="36.0"/>
    <col customWidth="1" min="11" max="11" width="44.86"/>
  </cols>
  <sheetData>
    <row r="1">
      <c r="A1" s="125" t="s">
        <v>181</v>
      </c>
      <c r="B1" s="66"/>
      <c r="C1" s="66"/>
      <c r="D1" s="66"/>
      <c r="E1" s="66"/>
      <c r="F1" s="66"/>
      <c r="G1" s="66"/>
      <c r="H1" s="66"/>
      <c r="I1" s="66"/>
      <c r="J1" s="66"/>
      <c r="K1" s="71"/>
      <c r="L1" s="77"/>
    </row>
    <row r="2">
      <c r="A2" s="128" t="s">
        <v>184</v>
      </c>
      <c r="B2" s="66"/>
      <c r="C2" s="66"/>
      <c r="D2" s="66"/>
      <c r="E2" s="66"/>
      <c r="F2" s="66"/>
      <c r="G2" s="66"/>
      <c r="H2" s="66"/>
      <c r="I2" s="66"/>
      <c r="J2" s="66"/>
      <c r="K2" s="71"/>
      <c r="L2" s="77"/>
    </row>
    <row r="3">
      <c r="A3" s="130" t="s">
        <v>187</v>
      </c>
      <c r="B3" s="66"/>
      <c r="C3" s="66"/>
      <c r="D3" s="66"/>
      <c r="E3" s="66"/>
      <c r="F3" s="71"/>
      <c r="G3" s="131" t="s">
        <v>191</v>
      </c>
      <c r="H3" s="66"/>
      <c r="I3" s="66"/>
      <c r="J3" s="66"/>
      <c r="K3" s="71"/>
      <c r="L3" s="77"/>
    </row>
    <row r="4">
      <c r="A4" s="79" t="s">
        <v>10</v>
      </c>
      <c r="B4" s="81" t="s">
        <v>108</v>
      </c>
      <c r="C4" s="81" t="s">
        <v>110</v>
      </c>
      <c r="D4" s="81" t="s">
        <v>111</v>
      </c>
      <c r="E4" s="81" t="s">
        <v>112</v>
      </c>
      <c r="F4" s="81" t="s">
        <v>194</v>
      </c>
      <c r="G4" s="81" t="s">
        <v>196</v>
      </c>
      <c r="H4" s="81" t="s">
        <v>19</v>
      </c>
      <c r="I4" s="81" t="s">
        <v>113</v>
      </c>
      <c r="J4" s="83" t="s">
        <v>114</v>
      </c>
      <c r="K4" s="71"/>
      <c r="L4" s="77"/>
    </row>
    <row r="5">
      <c r="A5" s="85">
        <v>1.0</v>
      </c>
      <c r="B5" s="120" t="s">
        <v>229</v>
      </c>
      <c r="C5" s="120" t="s">
        <v>230</v>
      </c>
      <c r="D5" s="120">
        <v>4.55</v>
      </c>
      <c r="E5" s="120">
        <v>1.0</v>
      </c>
      <c r="F5" s="87">
        <f>D5*E5</f>
        <v>4.55</v>
      </c>
      <c r="G5" s="85" t="s">
        <v>200</v>
      </c>
      <c r="H5" s="120" t="s">
        <v>141</v>
      </c>
      <c r="I5" s="120" t="s">
        <v>231</v>
      </c>
      <c r="J5" s="85" t="s">
        <v>296</v>
      </c>
      <c r="K5" s="139" t="s">
        <v>232</v>
      </c>
      <c r="L5" s="77"/>
    </row>
    <row r="6">
      <c r="A6" s="36"/>
      <c r="D6" s="142" t="s">
        <v>233</v>
      </c>
      <c r="F6" s="144">
        <f>sum(F5)</f>
        <v>4.55</v>
      </c>
    </row>
    <row r="7">
      <c r="A7" s="36" t="s">
        <v>238</v>
      </c>
    </row>
    <row r="8">
      <c r="A8" s="36" t="s">
        <v>239</v>
      </c>
    </row>
    <row r="9">
      <c r="A9" s="36" t="s">
        <v>240</v>
      </c>
    </row>
    <row r="10">
      <c r="A10" s="36" t="s">
        <v>241</v>
      </c>
    </row>
    <row r="11">
      <c r="A11" s="36" t="s">
        <v>242</v>
      </c>
    </row>
    <row r="12" ht="102.75" customHeight="1">
      <c r="A12" s="145" t="s">
        <v>243</v>
      </c>
      <c r="H12" s="145" t="s">
        <v>248</v>
      </c>
    </row>
    <row r="14">
      <c r="B14" s="36"/>
    </row>
    <row r="15">
      <c r="B15" s="36"/>
    </row>
    <row r="16">
      <c r="B16" s="36"/>
    </row>
    <row r="17">
      <c r="B17" s="36"/>
    </row>
    <row r="18">
      <c r="B18" s="36"/>
    </row>
    <row r="24">
      <c r="A24" s="120"/>
      <c r="J24" s="149"/>
      <c r="K24" s="162"/>
    </row>
  </sheetData>
  <mergeCells count="7">
    <mergeCell ref="J4:K4"/>
    <mergeCell ref="G3:K3"/>
    <mergeCell ref="A1:K1"/>
    <mergeCell ref="A2:K2"/>
    <mergeCell ref="A3:F3"/>
    <mergeCell ref="D6:E6"/>
    <mergeCell ref="H12:I12"/>
  </mergeCells>
  <hyperlinks>
    <hyperlink r:id="rId1" ref="K5"/>
  </hyperlin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71"/>
    <col customWidth="1" min="2" max="2" width="37.29"/>
    <col customWidth="1" min="3" max="3" width="20.29"/>
    <col customWidth="1" min="4" max="4" width="9.86"/>
    <col customWidth="1" min="5" max="5" width="8.71"/>
    <col customWidth="1" min="6" max="6" width="10.57"/>
    <col customWidth="1" min="7" max="7" width="35.14"/>
    <col customWidth="1" min="8" max="8" width="27.14"/>
    <col customWidth="1" min="9" max="9" width="37.0"/>
    <col customWidth="1" min="10" max="10" width="42.29"/>
    <col customWidth="1" min="11" max="11" width="33.0"/>
  </cols>
  <sheetData>
    <row r="1">
      <c r="A1" s="125" t="s">
        <v>181</v>
      </c>
      <c r="B1" s="66"/>
      <c r="C1" s="66"/>
      <c r="D1" s="66"/>
      <c r="E1" s="66"/>
      <c r="F1" s="66"/>
      <c r="G1" s="66"/>
      <c r="H1" s="66"/>
      <c r="I1" s="66"/>
      <c r="J1" s="66"/>
      <c r="K1" s="71"/>
      <c r="L1" s="77"/>
    </row>
    <row r="2">
      <c r="A2" s="128" t="s">
        <v>184</v>
      </c>
      <c r="B2" s="66"/>
      <c r="C2" s="66"/>
      <c r="D2" s="66"/>
      <c r="E2" s="66"/>
      <c r="F2" s="66"/>
      <c r="G2" s="66"/>
      <c r="H2" s="66"/>
      <c r="I2" s="66"/>
      <c r="J2" s="66"/>
      <c r="K2" s="71"/>
      <c r="L2" s="77"/>
    </row>
    <row r="3">
      <c r="A3" s="130" t="s">
        <v>187</v>
      </c>
      <c r="B3" s="66"/>
      <c r="C3" s="66"/>
      <c r="D3" s="66"/>
      <c r="E3" s="66"/>
      <c r="F3" s="71"/>
      <c r="G3" s="131" t="s">
        <v>191</v>
      </c>
      <c r="H3" s="66"/>
      <c r="I3" s="66"/>
      <c r="J3" s="66"/>
      <c r="K3" s="71"/>
      <c r="L3" s="77"/>
    </row>
    <row r="4">
      <c r="A4" s="79" t="s">
        <v>10</v>
      </c>
      <c r="B4" s="81" t="s">
        <v>108</v>
      </c>
      <c r="C4" s="81" t="s">
        <v>110</v>
      </c>
      <c r="D4" s="81" t="s">
        <v>111</v>
      </c>
      <c r="E4" s="81" t="s">
        <v>112</v>
      </c>
      <c r="F4" s="81" t="s">
        <v>194</v>
      </c>
      <c r="G4" s="81" t="s">
        <v>196</v>
      </c>
      <c r="H4" s="81" t="s">
        <v>19</v>
      </c>
      <c r="I4" s="81" t="s">
        <v>113</v>
      </c>
      <c r="J4" s="83" t="s">
        <v>114</v>
      </c>
      <c r="K4" s="71"/>
      <c r="L4" s="77"/>
    </row>
    <row r="5">
      <c r="A5" s="85">
        <v>1.0</v>
      </c>
      <c r="B5" s="107" t="s">
        <v>234</v>
      </c>
      <c r="C5" s="120" t="s">
        <v>235</v>
      </c>
      <c r="D5" s="120">
        <v>7.86</v>
      </c>
      <c r="E5" s="120">
        <v>1.0</v>
      </c>
      <c r="F5" s="87">
        <f t="shared" ref="F5:F6" si="1">D5*E5</f>
        <v>7.86</v>
      </c>
      <c r="G5" s="85" t="s">
        <v>200</v>
      </c>
      <c r="H5" s="120" t="s">
        <v>141</v>
      </c>
      <c r="I5" s="107" t="s">
        <v>236</v>
      </c>
      <c r="J5" s="85" t="s">
        <v>297</v>
      </c>
      <c r="K5" s="139" t="s">
        <v>237</v>
      </c>
      <c r="L5" s="77"/>
    </row>
    <row r="6">
      <c r="A6" s="85">
        <v>2.0</v>
      </c>
      <c r="B6" s="107" t="s">
        <v>244</v>
      </c>
      <c r="C6" s="120" t="s">
        <v>245</v>
      </c>
      <c r="D6" s="120">
        <v>3.91</v>
      </c>
      <c r="E6" s="120">
        <v>16.0</v>
      </c>
      <c r="F6" s="87">
        <f t="shared" si="1"/>
        <v>62.56</v>
      </c>
      <c r="G6" s="85" t="s">
        <v>200</v>
      </c>
      <c r="H6" s="120" t="s">
        <v>141</v>
      </c>
      <c r="I6" s="107" t="s">
        <v>246</v>
      </c>
      <c r="J6" s="85" t="s">
        <v>297</v>
      </c>
      <c r="K6" s="139" t="s">
        <v>247</v>
      </c>
      <c r="L6" s="77"/>
    </row>
    <row r="7">
      <c r="A7" s="36"/>
      <c r="D7" s="142" t="s">
        <v>233</v>
      </c>
      <c r="F7" s="144">
        <f>sum(F5:F6)</f>
        <v>70.42</v>
      </c>
    </row>
    <row r="8">
      <c r="A8" s="36" t="s">
        <v>238</v>
      </c>
    </row>
    <row r="9">
      <c r="A9" s="36" t="s">
        <v>239</v>
      </c>
    </row>
    <row r="10">
      <c r="A10" s="36" t="s">
        <v>240</v>
      </c>
    </row>
    <row r="11">
      <c r="A11" s="36" t="s">
        <v>241</v>
      </c>
    </row>
    <row r="12">
      <c r="A12" s="36" t="s">
        <v>242</v>
      </c>
    </row>
    <row r="13" ht="102.75" customHeight="1">
      <c r="A13" s="145" t="s">
        <v>243</v>
      </c>
      <c r="H13" s="145" t="s">
        <v>248</v>
      </c>
    </row>
    <row r="15">
      <c r="B15" s="36"/>
    </row>
    <row r="16">
      <c r="B16" s="36"/>
    </row>
    <row r="17">
      <c r="B17" s="36"/>
    </row>
    <row r="18">
      <c r="B18" s="36"/>
    </row>
    <row r="19">
      <c r="B19" s="36"/>
    </row>
  </sheetData>
  <mergeCells count="6">
    <mergeCell ref="J4:K4"/>
    <mergeCell ref="G3:K3"/>
    <mergeCell ref="A1:K1"/>
    <mergeCell ref="A2:K2"/>
    <mergeCell ref="A3:F3"/>
    <mergeCell ref="D7:E7"/>
  </mergeCells>
  <hyperlinks>
    <hyperlink r:id="rId1" ref="K5"/>
    <hyperlink r:id="rId2" ref="K6"/>
  </hyperlinks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71"/>
    <col customWidth="1" min="2" max="2" width="21.86"/>
    <col customWidth="1" min="3" max="3" width="20.29"/>
    <col customWidth="1" min="4" max="4" width="9.86"/>
    <col customWidth="1" min="5" max="5" width="8.71"/>
    <col customWidth="1" min="6" max="6" width="10.57"/>
    <col customWidth="1" min="7" max="7" width="35.14"/>
    <col customWidth="1" min="8" max="8" width="27.14"/>
    <col customWidth="1" min="9" max="9" width="39.86"/>
    <col customWidth="1" min="10" max="10" width="39.71"/>
    <col customWidth="1" min="11" max="11" width="63.43"/>
  </cols>
  <sheetData>
    <row r="1">
      <c r="A1" s="125" t="s">
        <v>181</v>
      </c>
      <c r="B1" s="66"/>
      <c r="C1" s="66"/>
      <c r="D1" s="66"/>
      <c r="E1" s="66"/>
      <c r="F1" s="66"/>
      <c r="G1" s="66"/>
      <c r="H1" s="66"/>
      <c r="I1" s="66"/>
      <c r="J1" s="66"/>
      <c r="K1" s="71"/>
      <c r="L1" s="77"/>
    </row>
    <row r="2">
      <c r="A2" s="128" t="s">
        <v>184</v>
      </c>
      <c r="B2" s="66"/>
      <c r="C2" s="66"/>
      <c r="D2" s="66"/>
      <c r="E2" s="66"/>
      <c r="F2" s="66"/>
      <c r="G2" s="66"/>
      <c r="H2" s="66"/>
      <c r="I2" s="66"/>
      <c r="J2" s="66"/>
      <c r="K2" s="71"/>
      <c r="L2" s="77"/>
    </row>
    <row r="3">
      <c r="A3" s="130" t="s">
        <v>187</v>
      </c>
      <c r="B3" s="66"/>
      <c r="C3" s="66"/>
      <c r="D3" s="66"/>
      <c r="E3" s="66"/>
      <c r="F3" s="71"/>
      <c r="G3" s="131" t="s">
        <v>191</v>
      </c>
      <c r="H3" s="66"/>
      <c r="I3" s="66"/>
      <c r="J3" s="66"/>
      <c r="K3" s="71"/>
      <c r="L3" s="77"/>
    </row>
    <row r="4">
      <c r="A4" s="79" t="s">
        <v>10</v>
      </c>
      <c r="B4" s="81" t="s">
        <v>108</v>
      </c>
      <c r="C4" s="81" t="s">
        <v>110</v>
      </c>
      <c r="D4" s="81" t="s">
        <v>111</v>
      </c>
      <c r="E4" s="81" t="s">
        <v>112</v>
      </c>
      <c r="F4" s="81" t="s">
        <v>194</v>
      </c>
      <c r="G4" s="81" t="s">
        <v>196</v>
      </c>
      <c r="H4" s="81" t="s">
        <v>19</v>
      </c>
      <c r="I4" s="81" t="s">
        <v>113</v>
      </c>
      <c r="J4" s="83" t="s">
        <v>114</v>
      </c>
      <c r="K4" s="71"/>
      <c r="L4" s="77"/>
    </row>
    <row r="5">
      <c r="A5" s="163">
        <v>1.0</v>
      </c>
      <c r="B5" s="164" t="s">
        <v>271</v>
      </c>
      <c r="C5" s="164" t="s">
        <v>272</v>
      </c>
      <c r="D5" s="165">
        <v>13.6</v>
      </c>
      <c r="E5" s="164">
        <v>1.0</v>
      </c>
      <c r="F5" s="166">
        <f t="shared" ref="F5:F7" si="1">D5*E5</f>
        <v>13.6</v>
      </c>
      <c r="G5" s="163" t="s">
        <v>298</v>
      </c>
      <c r="H5" s="164" t="s">
        <v>141</v>
      </c>
      <c r="I5" s="164" t="s">
        <v>273</v>
      </c>
      <c r="J5" s="163"/>
      <c r="K5" s="167" t="s">
        <v>274</v>
      </c>
      <c r="L5" s="168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</row>
    <row r="6">
      <c r="A6" s="163">
        <v>2.0</v>
      </c>
      <c r="B6" s="164" t="s">
        <v>275</v>
      </c>
      <c r="C6" s="164" t="s">
        <v>276</v>
      </c>
      <c r="D6" s="165">
        <v>25.18</v>
      </c>
      <c r="E6" s="164">
        <v>1.0</v>
      </c>
      <c r="F6" s="166">
        <f t="shared" si="1"/>
        <v>25.18</v>
      </c>
      <c r="G6" s="163" t="s">
        <v>298</v>
      </c>
      <c r="H6" s="164" t="s">
        <v>277</v>
      </c>
      <c r="I6" s="164" t="s">
        <v>278</v>
      </c>
      <c r="J6" s="163"/>
      <c r="K6" s="167" t="s">
        <v>274</v>
      </c>
      <c r="L6" s="168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169"/>
      <c r="AB6" s="169"/>
      <c r="AC6" s="169"/>
    </row>
    <row r="7">
      <c r="A7" s="163">
        <v>3.0</v>
      </c>
      <c r="B7" s="164" t="s">
        <v>280</v>
      </c>
      <c r="C7" s="164" t="s">
        <v>281</v>
      </c>
      <c r="D7" s="165">
        <v>28.07</v>
      </c>
      <c r="E7" s="164">
        <v>1.0</v>
      </c>
      <c r="F7" s="166">
        <f t="shared" si="1"/>
        <v>28.07</v>
      </c>
      <c r="G7" s="163" t="s">
        <v>299</v>
      </c>
      <c r="H7" s="164" t="s">
        <v>261</v>
      </c>
      <c r="I7" s="164" t="s">
        <v>300</v>
      </c>
      <c r="J7" s="163" t="s">
        <v>301</v>
      </c>
      <c r="K7" s="164" t="s">
        <v>263</v>
      </c>
      <c r="L7" s="168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</row>
    <row r="8">
      <c r="A8" s="36"/>
      <c r="D8" s="142" t="s">
        <v>233</v>
      </c>
      <c r="F8" s="158">
        <f>sum(F5:F7)</f>
        <v>66.85</v>
      </c>
    </row>
    <row r="9">
      <c r="A9" s="36" t="s">
        <v>238</v>
      </c>
    </row>
    <row r="10">
      <c r="A10" s="36" t="s">
        <v>239</v>
      </c>
    </row>
    <row r="11">
      <c r="A11" s="36" t="s">
        <v>240</v>
      </c>
    </row>
    <row r="12">
      <c r="A12" s="36" t="s">
        <v>241</v>
      </c>
    </row>
    <row r="13">
      <c r="A13" s="36" t="s">
        <v>242</v>
      </c>
    </row>
    <row r="14" ht="102.75" customHeight="1">
      <c r="A14" s="145" t="s">
        <v>243</v>
      </c>
      <c r="H14" s="145" t="s">
        <v>248</v>
      </c>
    </row>
    <row r="39">
      <c r="A39" s="153"/>
      <c r="B39" s="153"/>
      <c r="C39" s="153"/>
      <c r="D39" s="153"/>
      <c r="E39" s="153"/>
      <c r="F39" s="153"/>
      <c r="G39" s="153"/>
      <c r="H39" s="153"/>
      <c r="J39" s="153"/>
      <c r="K39" s="154"/>
    </row>
    <row r="40">
      <c r="A40" s="153"/>
      <c r="B40" s="153"/>
      <c r="C40" s="153"/>
      <c r="D40" s="153"/>
      <c r="E40" s="153"/>
      <c r="F40" s="153"/>
      <c r="G40" s="153"/>
      <c r="H40" s="153"/>
      <c r="J40" s="153"/>
      <c r="K40" s="154"/>
    </row>
    <row r="41">
      <c r="A41" s="153"/>
      <c r="B41" s="153"/>
      <c r="C41" s="153"/>
      <c r="D41" s="153"/>
      <c r="E41" s="153"/>
      <c r="F41" s="153"/>
      <c r="G41" s="153"/>
      <c r="H41" s="153"/>
      <c r="J41" s="153"/>
      <c r="K41" s="154"/>
    </row>
    <row r="42">
      <c r="A42" s="153"/>
      <c r="B42" s="153"/>
      <c r="C42" s="153"/>
      <c r="D42" s="153"/>
      <c r="E42" s="153"/>
      <c r="F42" s="153"/>
      <c r="G42" s="153"/>
      <c r="H42" s="153"/>
      <c r="J42" s="153"/>
      <c r="K42" s="154"/>
    </row>
  </sheetData>
  <mergeCells count="6">
    <mergeCell ref="J4:K4"/>
    <mergeCell ref="G3:K3"/>
    <mergeCell ref="A1:K1"/>
    <mergeCell ref="A2:K2"/>
    <mergeCell ref="A3:F3"/>
    <mergeCell ref="D8:E8"/>
  </mergeCells>
  <hyperlinks>
    <hyperlink r:id="rId1" ref="K5"/>
    <hyperlink r:id="rId2" ref="K6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86"/>
    <col customWidth="1" min="2" max="2" width="44.14"/>
    <col customWidth="1" min="3" max="3" width="13.14"/>
    <col customWidth="1" min="4" max="4" width="32.14"/>
    <col customWidth="1" min="5" max="5" width="14.43"/>
    <col customWidth="1" min="6" max="6" width="11.0"/>
    <col customWidth="1" min="7" max="7" width="10.43"/>
    <col customWidth="1" min="8" max="8" width="20.71"/>
    <col customWidth="1" min="9" max="9" width="7.71"/>
  </cols>
  <sheetData>
    <row r="1">
      <c r="A1" s="1" t="s">
        <v>0</v>
      </c>
      <c r="B1" s="2" t="s">
        <v>1</v>
      </c>
      <c r="C1" s="3"/>
      <c r="D1" s="4" t="s">
        <v>2</v>
      </c>
      <c r="F1" s="3"/>
      <c r="G1" s="3"/>
      <c r="H1" s="3"/>
      <c r="I1" s="3"/>
    </row>
    <row r="2">
      <c r="A2" s="5" t="s">
        <v>3</v>
      </c>
      <c r="B2" s="6" t="s">
        <v>4</v>
      </c>
      <c r="C2" s="3"/>
      <c r="D2" s="7" t="s">
        <v>5</v>
      </c>
      <c r="E2" s="8">
        <v>43546.0</v>
      </c>
      <c r="F2" s="3"/>
      <c r="G2" s="3"/>
      <c r="H2" s="3"/>
      <c r="I2" s="3"/>
    </row>
    <row r="3">
      <c r="A3" s="5" t="s">
        <v>6</v>
      </c>
      <c r="B3" s="6" t="s">
        <v>7</v>
      </c>
      <c r="C3" s="12" t="s">
        <v>8</v>
      </c>
      <c r="D3" s="14" t="s">
        <v>12</v>
      </c>
      <c r="E3" s="16"/>
      <c r="F3" s="3"/>
      <c r="G3" s="3"/>
      <c r="H3" s="3"/>
      <c r="I3" s="3"/>
    </row>
    <row r="4">
      <c r="A4" s="5" t="s">
        <v>18</v>
      </c>
      <c r="B4" s="6">
        <v>244812.0</v>
      </c>
      <c r="C4" s="3"/>
      <c r="D4" s="18"/>
      <c r="E4" s="3"/>
      <c r="F4" s="3"/>
      <c r="G4" s="3"/>
      <c r="H4" s="3"/>
      <c r="I4" s="3"/>
    </row>
    <row r="5">
      <c r="A5" s="5" t="s">
        <v>23</v>
      </c>
      <c r="B5" s="26">
        <v>43422.0</v>
      </c>
      <c r="C5" s="28" t="s">
        <v>26</v>
      </c>
      <c r="F5" s="3"/>
      <c r="G5" s="3"/>
      <c r="H5" s="3"/>
      <c r="I5" s="3"/>
    </row>
    <row r="6">
      <c r="A6" s="5" t="s">
        <v>27</v>
      </c>
      <c r="B6" s="26">
        <v>43577.0</v>
      </c>
      <c r="E6" s="3"/>
      <c r="F6" s="3"/>
      <c r="G6" s="3"/>
      <c r="H6" s="3"/>
      <c r="I6" s="3"/>
    </row>
    <row r="7">
      <c r="A7" s="33" t="s">
        <v>28</v>
      </c>
      <c r="B7" s="35">
        <v>0.485</v>
      </c>
      <c r="C7" s="3"/>
      <c r="D7" s="3"/>
      <c r="E7" s="3"/>
      <c r="F7" s="3"/>
      <c r="G7" s="3"/>
      <c r="H7" s="3"/>
      <c r="I7" s="3"/>
    </row>
    <row r="8">
      <c r="A8" s="37"/>
      <c r="B8" s="38"/>
      <c r="C8" s="39"/>
      <c r="D8" s="40" t="s">
        <v>36</v>
      </c>
      <c r="E8" s="41" t="s">
        <v>37</v>
      </c>
      <c r="F8" s="42"/>
      <c r="G8" s="44" t="s">
        <v>38</v>
      </c>
      <c r="H8" s="3"/>
      <c r="I8" s="3"/>
    </row>
    <row r="9">
      <c r="A9" s="46" t="s">
        <v>39</v>
      </c>
      <c r="B9" s="47" t="s">
        <v>17</v>
      </c>
      <c r="C9" s="48" t="s">
        <v>41</v>
      </c>
      <c r="D9" s="47" t="s">
        <v>42</v>
      </c>
      <c r="E9" s="49"/>
      <c r="F9" s="47" t="s">
        <v>43</v>
      </c>
      <c r="G9" s="50" t="s">
        <v>44</v>
      </c>
      <c r="H9" s="51"/>
      <c r="I9" s="51"/>
    </row>
    <row r="10">
      <c r="A10" s="51"/>
      <c r="B10" s="3"/>
      <c r="C10" s="3"/>
      <c r="D10" s="3"/>
      <c r="E10" s="52"/>
      <c r="F10" s="3"/>
      <c r="G10" s="3"/>
      <c r="H10" s="3"/>
      <c r="I10" s="3"/>
    </row>
    <row r="11">
      <c r="A11" s="53">
        <v>20001.0</v>
      </c>
      <c r="B11" s="12" t="s">
        <v>56</v>
      </c>
      <c r="C11" s="54">
        <v>4265.0</v>
      </c>
      <c r="D11" s="12" t="s">
        <v>62</v>
      </c>
      <c r="E11" s="52"/>
      <c r="F11" s="54">
        <v>4265.0</v>
      </c>
      <c r="G11" s="3"/>
      <c r="H11" s="3"/>
      <c r="I11" s="3"/>
    </row>
    <row r="12">
      <c r="A12" s="53">
        <v>20103.0</v>
      </c>
      <c r="B12" s="12" t="s">
        <v>64</v>
      </c>
      <c r="C12" s="12" t="s">
        <v>62</v>
      </c>
      <c r="D12" s="54">
        <v>2207.38</v>
      </c>
      <c r="E12" s="55">
        <v>203.74</v>
      </c>
      <c r="F12" s="54">
        <v>-2411.12</v>
      </c>
      <c r="G12" s="3"/>
      <c r="H12" s="3"/>
      <c r="I12" s="3"/>
    </row>
    <row r="13">
      <c r="A13" s="53">
        <v>20200.0</v>
      </c>
      <c r="B13" s="12" t="s">
        <v>72</v>
      </c>
      <c r="C13" s="3"/>
      <c r="D13" s="3"/>
      <c r="E13" s="55" t="s">
        <v>62</v>
      </c>
      <c r="F13" s="12" t="s">
        <v>62</v>
      </c>
      <c r="G13" s="3"/>
      <c r="H13" s="3"/>
      <c r="I13" s="3"/>
    </row>
    <row r="14">
      <c r="A14" s="53">
        <v>20204.0</v>
      </c>
      <c r="B14" s="12" t="s">
        <v>76</v>
      </c>
      <c r="C14" s="3"/>
      <c r="D14" s="12" t="s">
        <v>62</v>
      </c>
      <c r="E14" s="52"/>
      <c r="F14" s="12" t="s">
        <v>62</v>
      </c>
      <c r="G14" s="3"/>
      <c r="H14" s="3"/>
      <c r="I14" s="3"/>
    </row>
    <row r="15">
      <c r="A15" s="53">
        <v>20219.0</v>
      </c>
      <c r="B15" s="12" t="s">
        <v>78</v>
      </c>
      <c r="C15" s="12" t="s">
        <v>62</v>
      </c>
      <c r="D15" s="3"/>
      <c r="E15" s="52"/>
      <c r="F15" s="12" t="s">
        <v>62</v>
      </c>
      <c r="G15" s="3"/>
      <c r="H15" s="3"/>
      <c r="I15" s="3"/>
    </row>
    <row r="16">
      <c r="A16" s="53">
        <v>20106.0</v>
      </c>
      <c r="B16" s="12" t="s">
        <v>79</v>
      </c>
      <c r="C16" s="12" t="s">
        <v>62</v>
      </c>
      <c r="D16" s="12" t="s">
        <v>62</v>
      </c>
      <c r="E16" s="52"/>
      <c r="F16" s="12" t="s">
        <v>62</v>
      </c>
      <c r="G16" s="3"/>
      <c r="H16" s="3"/>
      <c r="I16" s="3"/>
    </row>
    <row r="17">
      <c r="A17" s="53">
        <v>24606.0</v>
      </c>
      <c r="B17" s="12" t="s">
        <v>80</v>
      </c>
      <c r="C17" s="12" t="s">
        <v>62</v>
      </c>
      <c r="D17" s="3"/>
      <c r="E17" s="52"/>
      <c r="F17" s="12" t="s">
        <v>62</v>
      </c>
      <c r="G17" s="3"/>
      <c r="H17" s="3"/>
      <c r="I17" s="3"/>
    </row>
    <row r="18">
      <c r="A18" s="53">
        <v>24999.0</v>
      </c>
      <c r="B18" s="12" t="s">
        <v>81</v>
      </c>
      <c r="C18" s="12" t="s">
        <v>62</v>
      </c>
      <c r="D18" s="3"/>
      <c r="E18" s="52"/>
      <c r="F18" s="12" t="s">
        <v>62</v>
      </c>
      <c r="G18" s="3"/>
      <c r="H18" s="3"/>
      <c r="I18" s="3"/>
    </row>
    <row r="19">
      <c r="A19" s="53">
        <v>25010.0</v>
      </c>
      <c r="B19" s="12" t="s">
        <v>83</v>
      </c>
      <c r="C19" s="12" t="s">
        <v>62</v>
      </c>
      <c r="D19" s="3"/>
      <c r="E19" s="52"/>
      <c r="F19" s="12" t="s">
        <v>62</v>
      </c>
      <c r="G19" s="3"/>
      <c r="H19" s="3"/>
      <c r="I19" s="3"/>
    </row>
    <row r="20">
      <c r="A20" s="53">
        <v>28601.0</v>
      </c>
      <c r="B20" s="12" t="s">
        <v>84</v>
      </c>
      <c r="C20" s="12" t="s">
        <v>62</v>
      </c>
      <c r="D20" s="3"/>
      <c r="E20" s="52"/>
      <c r="F20" s="12" t="s">
        <v>62</v>
      </c>
      <c r="G20" s="3"/>
      <c r="H20" s="3"/>
      <c r="I20" s="3"/>
    </row>
    <row r="21">
      <c r="A21" s="53">
        <v>28901.0</v>
      </c>
      <c r="B21" s="12" t="s">
        <v>85</v>
      </c>
      <c r="C21" s="12" t="s">
        <v>62</v>
      </c>
      <c r="D21" s="3"/>
      <c r="E21" s="52"/>
      <c r="F21" s="12" t="s">
        <v>62</v>
      </c>
      <c r="G21" s="3"/>
      <c r="H21" s="3"/>
      <c r="I21" s="3"/>
    </row>
    <row r="22">
      <c r="A22" s="53">
        <v>28999.0</v>
      </c>
      <c r="B22" s="12" t="s">
        <v>86</v>
      </c>
      <c r="C22" s="12" t="s">
        <v>62</v>
      </c>
      <c r="D22" s="3"/>
      <c r="E22" s="52"/>
      <c r="F22" s="12" t="s">
        <v>62</v>
      </c>
      <c r="G22" s="3"/>
      <c r="H22" s="3"/>
      <c r="I22" s="3"/>
    </row>
    <row r="23">
      <c r="A23" s="51"/>
      <c r="B23" s="59" t="s">
        <v>87</v>
      </c>
      <c r="C23" s="60">
        <v>4265.0</v>
      </c>
      <c r="D23" s="60">
        <v>2207.38</v>
      </c>
      <c r="E23" s="61">
        <v>203.74</v>
      </c>
      <c r="F23" s="60">
        <v>1853.88</v>
      </c>
      <c r="G23" s="63">
        <v>0.43</v>
      </c>
      <c r="H23" s="3"/>
      <c r="I23" s="3"/>
    </row>
    <row r="24">
      <c r="A24" s="51"/>
      <c r="B24" s="3"/>
      <c r="C24" s="3"/>
      <c r="D24" s="3"/>
      <c r="E24" s="52"/>
      <c r="F24" s="3"/>
      <c r="G24" s="3"/>
      <c r="H24" s="3"/>
      <c r="I24" s="3"/>
    </row>
    <row r="25">
      <c r="A25" s="51"/>
      <c r="B25" s="67" t="s">
        <v>99</v>
      </c>
      <c r="C25" s="60">
        <v>4265.0</v>
      </c>
      <c r="D25" s="60">
        <v>2207.38</v>
      </c>
      <c r="E25" s="61">
        <v>203.74</v>
      </c>
      <c r="F25" s="60">
        <v>1853.88</v>
      </c>
      <c r="G25" s="63">
        <v>0.43</v>
      </c>
      <c r="H25" s="3"/>
      <c r="I25" s="3"/>
    </row>
    <row r="26">
      <c r="A26" s="51"/>
      <c r="B26" s="69"/>
      <c r="C26" s="3"/>
      <c r="D26" s="3"/>
      <c r="E26" s="52"/>
      <c r="F26" s="3"/>
      <c r="G26" s="3"/>
      <c r="H26" s="3"/>
      <c r="I26" s="3"/>
    </row>
    <row r="27">
      <c r="A27" s="53">
        <v>70005.0</v>
      </c>
      <c r="B27" s="12" t="s">
        <v>105</v>
      </c>
      <c r="C27" s="60">
        <v>2069.0</v>
      </c>
      <c r="D27" s="60">
        <v>1070.57</v>
      </c>
      <c r="E27" s="61">
        <v>98.81</v>
      </c>
      <c r="F27" s="60">
        <v>899.62</v>
      </c>
      <c r="G27" s="63">
        <v>0.43</v>
      </c>
      <c r="H27" s="3"/>
      <c r="I27" s="3"/>
    </row>
    <row r="28">
      <c r="A28" s="51"/>
      <c r="B28" s="3"/>
      <c r="C28" s="3"/>
      <c r="D28" s="3"/>
      <c r="E28" s="52"/>
      <c r="F28" s="3"/>
      <c r="G28" s="3"/>
      <c r="H28" s="3"/>
      <c r="I28" s="3"/>
    </row>
    <row r="29">
      <c r="A29" s="3"/>
      <c r="B29" s="67" t="s">
        <v>106</v>
      </c>
      <c r="C29" s="72">
        <v>6334.0</v>
      </c>
      <c r="D29" s="72">
        <v>3277.95</v>
      </c>
      <c r="E29" s="74">
        <v>302.55</v>
      </c>
      <c r="F29" s="76">
        <v>2753.5</v>
      </c>
      <c r="G29" s="78">
        <v>0.43</v>
      </c>
      <c r="H29" s="12" t="s">
        <v>107</v>
      </c>
    </row>
    <row r="30">
      <c r="A30" s="3"/>
      <c r="B30" s="80"/>
      <c r="C30" s="3"/>
      <c r="D30" s="3"/>
      <c r="E30" s="3"/>
      <c r="F30" s="80"/>
      <c r="G30" s="69"/>
      <c r="H30" s="3"/>
      <c r="I30" s="3"/>
    </row>
    <row r="31">
      <c r="A31" s="3"/>
      <c r="B31" s="3"/>
      <c r="C31" s="3"/>
      <c r="D31" s="3"/>
      <c r="E31" s="82" t="s">
        <v>109</v>
      </c>
      <c r="F31" s="84">
        <v>1854.21</v>
      </c>
      <c r="G31" s="3"/>
      <c r="H31" s="86">
        <v>2753.5</v>
      </c>
      <c r="I31" s="12" t="s">
        <v>121</v>
      </c>
    </row>
    <row r="32">
      <c r="A32" s="88" t="s">
        <v>37</v>
      </c>
      <c r="B32" s="89"/>
      <c r="C32" s="90"/>
      <c r="D32" s="3"/>
      <c r="E32" s="3"/>
      <c r="F32" s="3"/>
      <c r="G32" s="3"/>
      <c r="H32" s="3"/>
      <c r="I32" s="3"/>
    </row>
    <row r="33">
      <c r="A33" s="91"/>
      <c r="B33" s="69"/>
      <c r="C33" s="92"/>
      <c r="D33" s="3"/>
      <c r="E33" s="3"/>
      <c r="F33" s="3"/>
      <c r="G33" s="3"/>
      <c r="H33" s="3"/>
      <c r="I33" s="3"/>
    </row>
    <row r="34">
      <c r="A34" s="94">
        <v>10102.0</v>
      </c>
      <c r="B34" s="3"/>
      <c r="C34" s="96"/>
      <c r="D34" s="3"/>
      <c r="E34" s="3"/>
      <c r="F34" s="3"/>
      <c r="G34" s="3"/>
      <c r="H34" s="3"/>
      <c r="I34" s="3"/>
    </row>
    <row r="35">
      <c r="A35" s="94">
        <v>10501.0</v>
      </c>
      <c r="B35" s="3"/>
      <c r="C35" s="98" t="s">
        <v>123</v>
      </c>
      <c r="D35" s="3"/>
      <c r="E35" s="3"/>
      <c r="F35" s="3"/>
      <c r="G35" s="3"/>
      <c r="H35" s="3"/>
      <c r="I35" s="3"/>
    </row>
    <row r="36">
      <c r="A36" s="100"/>
      <c r="B36" s="101" t="s">
        <v>126</v>
      </c>
      <c r="C36" s="102" t="s">
        <v>123</v>
      </c>
      <c r="D36" s="3"/>
      <c r="E36" s="3"/>
      <c r="F36" s="3"/>
      <c r="G36" s="3"/>
      <c r="H36" s="3"/>
      <c r="I36" s="3"/>
    </row>
    <row r="37">
      <c r="A37" s="94" t="s">
        <v>129</v>
      </c>
      <c r="B37" s="3"/>
      <c r="C37" s="98" t="s">
        <v>123</v>
      </c>
      <c r="D37" s="3"/>
      <c r="E37" s="3"/>
      <c r="F37" s="3"/>
      <c r="G37" s="3"/>
      <c r="H37" s="3"/>
      <c r="I37" s="3"/>
    </row>
    <row r="38">
      <c r="A38" s="100"/>
      <c r="B38" s="101" t="s">
        <v>134</v>
      </c>
      <c r="C38" s="102" t="s">
        <v>123</v>
      </c>
      <c r="D38" s="3"/>
      <c r="E38" s="3"/>
      <c r="F38" s="3"/>
      <c r="G38" s="3"/>
      <c r="H38" s="3"/>
      <c r="I38" s="3"/>
    </row>
    <row r="39">
      <c r="A39" s="94">
        <v>20103.0</v>
      </c>
      <c r="B39" s="3"/>
      <c r="C39" s="96"/>
      <c r="D39" s="3"/>
      <c r="E39" s="3"/>
      <c r="F39" s="3"/>
      <c r="G39" s="3"/>
      <c r="H39" s="3"/>
      <c r="I39" s="3"/>
    </row>
    <row r="40">
      <c r="A40" s="103">
        <v>20103.0</v>
      </c>
      <c r="B40" s="104" t="s">
        <v>135</v>
      </c>
      <c r="C40" s="105">
        <v>155.74</v>
      </c>
      <c r="D40" s="104" t="s">
        <v>136</v>
      </c>
      <c r="E40" s="18"/>
      <c r="F40" s="18"/>
      <c r="G40" s="18"/>
      <c r="H40" s="18"/>
      <c r="I40" s="18"/>
    </row>
    <row r="41">
      <c r="A41" s="103">
        <v>20103.0</v>
      </c>
      <c r="B41" s="104" t="s">
        <v>137</v>
      </c>
      <c r="C41" s="105">
        <v>48.0</v>
      </c>
      <c r="H41" s="18"/>
      <c r="I41" s="18"/>
      <c r="J41" s="18"/>
    </row>
    <row r="42">
      <c r="A42" s="106">
        <v>20103.0</v>
      </c>
      <c r="B42" s="3"/>
      <c r="C42" s="96"/>
      <c r="D42" s="104" t="s">
        <v>140</v>
      </c>
      <c r="I42" s="3"/>
    </row>
    <row r="43">
      <c r="A43" s="106">
        <v>20103.0</v>
      </c>
      <c r="B43" s="3"/>
      <c r="C43" s="96"/>
      <c r="D43" s="108"/>
      <c r="E43" s="109"/>
      <c r="F43" s="109"/>
      <c r="G43" s="109"/>
      <c r="H43" s="109"/>
      <c r="I43" s="109"/>
    </row>
    <row r="44">
      <c r="A44" s="100"/>
      <c r="B44" s="3"/>
      <c r="C44" s="96"/>
      <c r="D44" s="3"/>
      <c r="E44" s="3"/>
      <c r="F44" s="3"/>
      <c r="G44" s="3"/>
      <c r="H44" s="3"/>
      <c r="I44" s="3"/>
    </row>
    <row r="45">
      <c r="A45" s="100"/>
      <c r="B45" s="101" t="s">
        <v>144</v>
      </c>
      <c r="C45" s="110">
        <v>203.74</v>
      </c>
      <c r="D45" s="3"/>
      <c r="E45" s="3"/>
      <c r="F45" s="3"/>
      <c r="G45" s="3"/>
      <c r="H45" s="3"/>
      <c r="I45" s="3"/>
    </row>
    <row r="46">
      <c r="A46" s="100"/>
      <c r="B46" s="111"/>
      <c r="C46" s="96"/>
      <c r="D46" s="3"/>
      <c r="E46" s="3"/>
      <c r="F46" s="3"/>
      <c r="G46" s="3"/>
      <c r="H46" s="3"/>
      <c r="I46" s="3"/>
    </row>
    <row r="47">
      <c r="A47" s="115"/>
      <c r="B47" s="116" t="s">
        <v>155</v>
      </c>
      <c r="C47" s="110">
        <v>203.74</v>
      </c>
      <c r="D47" s="3"/>
      <c r="E47" s="3"/>
      <c r="F47" s="3"/>
      <c r="G47" s="3"/>
      <c r="H47" s="3"/>
      <c r="I47" s="3"/>
    </row>
    <row r="48">
      <c r="A48" s="3"/>
      <c r="B48" s="111"/>
      <c r="C48" s="3"/>
      <c r="D48" s="3"/>
      <c r="E48" s="3"/>
      <c r="F48" s="3"/>
      <c r="G48" s="3"/>
      <c r="H48" s="3"/>
      <c r="I48" s="3"/>
    </row>
  </sheetData>
  <mergeCells count="5">
    <mergeCell ref="D1:E1"/>
    <mergeCell ref="H29:I29"/>
    <mergeCell ref="A32:B32"/>
    <mergeCell ref="C5:D5"/>
    <mergeCell ref="D42:G4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11.0"/>
    <col customWidth="1" min="3" max="3" width="15.43"/>
    <col customWidth="1" min="4" max="4" width="20.0"/>
    <col customWidth="1" min="5" max="5" width="22.43"/>
    <col customWidth="1" min="6" max="6" width="13.29"/>
  </cols>
  <sheetData>
    <row r="1">
      <c r="A1" s="11" t="s">
        <v>9</v>
      </c>
      <c r="B1" s="13" t="s">
        <v>11</v>
      </c>
      <c r="C1" s="13" t="s">
        <v>13</v>
      </c>
      <c r="D1" s="13" t="s">
        <v>14</v>
      </c>
      <c r="E1" s="13" t="s">
        <v>15</v>
      </c>
      <c r="F1" s="13" t="s">
        <v>16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21">
        <v>4265.0</v>
      </c>
      <c r="B2" s="23">
        <v>-2411.12</v>
      </c>
      <c r="C2" s="27">
        <f>sum(A2:B2)</f>
        <v>1853.88</v>
      </c>
      <c r="D2" s="27">
        <f>A20</f>
        <v>-604.59</v>
      </c>
      <c r="E2" s="30">
        <v>-333.32</v>
      </c>
      <c r="F2" s="27">
        <f>sum(C2:E2)</f>
        <v>915.97</v>
      </c>
    </row>
    <row r="11">
      <c r="A11" s="32" t="s">
        <v>30</v>
      </c>
      <c r="B11" s="32" t="s">
        <v>31</v>
      </c>
    </row>
    <row r="12">
      <c r="A12" s="36">
        <v>-132.23</v>
      </c>
      <c r="B12" s="36" t="s">
        <v>33</v>
      </c>
    </row>
    <row r="13">
      <c r="A13" s="36">
        <v>-38.82</v>
      </c>
      <c r="B13" s="36" t="s">
        <v>34</v>
      </c>
    </row>
    <row r="14">
      <c r="A14" s="36">
        <v>-82.28</v>
      </c>
      <c r="B14" s="36" t="s">
        <v>34</v>
      </c>
    </row>
    <row r="15">
      <c r="A15" s="36">
        <v>-49.58</v>
      </c>
      <c r="B15" s="36" t="s">
        <v>34</v>
      </c>
    </row>
    <row r="16">
      <c r="A16" s="36">
        <v>-49.98</v>
      </c>
      <c r="B16" s="36" t="s">
        <v>34</v>
      </c>
    </row>
    <row r="17">
      <c r="A17" s="36">
        <v>-25.4</v>
      </c>
      <c r="B17" s="36" t="s">
        <v>34</v>
      </c>
    </row>
    <row r="18">
      <c r="A18" s="36">
        <v>-8.99</v>
      </c>
      <c r="B18" s="36" t="s">
        <v>34</v>
      </c>
    </row>
    <row r="19">
      <c r="A19" s="36">
        <v>-217.31</v>
      </c>
      <c r="B19" s="36" t="s">
        <v>35</v>
      </c>
    </row>
    <row r="20">
      <c r="A20">
        <f>sum(A12:A19)</f>
        <v>-604.59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71"/>
    <col customWidth="1" min="2" max="2" width="32.0"/>
    <col customWidth="1" min="3" max="3" width="14.57"/>
    <col customWidth="1" min="4" max="4" width="9.86"/>
    <col customWidth="1" min="5" max="5" width="8.71"/>
    <col customWidth="1" min="6" max="6" width="15.0"/>
    <col customWidth="1" min="7" max="7" width="49.29"/>
    <col customWidth="1" min="8" max="8" width="129.14"/>
    <col customWidth="1" min="9" max="9" width="21.43"/>
    <col customWidth="1" min="10" max="10" width="12.43"/>
    <col customWidth="1" min="11" max="11" width="11.43"/>
    <col customWidth="1" min="12" max="12" width="12.86"/>
  </cols>
  <sheetData>
    <row r="1">
      <c r="A1" s="64" t="s">
        <v>100</v>
      </c>
      <c r="B1" s="66"/>
      <c r="C1" s="66"/>
      <c r="D1" s="66"/>
      <c r="E1" s="66"/>
      <c r="F1" s="66"/>
      <c r="G1" s="66"/>
      <c r="H1" s="66"/>
      <c r="I1" s="71"/>
      <c r="J1" s="77"/>
      <c r="K1" s="77"/>
      <c r="L1" s="77"/>
      <c r="M1" s="77"/>
    </row>
    <row r="2">
      <c r="A2" s="79" t="s">
        <v>10</v>
      </c>
      <c r="B2" s="81" t="s">
        <v>108</v>
      </c>
      <c r="C2" s="81" t="s">
        <v>110</v>
      </c>
      <c r="D2" s="81" t="s">
        <v>111</v>
      </c>
      <c r="E2" s="81" t="s">
        <v>112</v>
      </c>
      <c r="F2" s="81" t="s">
        <v>19</v>
      </c>
      <c r="G2" s="81" t="s">
        <v>113</v>
      </c>
      <c r="H2" s="83" t="s">
        <v>114</v>
      </c>
      <c r="I2" s="71"/>
      <c r="J2" s="79" t="s">
        <v>115</v>
      </c>
      <c r="K2" s="79" t="s">
        <v>116</v>
      </c>
      <c r="L2" s="79" t="s">
        <v>117</v>
      </c>
      <c r="M2" s="79" t="s">
        <v>118</v>
      </c>
    </row>
    <row r="3">
      <c r="A3" s="85">
        <v>1.0</v>
      </c>
      <c r="B3" s="85" t="s">
        <v>119</v>
      </c>
      <c r="C3" s="85" t="s">
        <v>120</v>
      </c>
      <c r="D3" s="85">
        <v>319.0</v>
      </c>
      <c r="E3" s="85">
        <v>2.0</v>
      </c>
      <c r="F3" s="87"/>
      <c r="G3" s="85" t="s">
        <v>119</v>
      </c>
      <c r="H3" s="93" t="s">
        <v>122</v>
      </c>
      <c r="I3" s="87"/>
      <c r="J3" s="85" t="s">
        <v>34</v>
      </c>
      <c r="K3" s="95">
        <v>43489.0</v>
      </c>
      <c r="L3" s="97">
        <v>43495.0</v>
      </c>
      <c r="M3" s="99">
        <v>43502.0</v>
      </c>
    </row>
    <row r="4">
      <c r="A4" s="85">
        <v>2.0</v>
      </c>
      <c r="B4" s="85" t="s">
        <v>124</v>
      </c>
      <c r="C4" s="87"/>
      <c r="D4" s="85">
        <v>46.0</v>
      </c>
      <c r="E4" s="85">
        <v>2.0</v>
      </c>
      <c r="F4" s="87"/>
      <c r="G4" s="85" t="s">
        <v>119</v>
      </c>
      <c r="H4" s="93" t="s">
        <v>125</v>
      </c>
      <c r="I4" s="87"/>
      <c r="J4" s="85" t="s">
        <v>34</v>
      </c>
      <c r="K4" s="95">
        <v>43489.0</v>
      </c>
      <c r="L4" s="97">
        <v>43495.0</v>
      </c>
      <c r="M4" s="99">
        <v>43502.0</v>
      </c>
    </row>
    <row r="5">
      <c r="A5" s="85">
        <v>3.0</v>
      </c>
      <c r="B5" s="85" t="s">
        <v>127</v>
      </c>
      <c r="C5" s="87"/>
      <c r="D5" s="85">
        <v>33.0</v>
      </c>
      <c r="E5" s="85">
        <v>2.0</v>
      </c>
      <c r="F5" s="87"/>
      <c r="G5" s="85" t="s">
        <v>119</v>
      </c>
      <c r="H5" s="93" t="s">
        <v>128</v>
      </c>
      <c r="I5" s="87"/>
      <c r="J5" s="85" t="s">
        <v>34</v>
      </c>
      <c r="K5" s="95">
        <v>43489.0</v>
      </c>
      <c r="L5" s="97">
        <v>43495.0</v>
      </c>
      <c r="M5" s="99">
        <v>43502.0</v>
      </c>
    </row>
    <row r="6">
      <c r="A6" s="85">
        <v>4.0</v>
      </c>
      <c r="B6" s="85" t="s">
        <v>130</v>
      </c>
      <c r="C6" s="85" t="s">
        <v>131</v>
      </c>
      <c r="D6" s="85">
        <v>55.8</v>
      </c>
      <c r="E6" s="85">
        <v>4.0</v>
      </c>
      <c r="F6" s="87"/>
      <c r="G6" s="85" t="s">
        <v>132</v>
      </c>
      <c r="H6" s="93" t="s">
        <v>133</v>
      </c>
      <c r="I6" s="87"/>
      <c r="J6" s="85" t="s">
        <v>34</v>
      </c>
      <c r="K6" s="95">
        <v>43489.0</v>
      </c>
      <c r="L6" s="97">
        <v>43495.0</v>
      </c>
      <c r="M6" s="99">
        <v>43501.0</v>
      </c>
    </row>
    <row r="7">
      <c r="A7" s="85">
        <v>5.0</v>
      </c>
      <c r="B7" s="85" t="s">
        <v>138</v>
      </c>
      <c r="C7" s="107" t="s">
        <v>139</v>
      </c>
      <c r="D7" s="85">
        <v>124.74</v>
      </c>
      <c r="E7" s="85">
        <v>1.0</v>
      </c>
      <c r="F7" s="85" t="s">
        <v>141</v>
      </c>
      <c r="G7" s="85" t="s">
        <v>142</v>
      </c>
      <c r="H7" s="93" t="s">
        <v>143</v>
      </c>
      <c r="I7" s="87"/>
      <c r="J7" s="85" t="s">
        <v>145</v>
      </c>
      <c r="K7" s="95">
        <v>43500.0</v>
      </c>
      <c r="L7" s="95">
        <v>43508.0</v>
      </c>
      <c r="M7" s="95">
        <v>43510.0</v>
      </c>
    </row>
    <row r="8">
      <c r="A8" s="85">
        <v>6.0</v>
      </c>
      <c r="B8" s="112" t="s">
        <v>146</v>
      </c>
      <c r="C8" s="107" t="s">
        <v>147</v>
      </c>
      <c r="D8" s="85">
        <v>25.58</v>
      </c>
      <c r="E8" s="85" t="s">
        <v>148</v>
      </c>
      <c r="F8" s="85" t="s">
        <v>141</v>
      </c>
      <c r="G8" s="113" t="s">
        <v>149</v>
      </c>
      <c r="H8" s="93" t="s">
        <v>150</v>
      </c>
      <c r="I8" s="87"/>
      <c r="J8" s="85" t="s">
        <v>145</v>
      </c>
      <c r="K8" s="95">
        <v>43500.0</v>
      </c>
      <c r="L8" s="95">
        <v>43508.0</v>
      </c>
      <c r="M8" s="95">
        <v>43510.0</v>
      </c>
    </row>
    <row r="9">
      <c r="A9" s="85">
        <v>7.0</v>
      </c>
      <c r="B9" s="85" t="s">
        <v>151</v>
      </c>
      <c r="C9" s="85">
        <v>1103.0</v>
      </c>
      <c r="D9" s="85">
        <v>45.62</v>
      </c>
      <c r="E9" s="85">
        <v>2.0</v>
      </c>
      <c r="F9" s="85" t="s">
        <v>152</v>
      </c>
      <c r="G9" s="114" t="s">
        <v>153</v>
      </c>
      <c r="H9" s="93" t="s">
        <v>154</v>
      </c>
      <c r="I9" s="85" t="s">
        <v>156</v>
      </c>
      <c r="J9" s="85" t="s">
        <v>157</v>
      </c>
      <c r="K9" s="117">
        <v>43503.0</v>
      </c>
      <c r="L9" s="95">
        <v>43508.0</v>
      </c>
      <c r="M9" s="87"/>
    </row>
    <row r="10">
      <c r="A10" s="85">
        <v>8.0</v>
      </c>
      <c r="B10" s="85" t="s">
        <v>158</v>
      </c>
      <c r="C10" s="85">
        <v>4533.0</v>
      </c>
      <c r="D10" s="85">
        <v>20.48</v>
      </c>
      <c r="E10" s="85">
        <v>2.0</v>
      </c>
      <c r="F10" s="85" t="s">
        <v>152</v>
      </c>
      <c r="G10" s="114" t="s">
        <v>159</v>
      </c>
      <c r="H10" s="93" t="s">
        <v>160</v>
      </c>
      <c r="I10" s="87"/>
      <c r="J10" s="85" t="s">
        <v>161</v>
      </c>
      <c r="K10" s="117">
        <v>43503.0</v>
      </c>
      <c r="L10" s="95">
        <v>43508.0</v>
      </c>
      <c r="M10" s="87"/>
    </row>
    <row r="11">
      <c r="A11" s="85">
        <v>9.0</v>
      </c>
      <c r="B11" s="85" t="s">
        <v>162</v>
      </c>
      <c r="C11" s="118" t="s">
        <v>163</v>
      </c>
      <c r="D11" s="85">
        <v>188.89</v>
      </c>
      <c r="E11" s="85">
        <v>1.0</v>
      </c>
      <c r="F11" s="85" t="s">
        <v>164</v>
      </c>
      <c r="G11" s="114" t="s">
        <v>165</v>
      </c>
      <c r="H11" s="93" t="s">
        <v>166</v>
      </c>
      <c r="I11" s="87"/>
      <c r="J11" s="85" t="s">
        <v>34</v>
      </c>
      <c r="K11" s="119">
        <v>43514.0</v>
      </c>
      <c r="L11" s="95">
        <v>43515.0</v>
      </c>
      <c r="M11" s="99">
        <v>43525.0</v>
      </c>
    </row>
    <row r="12">
      <c r="A12" s="85">
        <v>10.0</v>
      </c>
      <c r="B12" s="85" t="s">
        <v>167</v>
      </c>
      <c r="C12" s="85" t="s">
        <v>168</v>
      </c>
      <c r="D12" s="85">
        <v>179.95</v>
      </c>
      <c r="E12" s="85">
        <v>1.0</v>
      </c>
      <c r="F12" s="85" t="s">
        <v>164</v>
      </c>
      <c r="G12" s="114" t="s">
        <v>169</v>
      </c>
      <c r="H12" s="93" t="s">
        <v>170</v>
      </c>
      <c r="I12" s="87"/>
      <c r="J12" s="85" t="s">
        <v>34</v>
      </c>
      <c r="K12" s="119">
        <v>43514.0</v>
      </c>
      <c r="L12" s="95">
        <v>43515.0</v>
      </c>
      <c r="M12" s="99">
        <v>43525.0</v>
      </c>
    </row>
    <row r="13">
      <c r="A13" s="120">
        <v>11.0</v>
      </c>
      <c r="B13" s="120" t="s">
        <v>171</v>
      </c>
      <c r="C13" s="118" t="s">
        <v>172</v>
      </c>
      <c r="D13" s="120">
        <v>114.99</v>
      </c>
      <c r="E13" s="120">
        <v>3.0</v>
      </c>
      <c r="F13" s="85" t="s">
        <v>164</v>
      </c>
      <c r="G13" s="120" t="s">
        <v>173</v>
      </c>
      <c r="H13" s="121" t="s">
        <v>174</v>
      </c>
      <c r="I13" s="122"/>
      <c r="J13" s="85" t="s">
        <v>34</v>
      </c>
      <c r="K13" s="119">
        <v>43514.0</v>
      </c>
      <c r="L13" s="95">
        <v>43515.0</v>
      </c>
      <c r="M13" s="99">
        <v>43525.0</v>
      </c>
    </row>
    <row r="14">
      <c r="A14" s="120">
        <v>12.0</v>
      </c>
      <c r="B14" s="120" t="s">
        <v>175</v>
      </c>
      <c r="C14" s="120" t="s">
        <v>176</v>
      </c>
      <c r="D14" s="120">
        <v>119.95</v>
      </c>
      <c r="E14" s="120">
        <v>1.0</v>
      </c>
      <c r="F14" s="85" t="s">
        <v>164</v>
      </c>
      <c r="G14" s="120" t="s">
        <v>177</v>
      </c>
      <c r="H14" s="121" t="s">
        <v>178</v>
      </c>
      <c r="I14" s="122"/>
      <c r="J14" s="85" t="s">
        <v>34</v>
      </c>
      <c r="K14" s="119">
        <v>43514.0</v>
      </c>
      <c r="L14" s="95">
        <v>43515.0</v>
      </c>
      <c r="M14" s="99">
        <v>43525.0</v>
      </c>
    </row>
    <row r="15">
      <c r="A15" s="120">
        <v>13.0</v>
      </c>
      <c r="B15" s="123" t="s">
        <v>179</v>
      </c>
      <c r="C15" s="124" t="s">
        <v>180</v>
      </c>
      <c r="D15" s="123">
        <v>38.64</v>
      </c>
      <c r="E15" s="123">
        <v>2.0</v>
      </c>
      <c r="F15" s="120" t="s">
        <v>141</v>
      </c>
      <c r="G15" s="120" t="s">
        <v>182</v>
      </c>
      <c r="H15" s="126" t="s">
        <v>183</v>
      </c>
      <c r="I15" s="122"/>
      <c r="J15" s="85" t="s">
        <v>34</v>
      </c>
      <c r="K15" s="119">
        <v>43524.0</v>
      </c>
      <c r="L15" s="119">
        <v>43524.0</v>
      </c>
      <c r="M15" s="127">
        <v>43557.0</v>
      </c>
    </row>
    <row r="16">
      <c r="A16" s="120">
        <v>14.0</v>
      </c>
      <c r="B16" s="123" t="s">
        <v>185</v>
      </c>
      <c r="C16" s="129" t="s">
        <v>186</v>
      </c>
      <c r="D16" s="123">
        <v>18.49</v>
      </c>
      <c r="E16" s="123">
        <v>3.0</v>
      </c>
      <c r="F16" s="120" t="s">
        <v>188</v>
      </c>
      <c r="G16" s="120" t="s">
        <v>189</v>
      </c>
      <c r="H16" s="121" t="s">
        <v>190</v>
      </c>
      <c r="I16" s="122"/>
      <c r="J16" s="85" t="s">
        <v>34</v>
      </c>
      <c r="K16" s="119">
        <v>43524.0</v>
      </c>
      <c r="L16" s="119">
        <v>43524.0</v>
      </c>
      <c r="M16" s="127">
        <v>43557.0</v>
      </c>
    </row>
    <row r="17">
      <c r="A17" s="120">
        <v>15.0</v>
      </c>
      <c r="B17" s="123" t="s">
        <v>192</v>
      </c>
      <c r="C17" s="123" t="s">
        <v>193</v>
      </c>
      <c r="D17" s="123">
        <v>22.99</v>
      </c>
      <c r="E17" s="123">
        <v>1.0</v>
      </c>
      <c r="F17" s="120" t="s">
        <v>195</v>
      </c>
      <c r="G17" s="120" t="s">
        <v>197</v>
      </c>
      <c r="H17" s="121" t="s">
        <v>198</v>
      </c>
      <c r="I17" s="122"/>
      <c r="J17" s="85" t="s">
        <v>157</v>
      </c>
      <c r="K17" s="119">
        <v>43524.0</v>
      </c>
      <c r="L17" s="119">
        <v>43524.0</v>
      </c>
      <c r="M17" s="127">
        <v>43557.0</v>
      </c>
    </row>
    <row r="18">
      <c r="A18" s="133">
        <v>16.0</v>
      </c>
      <c r="B18" s="133" t="s">
        <v>203</v>
      </c>
      <c r="C18" s="133">
        <v>6463731.0</v>
      </c>
      <c r="D18" s="133">
        <v>24.0</v>
      </c>
      <c r="E18" s="133">
        <v>1.0</v>
      </c>
      <c r="F18" s="120" t="s">
        <v>137</v>
      </c>
      <c r="G18" s="120" t="s">
        <v>204</v>
      </c>
      <c r="H18" s="121" t="s">
        <v>205</v>
      </c>
      <c r="I18" s="122"/>
      <c r="J18" s="85" t="s">
        <v>157</v>
      </c>
      <c r="K18" s="119">
        <v>43526.0</v>
      </c>
      <c r="L18" s="134">
        <v>43528.0</v>
      </c>
      <c r="M18" s="127">
        <v>43557.0</v>
      </c>
    </row>
    <row r="19">
      <c r="A19" s="133">
        <v>17.0</v>
      </c>
      <c r="B19" s="133" t="s">
        <v>207</v>
      </c>
      <c r="C19" s="133">
        <v>2292282.0</v>
      </c>
      <c r="D19" s="133">
        <v>24.0</v>
      </c>
      <c r="E19" s="133">
        <v>1.0</v>
      </c>
      <c r="F19" s="120" t="s">
        <v>137</v>
      </c>
      <c r="G19" s="120" t="s">
        <v>204</v>
      </c>
      <c r="H19" s="121" t="s">
        <v>208</v>
      </c>
      <c r="I19" s="122"/>
      <c r="J19" s="85" t="s">
        <v>157</v>
      </c>
      <c r="K19" s="119">
        <v>43526.0</v>
      </c>
      <c r="L19" s="134">
        <v>43528.0</v>
      </c>
      <c r="M19" s="127">
        <v>43557.0</v>
      </c>
    </row>
    <row r="20">
      <c r="A20" s="133">
        <v>18.0</v>
      </c>
      <c r="B20" s="133" t="s">
        <v>211</v>
      </c>
      <c r="C20" s="133" t="s">
        <v>212</v>
      </c>
      <c r="D20" s="133">
        <v>217.31</v>
      </c>
      <c r="E20" s="133">
        <v>1.0</v>
      </c>
      <c r="F20" s="120" t="s">
        <v>213</v>
      </c>
      <c r="G20" s="135" t="s">
        <v>214</v>
      </c>
      <c r="H20" s="121" t="s">
        <v>217</v>
      </c>
      <c r="I20" s="122"/>
      <c r="J20" s="85" t="s">
        <v>145</v>
      </c>
      <c r="K20" s="119">
        <v>43550.0</v>
      </c>
      <c r="L20" s="122"/>
      <c r="M20" s="120" t="s">
        <v>219</v>
      </c>
    </row>
    <row r="21">
      <c r="A21" s="133">
        <v>19.0</v>
      </c>
      <c r="B21" s="133" t="s">
        <v>220</v>
      </c>
      <c r="C21" s="136" t="s">
        <v>221</v>
      </c>
      <c r="D21" s="138">
        <v>75.61</v>
      </c>
      <c r="E21" s="133">
        <v>1.0</v>
      </c>
      <c r="F21" s="85" t="s">
        <v>141</v>
      </c>
      <c r="G21" s="120" t="s">
        <v>224</v>
      </c>
      <c r="H21" s="139" t="s">
        <v>225</v>
      </c>
      <c r="I21" s="122"/>
      <c r="J21" s="85" t="s">
        <v>145</v>
      </c>
      <c r="K21" s="119">
        <v>43557.0</v>
      </c>
      <c r="L21" s="122"/>
      <c r="M21" s="120" t="s">
        <v>219</v>
      </c>
    </row>
    <row r="22">
      <c r="A22" s="133">
        <v>20.0</v>
      </c>
      <c r="B22" s="133" t="s">
        <v>220</v>
      </c>
      <c r="C22" s="136" t="s">
        <v>226</v>
      </c>
      <c r="D22" s="133">
        <v>134.74</v>
      </c>
      <c r="E22" s="133">
        <v>1.0</v>
      </c>
      <c r="F22" s="85" t="s">
        <v>141</v>
      </c>
      <c r="G22" s="120" t="s">
        <v>227</v>
      </c>
      <c r="H22" s="139" t="s">
        <v>228</v>
      </c>
      <c r="I22" s="122"/>
      <c r="J22" s="85" t="s">
        <v>145</v>
      </c>
      <c r="K22" s="119">
        <v>43557.0</v>
      </c>
      <c r="L22" s="122"/>
      <c r="M22" s="120" t="s">
        <v>219</v>
      </c>
    </row>
    <row r="23">
      <c r="A23" s="133">
        <v>21.0</v>
      </c>
      <c r="B23" s="133" t="s">
        <v>229</v>
      </c>
      <c r="C23" s="133" t="s">
        <v>230</v>
      </c>
      <c r="D23" s="133">
        <v>4.55</v>
      </c>
      <c r="E23" s="133">
        <v>1.0</v>
      </c>
      <c r="F23" s="120" t="s">
        <v>141</v>
      </c>
      <c r="G23" s="120" t="s">
        <v>231</v>
      </c>
      <c r="H23" s="139" t="s">
        <v>232</v>
      </c>
      <c r="I23" s="122"/>
      <c r="J23" s="85" t="s">
        <v>157</v>
      </c>
      <c r="K23" s="119">
        <v>43575.0</v>
      </c>
      <c r="L23" s="122"/>
      <c r="M23" s="120" t="s">
        <v>219</v>
      </c>
    </row>
    <row r="24">
      <c r="A24" s="133">
        <v>22.0</v>
      </c>
      <c r="B24" s="143" t="s">
        <v>234</v>
      </c>
      <c r="C24" s="133" t="s">
        <v>235</v>
      </c>
      <c r="D24" s="133">
        <v>7.86</v>
      </c>
      <c r="E24" s="133">
        <v>1.0</v>
      </c>
      <c r="F24" s="120" t="s">
        <v>141</v>
      </c>
      <c r="G24" s="107" t="s">
        <v>236</v>
      </c>
      <c r="H24" s="139" t="s">
        <v>237</v>
      </c>
      <c r="I24" s="122"/>
      <c r="J24" s="85"/>
      <c r="K24" s="119"/>
      <c r="L24" s="122"/>
      <c r="M24" s="120" t="s">
        <v>219</v>
      </c>
    </row>
    <row r="25">
      <c r="A25" s="133">
        <v>23.0</v>
      </c>
      <c r="B25" s="143" t="s">
        <v>244</v>
      </c>
      <c r="C25" s="133" t="s">
        <v>245</v>
      </c>
      <c r="D25" s="133">
        <v>3.91</v>
      </c>
      <c r="E25" s="133">
        <v>16.0</v>
      </c>
      <c r="F25" s="120" t="s">
        <v>141</v>
      </c>
      <c r="G25" s="107" t="s">
        <v>246</v>
      </c>
      <c r="H25" s="139" t="s">
        <v>247</v>
      </c>
      <c r="I25" s="122"/>
      <c r="J25" s="85"/>
      <c r="K25" s="119"/>
      <c r="L25" s="122"/>
      <c r="M25" s="120" t="s">
        <v>219</v>
      </c>
    </row>
    <row r="26">
      <c r="A26" s="120">
        <v>24.0</v>
      </c>
      <c r="B26" s="120" t="s">
        <v>249</v>
      </c>
      <c r="C26" s="120" t="s">
        <v>250</v>
      </c>
      <c r="D26" s="120">
        <v>11.4</v>
      </c>
      <c r="E26" s="120">
        <v>2.0</v>
      </c>
      <c r="F26" s="120" t="s">
        <v>93</v>
      </c>
      <c r="G26" s="120" t="s">
        <v>251</v>
      </c>
      <c r="H26" s="121" t="s">
        <v>252</v>
      </c>
      <c r="I26" s="122"/>
      <c r="J26" s="85" t="s">
        <v>34</v>
      </c>
      <c r="K26" s="119">
        <v>43579.0</v>
      </c>
      <c r="L26" s="134">
        <v>43587.0</v>
      </c>
      <c r="M26" s="120" t="s">
        <v>219</v>
      </c>
    </row>
    <row r="27">
      <c r="A27" s="120">
        <v>25.0</v>
      </c>
      <c r="B27" s="120" t="s">
        <v>253</v>
      </c>
      <c r="C27" s="146" t="s">
        <v>254</v>
      </c>
      <c r="D27" s="120">
        <v>84.5</v>
      </c>
      <c r="E27" s="120">
        <v>1.0</v>
      </c>
      <c r="F27" s="120" t="s">
        <v>255</v>
      </c>
      <c r="G27" s="120" t="s">
        <v>256</v>
      </c>
      <c r="H27" s="121" t="s">
        <v>257</v>
      </c>
      <c r="I27" s="147" t="s">
        <v>258</v>
      </c>
      <c r="J27" s="85"/>
      <c r="K27" s="119"/>
      <c r="L27" s="134">
        <v>43587.0</v>
      </c>
      <c r="M27" s="120" t="s">
        <v>219</v>
      </c>
    </row>
    <row r="28">
      <c r="A28" s="120">
        <v>26.0</v>
      </c>
      <c r="B28" s="85" t="s">
        <v>167</v>
      </c>
      <c r="C28" s="85" t="s">
        <v>168</v>
      </c>
      <c r="D28" s="85">
        <v>179.95</v>
      </c>
      <c r="E28" s="85">
        <v>1.0</v>
      </c>
      <c r="F28" s="85" t="s">
        <v>164</v>
      </c>
      <c r="G28" s="114" t="s">
        <v>169</v>
      </c>
      <c r="H28" s="93" t="s">
        <v>170</v>
      </c>
      <c r="I28" s="87"/>
      <c r="J28" s="85" t="s">
        <v>34</v>
      </c>
      <c r="K28" s="119">
        <v>43586.0</v>
      </c>
      <c r="L28" s="134">
        <v>43587.0</v>
      </c>
      <c r="M28" s="120" t="s">
        <v>219</v>
      </c>
    </row>
    <row r="29">
      <c r="A29" s="120">
        <v>27.0</v>
      </c>
      <c r="B29" s="120" t="s">
        <v>259</v>
      </c>
      <c r="C29" s="120" t="s">
        <v>260</v>
      </c>
      <c r="D29" s="120">
        <v>145.88</v>
      </c>
      <c r="E29" s="120">
        <v>1.0</v>
      </c>
      <c r="F29" s="120" t="s">
        <v>261</v>
      </c>
      <c r="G29" s="120" t="s">
        <v>262</v>
      </c>
      <c r="H29" s="120" t="s">
        <v>263</v>
      </c>
      <c r="I29" s="122"/>
      <c r="J29" s="120" t="s">
        <v>157</v>
      </c>
      <c r="K29" s="148">
        <v>43586.0</v>
      </c>
      <c r="L29" s="134">
        <v>43587.0</v>
      </c>
      <c r="M29" s="120" t="s">
        <v>219</v>
      </c>
    </row>
    <row r="30">
      <c r="A30" s="120">
        <v>26.0</v>
      </c>
      <c r="B30" s="85" t="s">
        <v>167</v>
      </c>
      <c r="C30" s="85" t="s">
        <v>168</v>
      </c>
      <c r="D30" s="85">
        <v>159.95</v>
      </c>
      <c r="E30" s="85">
        <v>1.0</v>
      </c>
      <c r="F30" s="85" t="s">
        <v>164</v>
      </c>
      <c r="G30" s="114" t="s">
        <v>169</v>
      </c>
      <c r="H30" s="139" t="s">
        <v>264</v>
      </c>
      <c r="I30" s="87"/>
      <c r="J30" s="85" t="s">
        <v>34</v>
      </c>
      <c r="K30" s="119">
        <v>43601.0</v>
      </c>
      <c r="L30" s="134">
        <v>43601.0</v>
      </c>
      <c r="M30" s="122"/>
    </row>
    <row r="31">
      <c r="A31" s="120">
        <v>29.0</v>
      </c>
      <c r="B31" s="120" t="s">
        <v>265</v>
      </c>
      <c r="C31" s="120" t="s">
        <v>266</v>
      </c>
      <c r="D31" s="120">
        <v>422.5</v>
      </c>
      <c r="E31" s="120">
        <v>1.0</v>
      </c>
      <c r="F31" s="120" t="s">
        <v>267</v>
      </c>
      <c r="G31" s="120" t="s">
        <v>268</v>
      </c>
      <c r="H31" s="121" t="s">
        <v>269</v>
      </c>
      <c r="I31" s="122"/>
      <c r="J31" s="120" t="s">
        <v>33</v>
      </c>
      <c r="K31" s="151">
        <v>43601.0</v>
      </c>
      <c r="L31" s="151">
        <v>43601.0</v>
      </c>
      <c r="M31" s="122"/>
    </row>
    <row r="32">
      <c r="A32" s="120">
        <v>30.0</v>
      </c>
      <c r="B32" s="120" t="s">
        <v>271</v>
      </c>
      <c r="C32" s="120" t="s">
        <v>272</v>
      </c>
      <c r="D32" s="120">
        <v>13.6</v>
      </c>
      <c r="E32" s="120">
        <v>1.0</v>
      </c>
      <c r="F32" s="120" t="s">
        <v>141</v>
      </c>
      <c r="G32" s="120" t="s">
        <v>273</v>
      </c>
      <c r="H32" s="139" t="s">
        <v>274</v>
      </c>
      <c r="I32" s="122"/>
      <c r="J32" s="120" t="s">
        <v>157</v>
      </c>
      <c r="K32" s="151">
        <v>43607.0</v>
      </c>
      <c r="L32" s="151"/>
      <c r="M32" s="122"/>
    </row>
    <row r="33">
      <c r="A33" s="120">
        <v>31.0</v>
      </c>
      <c r="B33" s="120" t="s">
        <v>275</v>
      </c>
      <c r="C33" s="120" t="s">
        <v>276</v>
      </c>
      <c r="D33" s="120">
        <v>25.18</v>
      </c>
      <c r="E33" s="120">
        <v>1.0</v>
      </c>
      <c r="F33" s="120" t="s">
        <v>277</v>
      </c>
      <c r="G33" s="120" t="s">
        <v>278</v>
      </c>
      <c r="H33" s="139" t="s">
        <v>274</v>
      </c>
      <c r="I33" s="122"/>
      <c r="J33" s="120" t="s">
        <v>157</v>
      </c>
      <c r="K33" s="151">
        <v>43607.0</v>
      </c>
      <c r="L33" s="151"/>
      <c r="M33" s="122"/>
    </row>
    <row r="34">
      <c r="A34" s="120">
        <v>32.0</v>
      </c>
      <c r="B34" s="120" t="s">
        <v>280</v>
      </c>
      <c r="C34" s="120" t="s">
        <v>281</v>
      </c>
      <c r="D34" s="120">
        <v>28.07</v>
      </c>
      <c r="E34" s="120">
        <v>1.0</v>
      </c>
      <c r="F34" s="120" t="s">
        <v>261</v>
      </c>
      <c r="G34" s="120" t="s">
        <v>282</v>
      </c>
      <c r="H34" s="120" t="s">
        <v>263</v>
      </c>
      <c r="I34" s="122"/>
      <c r="J34" s="120" t="s">
        <v>157</v>
      </c>
      <c r="K34" s="151">
        <v>43607.0</v>
      </c>
      <c r="L34" s="151"/>
      <c r="M34" s="122"/>
    </row>
    <row r="35">
      <c r="D35">
        <f>SUMPRODUCT(D3:D34,E3:E34)</f>
        <v>3898.7</v>
      </c>
      <c r="E35">
        <f>SUMPRODUCT(D3:D27,E3:E27)</f>
        <v>2923.57</v>
      </c>
    </row>
  </sheetData>
  <mergeCells count="2">
    <mergeCell ref="H2:I2"/>
    <mergeCell ref="A1:I1"/>
  </mergeCells>
  <hyperlinks>
    <hyperlink r:id="rId1" ref="H3"/>
    <hyperlink r:id="rId2" ref="H4"/>
    <hyperlink r:id="rId3" ref="H5"/>
    <hyperlink r:id="rId4" ref="H6"/>
    <hyperlink r:id="rId5" ref="H7"/>
    <hyperlink r:id="rId6" ref="H8"/>
    <hyperlink r:id="rId7" ref="H9"/>
    <hyperlink r:id="rId8" ref="H10"/>
    <hyperlink r:id="rId9" ref="H11"/>
    <hyperlink r:id="rId10" ref="H12"/>
    <hyperlink r:id="rId11" ref="H13"/>
    <hyperlink r:id="rId12" ref="H14"/>
    <hyperlink r:id="rId13" ref="H15"/>
    <hyperlink r:id="rId14" ref="H16"/>
    <hyperlink r:id="rId15" ref="H17"/>
    <hyperlink r:id="rId16" ref="H18"/>
    <hyperlink r:id="rId17" ref="H19"/>
    <hyperlink r:id="rId18" location="gid=687898263&amp;range=A1" ref="H20"/>
    <hyperlink r:id="rId19" ref="H21"/>
    <hyperlink r:id="rId20" ref="H22"/>
    <hyperlink r:id="rId21" ref="H23"/>
    <hyperlink r:id="rId22" ref="H24"/>
    <hyperlink r:id="rId23" ref="H25"/>
    <hyperlink r:id="rId24" ref="H26"/>
    <hyperlink r:id="rId25" ref="H27"/>
    <hyperlink r:id="rId26" ref="H28"/>
    <hyperlink r:id="rId27" ref="H30"/>
    <hyperlink r:id="rId28" ref="H31"/>
    <hyperlink r:id="rId29" ref="H32"/>
    <hyperlink r:id="rId30" ref="H33"/>
  </hyperlinks>
  <drawing r:id="rId3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71"/>
    <col customWidth="1" min="2" max="3" width="20.29"/>
    <col customWidth="1" min="4" max="4" width="9.86"/>
    <col customWidth="1" min="5" max="5" width="8.71"/>
    <col customWidth="1" min="6" max="6" width="10.57"/>
    <col customWidth="1" min="7" max="7" width="35.14"/>
    <col customWidth="1" min="8" max="8" width="27.14"/>
    <col customWidth="1" min="9" max="9" width="110.57"/>
    <col customWidth="1" min="10" max="10" width="48.57"/>
    <col customWidth="1" min="11" max="11" width="44.86"/>
  </cols>
  <sheetData>
    <row r="1">
      <c r="A1" s="125" t="s">
        <v>181</v>
      </c>
      <c r="B1" s="66"/>
      <c r="C1" s="66"/>
      <c r="D1" s="66"/>
      <c r="E1" s="66"/>
      <c r="F1" s="66"/>
      <c r="G1" s="66"/>
      <c r="H1" s="66"/>
      <c r="I1" s="66"/>
      <c r="J1" s="66"/>
      <c r="K1" s="71"/>
      <c r="L1" s="77"/>
    </row>
    <row r="2">
      <c r="A2" s="128" t="s">
        <v>184</v>
      </c>
      <c r="B2" s="66"/>
      <c r="C2" s="66"/>
      <c r="D2" s="66"/>
      <c r="E2" s="66"/>
      <c r="F2" s="66"/>
      <c r="G2" s="66"/>
      <c r="H2" s="66"/>
      <c r="I2" s="66"/>
      <c r="J2" s="66"/>
      <c r="K2" s="71"/>
      <c r="L2" s="77"/>
    </row>
    <row r="3">
      <c r="A3" s="130" t="s">
        <v>187</v>
      </c>
      <c r="B3" s="66"/>
      <c r="C3" s="66"/>
      <c r="D3" s="66"/>
      <c r="E3" s="66"/>
      <c r="F3" s="71"/>
      <c r="G3" s="131" t="s">
        <v>191</v>
      </c>
      <c r="H3" s="66"/>
      <c r="I3" s="66"/>
      <c r="J3" s="66"/>
      <c r="K3" s="71"/>
      <c r="L3" s="77"/>
    </row>
    <row r="4">
      <c r="A4" s="79" t="s">
        <v>10</v>
      </c>
      <c r="B4" s="81" t="s">
        <v>108</v>
      </c>
      <c r="C4" s="81" t="s">
        <v>110</v>
      </c>
      <c r="D4" s="81" t="s">
        <v>111</v>
      </c>
      <c r="E4" s="81" t="s">
        <v>112</v>
      </c>
      <c r="F4" s="81" t="s">
        <v>194</v>
      </c>
      <c r="G4" s="81" t="s">
        <v>196</v>
      </c>
      <c r="H4" s="81" t="s">
        <v>19</v>
      </c>
      <c r="I4" s="81" t="s">
        <v>113</v>
      </c>
      <c r="J4" s="83" t="s">
        <v>114</v>
      </c>
      <c r="K4" s="71"/>
      <c r="L4" s="77"/>
    </row>
    <row r="5">
      <c r="A5" s="85">
        <v>1.0</v>
      </c>
      <c r="B5" s="85" t="s">
        <v>199</v>
      </c>
      <c r="C5" s="85" t="s">
        <v>120</v>
      </c>
      <c r="D5" s="120">
        <v>319.0</v>
      </c>
      <c r="E5" s="120">
        <v>2.0</v>
      </c>
      <c r="F5" s="87">
        <f t="shared" ref="F5:F14" si="1">D5*E5</f>
        <v>638</v>
      </c>
      <c r="G5" s="85" t="s">
        <v>200</v>
      </c>
      <c r="H5" s="85" t="s">
        <v>119</v>
      </c>
      <c r="I5" s="132" t="s">
        <v>201</v>
      </c>
      <c r="J5" s="85" t="s">
        <v>202</v>
      </c>
      <c r="K5" s="93" t="s">
        <v>122</v>
      </c>
      <c r="L5" s="77"/>
    </row>
    <row r="6">
      <c r="A6" s="85">
        <v>2.0</v>
      </c>
      <c r="B6" s="120" t="s">
        <v>206</v>
      </c>
      <c r="C6" s="85" t="s">
        <v>124</v>
      </c>
      <c r="D6" s="120">
        <v>46.0</v>
      </c>
      <c r="E6" s="120">
        <v>2.0</v>
      </c>
      <c r="F6" s="87">
        <f t="shared" si="1"/>
        <v>92</v>
      </c>
      <c r="G6" s="85" t="s">
        <v>200</v>
      </c>
      <c r="H6" s="85" t="s">
        <v>119</v>
      </c>
      <c r="I6" s="132" t="s">
        <v>209</v>
      </c>
      <c r="J6" s="85" t="s">
        <v>210</v>
      </c>
      <c r="K6" s="93" t="s">
        <v>125</v>
      </c>
      <c r="L6" s="77"/>
    </row>
    <row r="7">
      <c r="A7" s="85">
        <v>3.0</v>
      </c>
      <c r="B7" s="120" t="s">
        <v>215</v>
      </c>
      <c r="C7" s="85" t="s">
        <v>127</v>
      </c>
      <c r="D7" s="120">
        <v>33.0</v>
      </c>
      <c r="E7" s="120">
        <v>2.0</v>
      </c>
      <c r="F7" s="87">
        <f t="shared" si="1"/>
        <v>66</v>
      </c>
      <c r="G7" s="85" t="s">
        <v>200</v>
      </c>
      <c r="H7" s="85" t="s">
        <v>119</v>
      </c>
      <c r="I7" s="132" t="s">
        <v>216</v>
      </c>
      <c r="J7" s="85" t="s">
        <v>210</v>
      </c>
      <c r="K7" s="93" t="s">
        <v>128</v>
      </c>
      <c r="L7" s="77"/>
    </row>
    <row r="8">
      <c r="A8" s="85">
        <v>4.0</v>
      </c>
      <c r="B8" s="85" t="s">
        <v>130</v>
      </c>
      <c r="C8" s="85" t="s">
        <v>218</v>
      </c>
      <c r="D8" s="120">
        <v>55.8</v>
      </c>
      <c r="E8" s="120">
        <v>4.0</v>
      </c>
      <c r="F8" s="87">
        <f t="shared" si="1"/>
        <v>223.2</v>
      </c>
      <c r="G8" s="85" t="s">
        <v>200</v>
      </c>
      <c r="H8" s="85" t="s">
        <v>132</v>
      </c>
      <c r="I8" s="137" t="s">
        <v>222</v>
      </c>
      <c r="J8" s="85" t="s">
        <v>223</v>
      </c>
      <c r="K8" s="93" t="s">
        <v>133</v>
      </c>
      <c r="L8" s="77"/>
    </row>
    <row r="9">
      <c r="A9" s="85">
        <v>5.0</v>
      </c>
      <c r="B9" s="87"/>
      <c r="C9" s="87"/>
      <c r="D9" s="87"/>
      <c r="E9" s="87"/>
      <c r="F9" s="87">
        <f t="shared" si="1"/>
        <v>0</v>
      </c>
      <c r="G9" s="87"/>
      <c r="H9" s="87"/>
      <c r="I9" s="140"/>
      <c r="J9" s="87"/>
      <c r="K9" s="87"/>
      <c r="L9" s="77"/>
    </row>
    <row r="10">
      <c r="A10" s="120">
        <v>6.0</v>
      </c>
      <c r="B10" s="122"/>
      <c r="C10" s="122"/>
      <c r="D10" s="122"/>
      <c r="E10" s="122"/>
      <c r="F10" s="87">
        <f t="shared" si="1"/>
        <v>0</v>
      </c>
      <c r="G10" s="122"/>
      <c r="H10" s="122"/>
      <c r="I10" s="141"/>
      <c r="J10" s="122"/>
      <c r="K10" s="122"/>
    </row>
    <row r="11">
      <c r="A11" s="120">
        <v>7.0</v>
      </c>
      <c r="B11" s="122"/>
      <c r="C11" s="122"/>
      <c r="D11" s="122"/>
      <c r="E11" s="122"/>
      <c r="F11" s="87">
        <f t="shared" si="1"/>
        <v>0</v>
      </c>
      <c r="G11" s="122"/>
      <c r="H11" s="122"/>
      <c r="I11" s="141"/>
      <c r="J11" s="122"/>
      <c r="K11" s="122"/>
    </row>
    <row r="12">
      <c r="A12" s="120">
        <v>8.0</v>
      </c>
      <c r="B12" s="122"/>
      <c r="C12" s="122"/>
      <c r="D12" s="122"/>
      <c r="E12" s="122"/>
      <c r="F12" s="87">
        <f t="shared" si="1"/>
        <v>0</v>
      </c>
      <c r="G12" s="122"/>
      <c r="H12" s="122"/>
      <c r="I12" s="141"/>
      <c r="J12" s="122"/>
      <c r="K12" s="122"/>
    </row>
    <row r="13">
      <c r="A13" s="120">
        <v>9.0</v>
      </c>
      <c r="B13" s="122"/>
      <c r="C13" s="122"/>
      <c r="D13" s="122"/>
      <c r="E13" s="122"/>
      <c r="F13" s="87">
        <f t="shared" si="1"/>
        <v>0</v>
      </c>
      <c r="G13" s="122"/>
      <c r="H13" s="122"/>
      <c r="I13" s="141"/>
      <c r="J13" s="122"/>
      <c r="K13" s="122"/>
    </row>
    <row r="14">
      <c r="A14" s="120">
        <v>10.0</v>
      </c>
      <c r="B14" s="122"/>
      <c r="C14" s="122"/>
      <c r="D14" s="122"/>
      <c r="E14" s="122"/>
      <c r="F14" s="87">
        <f t="shared" si="1"/>
        <v>0</v>
      </c>
      <c r="G14" s="122"/>
      <c r="H14" s="122"/>
      <c r="I14" s="141"/>
      <c r="J14" s="122"/>
      <c r="K14" s="122"/>
    </row>
    <row r="15">
      <c r="A15" s="36"/>
      <c r="D15" s="142" t="s">
        <v>233</v>
      </c>
      <c r="F15" s="144">
        <f>sum(F5:F14)</f>
        <v>1019.2</v>
      </c>
    </row>
    <row r="16">
      <c r="A16" s="36" t="s">
        <v>238</v>
      </c>
    </row>
    <row r="17">
      <c r="A17" s="36" t="s">
        <v>239</v>
      </c>
    </row>
    <row r="18">
      <c r="A18" s="36" t="s">
        <v>240</v>
      </c>
    </row>
    <row r="19">
      <c r="A19" s="36" t="s">
        <v>241</v>
      </c>
    </row>
    <row r="20">
      <c r="A20" s="36" t="s">
        <v>242</v>
      </c>
    </row>
    <row r="21" ht="102.75" customHeight="1">
      <c r="A21" s="145" t="s">
        <v>243</v>
      </c>
      <c r="H21" s="145" t="s">
        <v>248</v>
      </c>
    </row>
    <row r="23">
      <c r="B23" s="36"/>
    </row>
    <row r="24">
      <c r="B24" s="36"/>
    </row>
    <row r="25">
      <c r="B25" s="36"/>
    </row>
    <row r="26">
      <c r="B26" s="36"/>
    </row>
    <row r="27">
      <c r="B27" s="36"/>
    </row>
  </sheetData>
  <mergeCells count="6">
    <mergeCell ref="J4:K4"/>
    <mergeCell ref="G3:K3"/>
    <mergeCell ref="A1:K1"/>
    <mergeCell ref="A2:K2"/>
    <mergeCell ref="A3:F3"/>
    <mergeCell ref="D15:E15"/>
  </mergeCells>
  <hyperlinks>
    <hyperlink r:id="rId1" ref="K5"/>
    <hyperlink r:id="rId2" ref="K6"/>
    <hyperlink r:id="rId3" ref="K7"/>
    <hyperlink r:id="rId4" ref="K8"/>
  </hyperlinks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71"/>
    <col customWidth="1" min="2" max="3" width="20.29"/>
    <col customWidth="1" min="4" max="4" width="9.86"/>
    <col customWidth="1" min="5" max="5" width="8.71"/>
    <col customWidth="1" min="6" max="6" width="10.57"/>
    <col customWidth="1" min="7" max="7" width="35.14"/>
    <col customWidth="1" min="8" max="8" width="27.14"/>
    <col customWidth="1" min="9" max="9" width="93.86"/>
    <col customWidth="1" min="10" max="10" width="69.71"/>
    <col customWidth="1" min="11" max="11" width="44.86"/>
  </cols>
  <sheetData>
    <row r="1">
      <c r="A1" s="125" t="s">
        <v>181</v>
      </c>
      <c r="B1" s="66"/>
      <c r="C1" s="66"/>
      <c r="D1" s="66"/>
      <c r="E1" s="66"/>
      <c r="F1" s="66"/>
      <c r="G1" s="66"/>
      <c r="H1" s="66"/>
      <c r="I1" s="66"/>
      <c r="J1" s="66"/>
      <c r="K1" s="71"/>
      <c r="L1" s="77"/>
    </row>
    <row r="2">
      <c r="A2" s="128" t="s">
        <v>184</v>
      </c>
      <c r="B2" s="66"/>
      <c r="C2" s="66"/>
      <c r="D2" s="66"/>
      <c r="E2" s="66"/>
      <c r="F2" s="66"/>
      <c r="G2" s="66"/>
      <c r="H2" s="66"/>
      <c r="I2" s="66"/>
      <c r="J2" s="66"/>
      <c r="K2" s="71"/>
      <c r="L2" s="77"/>
    </row>
    <row r="3">
      <c r="A3" s="130" t="s">
        <v>187</v>
      </c>
      <c r="B3" s="66"/>
      <c r="C3" s="66"/>
      <c r="D3" s="66"/>
      <c r="E3" s="66"/>
      <c r="F3" s="71"/>
      <c r="G3" s="131" t="s">
        <v>191</v>
      </c>
      <c r="H3" s="66"/>
      <c r="I3" s="66"/>
      <c r="J3" s="66"/>
      <c r="K3" s="71"/>
      <c r="L3" s="77"/>
    </row>
    <row r="4">
      <c r="A4" s="79" t="s">
        <v>10</v>
      </c>
      <c r="B4" s="81" t="s">
        <v>108</v>
      </c>
      <c r="C4" s="81" t="s">
        <v>110</v>
      </c>
      <c r="D4" s="81" t="s">
        <v>111</v>
      </c>
      <c r="E4" s="81" t="s">
        <v>112</v>
      </c>
      <c r="F4" s="81" t="s">
        <v>194</v>
      </c>
      <c r="G4" s="81" t="s">
        <v>196</v>
      </c>
      <c r="H4" s="81" t="s">
        <v>19</v>
      </c>
      <c r="I4" s="81" t="s">
        <v>113</v>
      </c>
      <c r="J4" s="83" t="s">
        <v>114</v>
      </c>
      <c r="K4" s="71"/>
      <c r="L4" s="77"/>
    </row>
    <row r="5">
      <c r="A5" s="85">
        <v>1.0</v>
      </c>
      <c r="B5" s="149" t="s">
        <v>138</v>
      </c>
      <c r="C5" s="150" t="s">
        <v>139</v>
      </c>
      <c r="D5" s="85">
        <v>124.74</v>
      </c>
      <c r="E5" s="120">
        <v>1.0</v>
      </c>
      <c r="F5" s="87">
        <f t="shared" ref="F5:F14" si="1">D5*E5</f>
        <v>124.74</v>
      </c>
      <c r="G5" s="85" t="s">
        <v>200</v>
      </c>
      <c r="H5" s="85" t="s">
        <v>141</v>
      </c>
      <c r="I5" s="85" t="s">
        <v>142</v>
      </c>
      <c r="J5" s="85" t="s">
        <v>270</v>
      </c>
      <c r="K5" s="93" t="s">
        <v>143</v>
      </c>
      <c r="L5" s="77"/>
    </row>
    <row r="6">
      <c r="A6" s="85">
        <v>2.0</v>
      </c>
      <c r="B6" s="113" t="s">
        <v>146</v>
      </c>
      <c r="C6" s="150" t="s">
        <v>147</v>
      </c>
      <c r="D6" s="85">
        <v>25.58</v>
      </c>
      <c r="E6" s="120">
        <v>1.0</v>
      </c>
      <c r="F6" s="87">
        <f t="shared" si="1"/>
        <v>25.58</v>
      </c>
      <c r="G6" s="85" t="s">
        <v>279</v>
      </c>
      <c r="H6" s="85" t="s">
        <v>141</v>
      </c>
      <c r="I6" s="113" t="s">
        <v>149</v>
      </c>
      <c r="J6" s="85" t="s">
        <v>270</v>
      </c>
      <c r="K6" s="93" t="s">
        <v>150</v>
      </c>
      <c r="L6" s="77"/>
    </row>
    <row r="7">
      <c r="A7" s="85">
        <v>3.0</v>
      </c>
      <c r="B7" s="85" t="s">
        <v>151</v>
      </c>
      <c r="C7" s="85">
        <v>1103.0</v>
      </c>
      <c r="D7" s="85">
        <v>45.62</v>
      </c>
      <c r="E7" s="120">
        <v>2.0</v>
      </c>
      <c r="F7" s="87">
        <f t="shared" si="1"/>
        <v>91.24</v>
      </c>
      <c r="G7" s="85" t="s">
        <v>200</v>
      </c>
      <c r="H7" s="85" t="s">
        <v>152</v>
      </c>
      <c r="I7" s="114" t="s">
        <v>153</v>
      </c>
      <c r="J7" s="85" t="s">
        <v>156</v>
      </c>
      <c r="K7" s="93" t="s">
        <v>154</v>
      </c>
      <c r="L7" s="77"/>
    </row>
    <row r="8">
      <c r="A8" s="85">
        <v>4.0</v>
      </c>
      <c r="B8" s="85" t="s">
        <v>158</v>
      </c>
      <c r="C8" s="85">
        <v>4533.0</v>
      </c>
      <c r="D8" s="85">
        <v>20.48</v>
      </c>
      <c r="E8" s="120">
        <v>2.0</v>
      </c>
      <c r="F8" s="87">
        <f t="shared" si="1"/>
        <v>40.96</v>
      </c>
      <c r="G8" s="85" t="s">
        <v>200</v>
      </c>
      <c r="H8" s="85" t="s">
        <v>152</v>
      </c>
      <c r="I8" s="114" t="s">
        <v>159</v>
      </c>
      <c r="J8" s="85" t="s">
        <v>283</v>
      </c>
      <c r="K8" s="93" t="s">
        <v>160</v>
      </c>
      <c r="L8" s="77"/>
    </row>
    <row r="9">
      <c r="A9" s="85">
        <v>5.0</v>
      </c>
      <c r="B9" s="87"/>
      <c r="C9" s="87"/>
      <c r="D9" s="87"/>
      <c r="E9" s="87"/>
      <c r="F9" s="87">
        <f t="shared" si="1"/>
        <v>0</v>
      </c>
      <c r="G9" s="87"/>
      <c r="H9" s="87"/>
      <c r="I9" s="140"/>
      <c r="J9" s="87"/>
      <c r="K9" s="87"/>
      <c r="L9" s="77"/>
    </row>
    <row r="10">
      <c r="A10" s="120">
        <v>6.0</v>
      </c>
      <c r="B10" s="122"/>
      <c r="C10" s="122"/>
      <c r="D10" s="122"/>
      <c r="E10" s="122"/>
      <c r="F10" s="87">
        <f t="shared" si="1"/>
        <v>0</v>
      </c>
      <c r="G10" s="122"/>
      <c r="H10" s="122"/>
      <c r="I10" s="141"/>
      <c r="J10" s="122"/>
      <c r="K10" s="122"/>
    </row>
    <row r="11">
      <c r="A11" s="120">
        <v>7.0</v>
      </c>
      <c r="B11" s="122"/>
      <c r="C11" s="122"/>
      <c r="D11" s="122"/>
      <c r="E11" s="122"/>
      <c r="F11" s="87">
        <f t="shared" si="1"/>
        <v>0</v>
      </c>
      <c r="G11" s="122"/>
      <c r="H11" s="122"/>
      <c r="I11" s="141"/>
      <c r="J11" s="122"/>
      <c r="K11" s="122"/>
    </row>
    <row r="12">
      <c r="A12" s="120">
        <v>8.0</v>
      </c>
      <c r="B12" s="122"/>
      <c r="C12" s="122"/>
      <c r="D12" s="122"/>
      <c r="E12" s="122"/>
      <c r="F12" s="87">
        <f t="shared" si="1"/>
        <v>0</v>
      </c>
      <c r="G12" s="122"/>
      <c r="H12" s="122"/>
      <c r="I12" s="141"/>
      <c r="J12" s="122"/>
      <c r="K12" s="122"/>
    </row>
    <row r="13">
      <c r="A13" s="120">
        <v>9.0</v>
      </c>
      <c r="B13" s="122"/>
      <c r="C13" s="122"/>
      <c r="D13" s="122"/>
      <c r="E13" s="122"/>
      <c r="F13" s="87">
        <f t="shared" si="1"/>
        <v>0</v>
      </c>
      <c r="G13" s="122"/>
      <c r="H13" s="122"/>
      <c r="I13" s="141"/>
      <c r="J13" s="122"/>
      <c r="K13" s="122"/>
    </row>
    <row r="14">
      <c r="A14" s="120">
        <v>10.0</v>
      </c>
      <c r="B14" s="122"/>
      <c r="C14" s="122"/>
      <c r="D14" s="122"/>
      <c r="E14" s="122"/>
      <c r="F14" s="87">
        <f t="shared" si="1"/>
        <v>0</v>
      </c>
      <c r="G14" s="122"/>
      <c r="H14" s="122"/>
      <c r="I14" s="141"/>
      <c r="J14" s="122"/>
      <c r="K14" s="122"/>
    </row>
    <row r="15">
      <c r="A15" s="36"/>
      <c r="D15" s="142" t="s">
        <v>233</v>
      </c>
      <c r="F15" s="144">
        <f>sum(F5:F14)</f>
        <v>282.52</v>
      </c>
    </row>
    <row r="16">
      <c r="A16" s="36" t="s">
        <v>238</v>
      </c>
    </row>
    <row r="17">
      <c r="A17" s="36" t="s">
        <v>239</v>
      </c>
    </row>
    <row r="18">
      <c r="A18" s="36" t="s">
        <v>240</v>
      </c>
    </row>
    <row r="19">
      <c r="A19" s="36" t="s">
        <v>241</v>
      </c>
    </row>
    <row r="20">
      <c r="A20" s="36" t="s">
        <v>242</v>
      </c>
    </row>
    <row r="21" ht="102.75" customHeight="1">
      <c r="A21" s="145" t="s">
        <v>243</v>
      </c>
      <c r="H21" s="145" t="s">
        <v>248</v>
      </c>
    </row>
  </sheetData>
  <mergeCells count="6">
    <mergeCell ref="J4:K4"/>
    <mergeCell ref="G3:K3"/>
    <mergeCell ref="A1:K1"/>
    <mergeCell ref="A2:K2"/>
    <mergeCell ref="A3:F3"/>
    <mergeCell ref="D15:E15"/>
  </mergeCells>
  <hyperlinks>
    <hyperlink r:id="rId1" ref="K5"/>
    <hyperlink r:id="rId2" ref="K6"/>
    <hyperlink r:id="rId3" ref="K7"/>
    <hyperlink r:id="rId4" ref="K8"/>
  </hyperlinks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71"/>
    <col customWidth="1" min="2" max="3" width="20.29"/>
    <col customWidth="1" min="4" max="4" width="9.86"/>
    <col customWidth="1" min="5" max="5" width="8.71"/>
    <col customWidth="1" min="6" max="6" width="10.57"/>
    <col customWidth="1" min="7" max="7" width="35.14"/>
    <col customWidth="1" min="8" max="8" width="27.14"/>
    <col customWidth="1" min="9" max="9" width="35.0"/>
    <col customWidth="1" min="10" max="10" width="36.0"/>
    <col customWidth="1" min="11" max="11" width="44.86"/>
  </cols>
  <sheetData>
    <row r="1">
      <c r="A1" s="125" t="s">
        <v>181</v>
      </c>
      <c r="B1" s="66"/>
      <c r="C1" s="66"/>
      <c r="D1" s="66"/>
      <c r="E1" s="66"/>
      <c r="F1" s="66"/>
      <c r="G1" s="66"/>
      <c r="H1" s="66"/>
      <c r="I1" s="66"/>
      <c r="J1" s="66"/>
      <c r="K1" s="71"/>
      <c r="L1" s="77"/>
    </row>
    <row r="2">
      <c r="A2" s="128" t="s">
        <v>184</v>
      </c>
      <c r="B2" s="66"/>
      <c r="C2" s="66"/>
      <c r="D2" s="66"/>
      <c r="E2" s="66"/>
      <c r="F2" s="66"/>
      <c r="G2" s="66"/>
      <c r="H2" s="66"/>
      <c r="I2" s="66"/>
      <c r="J2" s="66"/>
      <c r="K2" s="71"/>
      <c r="L2" s="77"/>
    </row>
    <row r="3">
      <c r="A3" s="130" t="s">
        <v>187</v>
      </c>
      <c r="B3" s="66"/>
      <c r="C3" s="66"/>
      <c r="D3" s="66"/>
      <c r="E3" s="66"/>
      <c r="F3" s="71"/>
      <c r="G3" s="131" t="s">
        <v>191</v>
      </c>
      <c r="H3" s="66"/>
      <c r="I3" s="66"/>
      <c r="J3" s="66"/>
      <c r="K3" s="71"/>
      <c r="L3" s="77"/>
    </row>
    <row r="4">
      <c r="A4" s="79" t="s">
        <v>10</v>
      </c>
      <c r="B4" s="81" t="s">
        <v>108</v>
      </c>
      <c r="C4" s="81" t="s">
        <v>110</v>
      </c>
      <c r="D4" s="81" t="s">
        <v>111</v>
      </c>
      <c r="E4" s="81" t="s">
        <v>112</v>
      </c>
      <c r="F4" s="81" t="s">
        <v>194</v>
      </c>
      <c r="G4" s="81" t="s">
        <v>196</v>
      </c>
      <c r="H4" s="81" t="s">
        <v>19</v>
      </c>
      <c r="I4" s="81" t="s">
        <v>113</v>
      </c>
      <c r="J4" s="83" t="s">
        <v>114</v>
      </c>
      <c r="K4" s="71"/>
      <c r="L4" s="77"/>
    </row>
    <row r="5">
      <c r="A5" s="85">
        <v>1.0</v>
      </c>
      <c r="B5" s="85" t="s">
        <v>162</v>
      </c>
      <c r="C5" s="118" t="s">
        <v>163</v>
      </c>
      <c r="D5" s="85">
        <v>188.89</v>
      </c>
      <c r="E5" s="120">
        <v>1.0</v>
      </c>
      <c r="F5" s="87">
        <f t="shared" ref="F5:F14" si="1">D5*E5</f>
        <v>188.89</v>
      </c>
      <c r="G5" s="85" t="s">
        <v>200</v>
      </c>
      <c r="H5" s="85" t="s">
        <v>164</v>
      </c>
      <c r="I5" s="114" t="s">
        <v>165</v>
      </c>
      <c r="J5" s="85" t="s">
        <v>284</v>
      </c>
      <c r="K5" s="93" t="s">
        <v>166</v>
      </c>
      <c r="L5" s="77"/>
    </row>
    <row r="6">
      <c r="A6" s="85">
        <v>2.0</v>
      </c>
      <c r="B6" s="85" t="s">
        <v>167</v>
      </c>
      <c r="C6" s="85" t="s">
        <v>168</v>
      </c>
      <c r="D6" s="85">
        <v>179.95</v>
      </c>
      <c r="E6" s="120">
        <v>1.0</v>
      </c>
      <c r="F6" s="87">
        <f t="shared" si="1"/>
        <v>179.95</v>
      </c>
      <c r="G6" s="85" t="s">
        <v>200</v>
      </c>
      <c r="H6" s="85" t="s">
        <v>164</v>
      </c>
      <c r="I6" s="114" t="s">
        <v>169</v>
      </c>
      <c r="J6" s="85" t="s">
        <v>285</v>
      </c>
      <c r="K6" s="93" t="s">
        <v>170</v>
      </c>
      <c r="L6" s="77"/>
    </row>
    <row r="7">
      <c r="A7" s="85">
        <v>3.0</v>
      </c>
      <c r="B7" s="120" t="s">
        <v>171</v>
      </c>
      <c r="C7" s="118" t="s">
        <v>172</v>
      </c>
      <c r="D7" s="120">
        <v>114.99</v>
      </c>
      <c r="E7" s="120">
        <v>3.0</v>
      </c>
      <c r="F7" s="87">
        <f t="shared" si="1"/>
        <v>344.97</v>
      </c>
      <c r="G7" s="85" t="s">
        <v>200</v>
      </c>
      <c r="H7" s="85" t="s">
        <v>164</v>
      </c>
      <c r="I7" s="120" t="s">
        <v>173</v>
      </c>
      <c r="J7" s="85" t="s">
        <v>286</v>
      </c>
      <c r="K7" s="121" t="s">
        <v>174</v>
      </c>
      <c r="L7" s="77"/>
    </row>
    <row r="8">
      <c r="A8" s="85">
        <v>4.0</v>
      </c>
      <c r="B8" s="120" t="s">
        <v>175</v>
      </c>
      <c r="C8" s="120" t="s">
        <v>176</v>
      </c>
      <c r="D8" s="120">
        <v>119.95</v>
      </c>
      <c r="E8" s="120">
        <v>1.0</v>
      </c>
      <c r="F8" s="87">
        <f t="shared" si="1"/>
        <v>119.95</v>
      </c>
      <c r="G8" s="85" t="s">
        <v>200</v>
      </c>
      <c r="H8" s="85" t="s">
        <v>164</v>
      </c>
      <c r="I8" s="120" t="s">
        <v>177</v>
      </c>
      <c r="J8" s="85" t="s">
        <v>287</v>
      </c>
      <c r="K8" s="121" t="s">
        <v>178</v>
      </c>
      <c r="L8" s="77"/>
    </row>
    <row r="9">
      <c r="A9" s="85">
        <v>5.0</v>
      </c>
      <c r="B9" s="87"/>
      <c r="C9" s="87"/>
      <c r="D9" s="87"/>
      <c r="E9" s="87"/>
      <c r="F9" s="87">
        <f t="shared" si="1"/>
        <v>0</v>
      </c>
      <c r="G9" s="87"/>
      <c r="H9" s="87"/>
      <c r="I9" s="140"/>
      <c r="J9" s="87"/>
      <c r="K9" s="87"/>
      <c r="L9" s="77"/>
    </row>
    <row r="10">
      <c r="A10" s="120">
        <v>6.0</v>
      </c>
      <c r="B10" s="122"/>
      <c r="C10" s="122"/>
      <c r="D10" s="122"/>
      <c r="E10" s="122"/>
      <c r="F10" s="87">
        <f t="shared" si="1"/>
        <v>0</v>
      </c>
      <c r="G10" s="122"/>
      <c r="H10" s="122"/>
      <c r="I10" s="141"/>
      <c r="J10" s="122"/>
      <c r="K10" s="122"/>
    </row>
    <row r="11">
      <c r="A11" s="120">
        <v>7.0</v>
      </c>
      <c r="B11" s="122"/>
      <c r="C11" s="122"/>
      <c r="D11" s="122"/>
      <c r="E11" s="122"/>
      <c r="F11" s="87">
        <f t="shared" si="1"/>
        <v>0</v>
      </c>
      <c r="G11" s="122"/>
      <c r="H11" s="122"/>
      <c r="I11" s="141"/>
      <c r="J11" s="122"/>
      <c r="K11" s="122"/>
    </row>
    <row r="12">
      <c r="A12" s="120">
        <v>8.0</v>
      </c>
      <c r="B12" s="122"/>
      <c r="C12" s="122"/>
      <c r="D12" s="122"/>
      <c r="E12" s="122"/>
      <c r="F12" s="87">
        <f t="shared" si="1"/>
        <v>0</v>
      </c>
      <c r="G12" s="122"/>
      <c r="H12" s="122"/>
      <c r="I12" s="141"/>
      <c r="J12" s="122"/>
      <c r="K12" s="122"/>
    </row>
    <row r="13">
      <c r="A13" s="120">
        <v>9.0</v>
      </c>
      <c r="B13" s="122"/>
      <c r="C13" s="122"/>
      <c r="D13" s="122"/>
      <c r="E13" s="122"/>
      <c r="F13" s="87">
        <f t="shared" si="1"/>
        <v>0</v>
      </c>
      <c r="G13" s="122"/>
      <c r="H13" s="122"/>
      <c r="I13" s="141"/>
      <c r="J13" s="122"/>
      <c r="K13" s="122"/>
    </row>
    <row r="14">
      <c r="A14" s="120">
        <v>10.0</v>
      </c>
      <c r="B14" s="122"/>
      <c r="C14" s="122"/>
      <c r="D14" s="122"/>
      <c r="E14" s="122"/>
      <c r="F14" s="87">
        <f t="shared" si="1"/>
        <v>0</v>
      </c>
      <c r="G14" s="122"/>
      <c r="H14" s="122"/>
      <c r="I14" s="141"/>
      <c r="J14" s="122"/>
      <c r="K14" s="122"/>
    </row>
    <row r="15">
      <c r="A15" s="36"/>
      <c r="D15" s="142" t="s">
        <v>233</v>
      </c>
      <c r="F15" s="144">
        <f>sum(F5:F14)</f>
        <v>833.76</v>
      </c>
    </row>
    <row r="16">
      <c r="A16" s="36" t="s">
        <v>238</v>
      </c>
    </row>
    <row r="17">
      <c r="A17" s="36" t="s">
        <v>239</v>
      </c>
    </row>
    <row r="18">
      <c r="A18" s="36" t="s">
        <v>240</v>
      </c>
    </row>
    <row r="19">
      <c r="A19" s="36" t="s">
        <v>241</v>
      </c>
    </row>
    <row r="20">
      <c r="A20" s="36" t="s">
        <v>242</v>
      </c>
    </row>
    <row r="21" ht="102.75" customHeight="1">
      <c r="A21" s="145" t="s">
        <v>243</v>
      </c>
      <c r="H21" s="145" t="s">
        <v>248</v>
      </c>
    </row>
    <row r="52">
      <c r="A52" s="153"/>
      <c r="B52" s="153"/>
      <c r="C52" s="153"/>
      <c r="D52" s="153"/>
      <c r="E52" s="153"/>
      <c r="F52" s="153"/>
      <c r="G52" s="153"/>
      <c r="H52" s="153"/>
      <c r="J52" s="153"/>
      <c r="K52" s="154"/>
    </row>
    <row r="53">
      <c r="A53" s="153"/>
      <c r="B53" s="153"/>
      <c r="C53" s="153"/>
      <c r="D53" s="153"/>
      <c r="E53" s="153"/>
      <c r="F53" s="153"/>
      <c r="G53" s="153"/>
      <c r="H53" s="153"/>
      <c r="J53" s="153"/>
      <c r="K53" s="154"/>
    </row>
    <row r="54">
      <c r="A54" s="153"/>
      <c r="B54" s="153"/>
      <c r="C54" s="153"/>
      <c r="D54" s="153"/>
      <c r="E54" s="153"/>
      <c r="F54" s="153"/>
      <c r="G54" s="153"/>
      <c r="H54" s="153"/>
      <c r="J54" s="153"/>
      <c r="K54" s="154"/>
    </row>
    <row r="55">
      <c r="A55" s="153"/>
      <c r="B55" s="153"/>
      <c r="C55" s="153"/>
      <c r="D55" s="153"/>
      <c r="E55" s="153"/>
      <c r="F55" s="153"/>
      <c r="G55" s="153"/>
      <c r="H55" s="153"/>
      <c r="J55" s="153"/>
      <c r="K55" s="154"/>
    </row>
  </sheetData>
  <mergeCells count="6">
    <mergeCell ref="J4:K4"/>
    <mergeCell ref="G3:K3"/>
    <mergeCell ref="A1:K1"/>
    <mergeCell ref="A2:K2"/>
    <mergeCell ref="A3:F3"/>
    <mergeCell ref="D15:E15"/>
  </mergeCells>
  <hyperlinks>
    <hyperlink r:id="rId1" ref="K5"/>
    <hyperlink r:id="rId2" ref="K6"/>
    <hyperlink r:id="rId3" ref="K7"/>
    <hyperlink r:id="rId4" ref="K8"/>
  </hyperlinks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71"/>
    <col customWidth="1" min="2" max="2" width="21.86"/>
    <col customWidth="1" min="3" max="3" width="20.29"/>
    <col customWidth="1" min="4" max="4" width="9.86"/>
    <col customWidth="1" min="5" max="5" width="8.71"/>
    <col customWidth="1" min="6" max="6" width="10.57"/>
    <col customWidth="1" min="7" max="7" width="35.14"/>
    <col customWidth="1" min="8" max="8" width="27.14"/>
    <col customWidth="1" min="9" max="9" width="18.0"/>
    <col customWidth="1" min="10" max="10" width="39.71"/>
    <col customWidth="1" min="11" max="11" width="78.71"/>
  </cols>
  <sheetData>
    <row r="1">
      <c r="A1" s="125" t="s">
        <v>181</v>
      </c>
      <c r="B1" s="66"/>
      <c r="C1" s="66"/>
      <c r="D1" s="66"/>
      <c r="E1" s="66"/>
      <c r="F1" s="66"/>
      <c r="G1" s="66"/>
      <c r="H1" s="66"/>
      <c r="I1" s="66"/>
      <c r="J1" s="66"/>
      <c r="K1" s="71"/>
      <c r="L1" s="77"/>
    </row>
    <row r="2">
      <c r="A2" s="128" t="s">
        <v>184</v>
      </c>
      <c r="B2" s="66"/>
      <c r="C2" s="66"/>
      <c r="D2" s="66"/>
      <c r="E2" s="66"/>
      <c r="F2" s="66"/>
      <c r="G2" s="66"/>
      <c r="H2" s="66"/>
      <c r="I2" s="66"/>
      <c r="J2" s="66"/>
      <c r="K2" s="71"/>
      <c r="L2" s="77"/>
    </row>
    <row r="3">
      <c r="A3" s="130" t="s">
        <v>187</v>
      </c>
      <c r="B3" s="66"/>
      <c r="C3" s="66"/>
      <c r="D3" s="66"/>
      <c r="E3" s="66"/>
      <c r="F3" s="71"/>
      <c r="G3" s="131" t="s">
        <v>191</v>
      </c>
      <c r="H3" s="66"/>
      <c r="I3" s="66"/>
      <c r="J3" s="66"/>
      <c r="K3" s="71"/>
      <c r="L3" s="77"/>
    </row>
    <row r="4">
      <c r="A4" s="79" t="s">
        <v>10</v>
      </c>
      <c r="B4" s="81" t="s">
        <v>108</v>
      </c>
      <c r="C4" s="81" t="s">
        <v>110</v>
      </c>
      <c r="D4" s="81" t="s">
        <v>111</v>
      </c>
      <c r="E4" s="81" t="s">
        <v>112</v>
      </c>
      <c r="F4" s="81" t="s">
        <v>194</v>
      </c>
      <c r="G4" s="81" t="s">
        <v>196</v>
      </c>
      <c r="H4" s="81" t="s">
        <v>19</v>
      </c>
      <c r="I4" s="81" t="s">
        <v>113</v>
      </c>
      <c r="J4" s="83" t="s">
        <v>114</v>
      </c>
      <c r="K4" s="71"/>
      <c r="L4" s="77"/>
    </row>
    <row r="5">
      <c r="A5" s="85">
        <v>1.0</v>
      </c>
      <c r="B5" s="120" t="s">
        <v>179</v>
      </c>
      <c r="C5" s="152" t="s">
        <v>180</v>
      </c>
      <c r="D5" s="120">
        <v>38.64</v>
      </c>
      <c r="E5" s="120">
        <v>2.0</v>
      </c>
      <c r="F5" s="87">
        <f t="shared" ref="F5:F8" si="1">D5*E5</f>
        <v>77.28</v>
      </c>
      <c r="G5" s="85" t="s">
        <v>200</v>
      </c>
      <c r="H5" s="120" t="s">
        <v>141</v>
      </c>
      <c r="I5" s="120" t="s">
        <v>182</v>
      </c>
      <c r="J5" s="85" t="s">
        <v>288</v>
      </c>
      <c r="K5" s="126" t="s">
        <v>183</v>
      </c>
      <c r="L5" s="77"/>
    </row>
    <row r="6">
      <c r="A6" s="85">
        <v>2.0</v>
      </c>
      <c r="B6" s="120" t="s">
        <v>185</v>
      </c>
      <c r="C6" s="155" t="s">
        <v>186</v>
      </c>
      <c r="D6" s="120">
        <v>18.49</v>
      </c>
      <c r="E6" s="120">
        <v>3.0</v>
      </c>
      <c r="F6" s="87">
        <f t="shared" si="1"/>
        <v>55.47</v>
      </c>
      <c r="G6" s="85" t="s">
        <v>200</v>
      </c>
      <c r="H6" s="120" t="s">
        <v>188</v>
      </c>
      <c r="I6" s="120" t="s">
        <v>189</v>
      </c>
      <c r="J6" s="85" t="s">
        <v>289</v>
      </c>
      <c r="K6" s="121" t="s">
        <v>190</v>
      </c>
      <c r="L6" s="77"/>
    </row>
    <row r="7">
      <c r="A7" s="85">
        <v>3.0</v>
      </c>
      <c r="B7" s="120" t="s">
        <v>192</v>
      </c>
      <c r="C7" s="120" t="s">
        <v>193</v>
      </c>
      <c r="D7" s="120">
        <v>22.99</v>
      </c>
      <c r="E7" s="120">
        <v>1.0</v>
      </c>
      <c r="F7" s="87">
        <f t="shared" si="1"/>
        <v>22.99</v>
      </c>
      <c r="G7" s="85" t="s">
        <v>290</v>
      </c>
      <c r="H7" s="120" t="s">
        <v>195</v>
      </c>
      <c r="I7" s="120" t="s">
        <v>197</v>
      </c>
      <c r="J7" s="85" t="s">
        <v>291</v>
      </c>
      <c r="K7" s="121" t="s">
        <v>198</v>
      </c>
      <c r="L7" s="77"/>
    </row>
    <row r="8">
      <c r="A8" s="85">
        <v>4.0</v>
      </c>
      <c r="B8" s="120"/>
      <c r="C8" s="120"/>
      <c r="D8" s="120"/>
      <c r="E8" s="120"/>
      <c r="F8" s="87">
        <f t="shared" si="1"/>
        <v>0</v>
      </c>
      <c r="G8" s="85"/>
      <c r="H8" s="85"/>
      <c r="I8" s="120"/>
      <c r="J8" s="85"/>
      <c r="K8" s="120"/>
      <c r="L8" s="77"/>
    </row>
    <row r="9">
      <c r="A9" s="36"/>
      <c r="D9" s="142" t="s">
        <v>233</v>
      </c>
      <c r="F9" s="144">
        <f>sum(F5:F8)</f>
        <v>155.74</v>
      </c>
    </row>
    <row r="10">
      <c r="A10" s="36" t="s">
        <v>238</v>
      </c>
    </row>
    <row r="11">
      <c r="A11" s="36" t="s">
        <v>239</v>
      </c>
    </row>
    <row r="12">
      <c r="A12" s="36" t="s">
        <v>240</v>
      </c>
    </row>
    <row r="13">
      <c r="A13" s="36" t="s">
        <v>241</v>
      </c>
    </row>
    <row r="14">
      <c r="A14" s="36" t="s">
        <v>242</v>
      </c>
    </row>
    <row r="15" ht="102.75" customHeight="1">
      <c r="A15" s="145" t="s">
        <v>243</v>
      </c>
      <c r="H15" s="145" t="s">
        <v>248</v>
      </c>
    </row>
    <row r="43">
      <c r="A43" s="153"/>
      <c r="B43" s="153"/>
      <c r="C43" s="153"/>
      <c r="D43" s="153"/>
      <c r="E43" s="153"/>
      <c r="F43" s="153"/>
      <c r="G43" s="153"/>
      <c r="H43" s="153"/>
      <c r="J43" s="153"/>
      <c r="K43" s="154"/>
    </row>
    <row r="44">
      <c r="A44" s="153"/>
      <c r="B44" s="153"/>
      <c r="C44" s="153"/>
      <c r="D44" s="153"/>
      <c r="E44" s="153"/>
      <c r="F44" s="153"/>
      <c r="G44" s="153"/>
      <c r="H44" s="153"/>
      <c r="J44" s="153"/>
      <c r="K44" s="154"/>
    </row>
    <row r="45">
      <c r="A45" s="153"/>
      <c r="B45" s="153"/>
      <c r="C45" s="153"/>
      <c r="D45" s="153"/>
      <c r="E45" s="153"/>
      <c r="F45" s="153"/>
      <c r="G45" s="153"/>
      <c r="H45" s="153"/>
      <c r="J45" s="153"/>
      <c r="K45" s="154"/>
    </row>
    <row r="46">
      <c r="A46" s="153"/>
      <c r="B46" s="153"/>
      <c r="C46" s="153"/>
      <c r="D46" s="153"/>
      <c r="E46" s="153"/>
      <c r="F46" s="153"/>
      <c r="G46" s="153"/>
      <c r="H46" s="153"/>
      <c r="J46" s="153"/>
      <c r="K46" s="154"/>
    </row>
  </sheetData>
  <mergeCells count="6">
    <mergeCell ref="J4:K4"/>
    <mergeCell ref="G3:K3"/>
    <mergeCell ref="A1:K1"/>
    <mergeCell ref="A2:K2"/>
    <mergeCell ref="A3:F3"/>
    <mergeCell ref="D9:E9"/>
  </mergeCells>
  <hyperlinks>
    <hyperlink r:id="rId1" ref="K5"/>
    <hyperlink r:id="rId2" ref="K6"/>
    <hyperlink r:id="rId3" ref="K7"/>
  </hyperlinks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71"/>
    <col customWidth="1" min="2" max="2" width="21.86"/>
    <col customWidth="1" min="3" max="3" width="20.29"/>
    <col customWidth="1" min="4" max="4" width="9.86"/>
    <col customWidth="1" min="5" max="5" width="8.71"/>
    <col customWidth="1" min="6" max="6" width="10.57"/>
    <col customWidth="1" min="7" max="7" width="35.14"/>
    <col customWidth="1" min="8" max="8" width="27.14"/>
    <col customWidth="1" min="9" max="9" width="18.0"/>
    <col customWidth="1" min="10" max="10" width="39.71"/>
    <col customWidth="1" min="11" max="11" width="78.71"/>
  </cols>
  <sheetData>
    <row r="1">
      <c r="A1" s="125" t="s">
        <v>181</v>
      </c>
      <c r="B1" s="66"/>
      <c r="C1" s="66"/>
      <c r="D1" s="66"/>
      <c r="E1" s="66"/>
      <c r="F1" s="66"/>
      <c r="G1" s="66"/>
      <c r="H1" s="66"/>
      <c r="I1" s="66"/>
      <c r="J1" s="66"/>
      <c r="K1" s="71"/>
      <c r="L1" s="77"/>
    </row>
    <row r="2">
      <c r="A2" s="128" t="s">
        <v>184</v>
      </c>
      <c r="B2" s="66"/>
      <c r="C2" s="66"/>
      <c r="D2" s="66"/>
      <c r="E2" s="66"/>
      <c r="F2" s="66"/>
      <c r="G2" s="66"/>
      <c r="H2" s="66"/>
      <c r="I2" s="66"/>
      <c r="J2" s="66"/>
      <c r="K2" s="71"/>
      <c r="L2" s="77"/>
    </row>
    <row r="3">
      <c r="A3" s="130" t="s">
        <v>187</v>
      </c>
      <c r="B3" s="66"/>
      <c r="C3" s="66"/>
      <c r="D3" s="66"/>
      <c r="E3" s="66"/>
      <c r="F3" s="71"/>
      <c r="G3" s="131" t="s">
        <v>191</v>
      </c>
      <c r="H3" s="66"/>
      <c r="I3" s="66"/>
      <c r="J3" s="66"/>
      <c r="K3" s="71"/>
      <c r="L3" s="77"/>
    </row>
    <row r="4">
      <c r="A4" s="79" t="s">
        <v>10</v>
      </c>
      <c r="B4" s="81" t="s">
        <v>108</v>
      </c>
      <c r="C4" s="81" t="s">
        <v>110</v>
      </c>
      <c r="D4" s="81" t="s">
        <v>111</v>
      </c>
      <c r="E4" s="81" t="s">
        <v>112</v>
      </c>
      <c r="F4" s="81" t="s">
        <v>194</v>
      </c>
      <c r="G4" s="81" t="s">
        <v>196</v>
      </c>
      <c r="H4" s="81" t="s">
        <v>19</v>
      </c>
      <c r="I4" s="81" t="s">
        <v>113</v>
      </c>
      <c r="J4" s="83" t="s">
        <v>114</v>
      </c>
      <c r="K4" s="71"/>
      <c r="L4" s="77"/>
    </row>
    <row r="5">
      <c r="A5" s="85">
        <v>1.0</v>
      </c>
      <c r="B5" s="120" t="s">
        <v>203</v>
      </c>
      <c r="C5" s="120">
        <v>6463731.0</v>
      </c>
      <c r="D5" s="156">
        <v>24.0</v>
      </c>
      <c r="E5" s="120">
        <v>1.0</v>
      </c>
      <c r="F5" s="157">
        <f t="shared" ref="F5:F6" si="1">D5*E5</f>
        <v>24</v>
      </c>
      <c r="G5" s="85" t="s">
        <v>200</v>
      </c>
      <c r="H5" s="120" t="s">
        <v>137</v>
      </c>
      <c r="I5" s="120" t="s">
        <v>204</v>
      </c>
      <c r="J5" s="85" t="s">
        <v>292</v>
      </c>
      <c r="K5" s="121" t="s">
        <v>205</v>
      </c>
      <c r="L5" s="77"/>
    </row>
    <row r="6">
      <c r="A6" s="85">
        <v>2.0</v>
      </c>
      <c r="B6" s="120" t="s">
        <v>207</v>
      </c>
      <c r="C6" s="120">
        <v>2292282.0</v>
      </c>
      <c r="D6" s="156">
        <v>24.0</v>
      </c>
      <c r="E6" s="120">
        <v>1.0</v>
      </c>
      <c r="F6" s="157">
        <f t="shared" si="1"/>
        <v>24</v>
      </c>
      <c r="G6" s="85" t="s">
        <v>200</v>
      </c>
      <c r="H6" s="120" t="s">
        <v>137</v>
      </c>
      <c r="I6" s="120" t="s">
        <v>204</v>
      </c>
      <c r="J6" s="85" t="s">
        <v>292</v>
      </c>
      <c r="K6" s="121" t="s">
        <v>208</v>
      </c>
      <c r="L6" s="77"/>
    </row>
    <row r="7">
      <c r="A7" s="36"/>
      <c r="D7" s="142" t="s">
        <v>233</v>
      </c>
      <c r="F7" s="158">
        <f>sum(F5:F6)</f>
        <v>48</v>
      </c>
    </row>
    <row r="8">
      <c r="A8" s="36" t="s">
        <v>238</v>
      </c>
    </row>
    <row r="9">
      <c r="A9" s="36" t="s">
        <v>239</v>
      </c>
    </row>
    <row r="10">
      <c r="A10" s="36" t="s">
        <v>240</v>
      </c>
    </row>
    <row r="11">
      <c r="A11" s="36" t="s">
        <v>241</v>
      </c>
    </row>
    <row r="12">
      <c r="A12" s="36" t="s">
        <v>242</v>
      </c>
    </row>
    <row r="13" ht="102.75" customHeight="1">
      <c r="A13" s="145" t="s">
        <v>243</v>
      </c>
      <c r="H13" s="145" t="s">
        <v>248</v>
      </c>
    </row>
    <row r="34">
      <c r="A34" s="153"/>
      <c r="B34" s="153"/>
      <c r="C34" s="153"/>
      <c r="D34" s="153"/>
      <c r="E34" s="153"/>
      <c r="F34" s="153"/>
      <c r="G34" s="153"/>
      <c r="H34" s="153"/>
      <c r="J34" s="153"/>
      <c r="K34" s="154"/>
    </row>
    <row r="35">
      <c r="A35" s="153"/>
      <c r="B35" s="153"/>
      <c r="C35" s="153"/>
      <c r="D35" s="153"/>
      <c r="E35" s="153"/>
      <c r="F35" s="153"/>
      <c r="G35" s="153"/>
      <c r="H35" s="153"/>
      <c r="J35" s="153"/>
      <c r="K35" s="154"/>
    </row>
    <row r="36">
      <c r="A36" s="153"/>
      <c r="B36" s="153"/>
      <c r="C36" s="153"/>
      <c r="D36" s="153"/>
      <c r="E36" s="153"/>
      <c r="F36" s="153"/>
      <c r="G36" s="153"/>
      <c r="H36" s="153"/>
      <c r="J36" s="153"/>
      <c r="K36" s="154"/>
    </row>
    <row r="37">
      <c r="A37" s="153"/>
      <c r="B37" s="153"/>
      <c r="C37" s="153"/>
      <c r="D37" s="153"/>
      <c r="E37" s="153"/>
      <c r="F37" s="153"/>
      <c r="G37" s="153"/>
      <c r="H37" s="153"/>
      <c r="J37" s="153"/>
      <c r="K37" s="154"/>
    </row>
  </sheetData>
  <mergeCells count="6">
    <mergeCell ref="J4:K4"/>
    <mergeCell ref="G3:K3"/>
    <mergeCell ref="A1:K1"/>
    <mergeCell ref="A2:K2"/>
    <mergeCell ref="A3:F3"/>
    <mergeCell ref="D7:E7"/>
  </mergeCells>
  <hyperlinks>
    <hyperlink r:id="rId1" ref="K5"/>
    <hyperlink r:id="rId2" ref="K6"/>
  </hyperlinks>
  <drawing r:id="rId3"/>
</worksheet>
</file>