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an\Downloads\"/>
    </mc:Choice>
  </mc:AlternateContent>
  <xr:revisionPtr revIDLastSave="0" documentId="13_ncr:1_{08EB307F-FC96-443B-84EA-150E6D642D8C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HPLeer" sheetId="10" r:id="rId1"/>
  </sheets>
  <definedNames>
    <definedName name="X_Faktor" localSheetId="0">#REF!</definedName>
    <definedName name="X_Faktor">#REF!</definedName>
    <definedName name="Y_Faktor" localSheetId="0">#REF!</definedName>
    <definedName name="Y_Fakt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0" l="1"/>
  <c r="O7" i="10"/>
  <c r="P7" i="10"/>
  <c r="N18" i="10"/>
  <c r="N19" i="10"/>
  <c r="N21" i="10" s="1"/>
  <c r="O19" i="10"/>
  <c r="N20" i="10"/>
  <c r="O20" i="10"/>
  <c r="O21" i="10" s="1"/>
  <c r="P20" i="10"/>
  <c r="P21" i="10"/>
  <c r="E10" i="10" l="1"/>
  <c r="E11" i="10"/>
  <c r="E12" i="10"/>
  <c r="E13" i="10"/>
  <c r="E14" i="10"/>
  <c r="E15" i="10"/>
  <c r="E16" i="10"/>
  <c r="E17" i="10"/>
  <c r="E18" i="10"/>
  <c r="E19" i="10"/>
  <c r="E20" i="10"/>
  <c r="M7" i="10"/>
  <c r="L7" i="10"/>
  <c r="K7" i="10"/>
  <c r="J7" i="10"/>
  <c r="I7" i="10"/>
  <c r="H7" i="10"/>
  <c r="G7" i="10"/>
  <c r="F7" i="10"/>
  <c r="E7" i="10"/>
  <c r="D7" i="10"/>
  <c r="E27" i="10"/>
  <c r="E26" i="10"/>
  <c r="I13" i="10"/>
  <c r="G11" i="10"/>
  <c r="AE20" i="10"/>
  <c r="AD20" i="10"/>
  <c r="M20" i="10"/>
  <c r="AC20" i="10" s="1"/>
  <c r="L20" i="10"/>
  <c r="AB20" i="10" s="1"/>
  <c r="K20" i="10"/>
  <c r="AA20" i="10" s="1"/>
  <c r="J20" i="10"/>
  <c r="Z20" i="10" s="1"/>
  <c r="I20" i="10"/>
  <c r="Y20" i="10" s="1"/>
  <c r="H20" i="10"/>
  <c r="X20" i="10" s="1"/>
  <c r="G20" i="10"/>
  <c r="W20" i="10" s="1"/>
  <c r="F20" i="10"/>
  <c r="V20" i="10" s="1"/>
  <c r="D20" i="10"/>
  <c r="T20" i="10" s="1"/>
  <c r="AH20" i="10" s="1"/>
  <c r="C20" i="10"/>
  <c r="AF19" i="10"/>
  <c r="AD19" i="10"/>
  <c r="M19" i="10"/>
  <c r="AC19" i="10" s="1"/>
  <c r="L19" i="10"/>
  <c r="AB19" i="10" s="1"/>
  <c r="K19" i="10"/>
  <c r="AA19" i="10" s="1"/>
  <c r="J19" i="10"/>
  <c r="Z19" i="10" s="1"/>
  <c r="I19" i="10"/>
  <c r="Y19" i="10" s="1"/>
  <c r="H19" i="10"/>
  <c r="X19" i="10" s="1"/>
  <c r="G19" i="10"/>
  <c r="W19" i="10" s="1"/>
  <c r="F19" i="10"/>
  <c r="V19" i="10" s="1"/>
  <c r="D19" i="10"/>
  <c r="T19" i="10" s="1"/>
  <c r="C19" i="10"/>
  <c r="AF18" i="10"/>
  <c r="AE18" i="10"/>
  <c r="M18" i="10"/>
  <c r="AC18" i="10" s="1"/>
  <c r="L18" i="10"/>
  <c r="AB18" i="10" s="1"/>
  <c r="K18" i="10"/>
  <c r="AA18" i="10" s="1"/>
  <c r="J18" i="10"/>
  <c r="Z18" i="10" s="1"/>
  <c r="I18" i="10"/>
  <c r="Y18" i="10" s="1"/>
  <c r="H18" i="10"/>
  <c r="X18" i="10" s="1"/>
  <c r="G18" i="10"/>
  <c r="W18" i="10" s="1"/>
  <c r="F18" i="10"/>
  <c r="V18" i="10" s="1"/>
  <c r="D18" i="10"/>
  <c r="T18" i="10" s="1"/>
  <c r="C18" i="10"/>
  <c r="AF17" i="10"/>
  <c r="AE17" i="10"/>
  <c r="AD17" i="10"/>
  <c r="M17" i="10"/>
  <c r="L17" i="10"/>
  <c r="K17" i="10"/>
  <c r="J17" i="10"/>
  <c r="I17" i="10"/>
  <c r="H17" i="10"/>
  <c r="G17" i="10"/>
  <c r="F17" i="10"/>
  <c r="D17" i="10"/>
  <c r="AF16" i="10"/>
  <c r="AE16" i="10"/>
  <c r="AD16" i="10"/>
  <c r="L16" i="10"/>
  <c r="K16" i="10"/>
  <c r="J16" i="10"/>
  <c r="I16" i="10"/>
  <c r="H16" i="10"/>
  <c r="G16" i="10"/>
  <c r="F16" i="10"/>
  <c r="D16" i="10"/>
  <c r="AF15" i="10"/>
  <c r="AE15" i="10"/>
  <c r="AD15" i="10"/>
  <c r="K15" i="10"/>
  <c r="J15" i="10"/>
  <c r="I15" i="10"/>
  <c r="H15" i="10"/>
  <c r="G15" i="10"/>
  <c r="F15" i="10"/>
  <c r="D15" i="10"/>
  <c r="AF14" i="10"/>
  <c r="AE14" i="10"/>
  <c r="AD14" i="10"/>
  <c r="J14" i="10"/>
  <c r="I14" i="10"/>
  <c r="H14" i="10"/>
  <c r="G14" i="10"/>
  <c r="F14" i="10"/>
  <c r="D14" i="10"/>
  <c r="AF13" i="10"/>
  <c r="AE13" i="10"/>
  <c r="AD13" i="10"/>
  <c r="H13" i="10"/>
  <c r="G13" i="10"/>
  <c r="F13" i="10"/>
  <c r="D13" i="10"/>
  <c r="AF12" i="10"/>
  <c r="AE12" i="10"/>
  <c r="AD12" i="10"/>
  <c r="H12" i="10"/>
  <c r="G12" i="10"/>
  <c r="F12" i="10"/>
  <c r="D12" i="10"/>
  <c r="AF11" i="10"/>
  <c r="AE11" i="10"/>
  <c r="AD11" i="10"/>
  <c r="F11" i="10"/>
  <c r="D11" i="10"/>
  <c r="AF10" i="10"/>
  <c r="AE10" i="10"/>
  <c r="AD10" i="10"/>
  <c r="F10" i="10"/>
  <c r="D10" i="10"/>
  <c r="AF9" i="10"/>
  <c r="AE9" i="10"/>
  <c r="AD9" i="10"/>
  <c r="E9" i="10"/>
  <c r="D9" i="10"/>
  <c r="AF8" i="10"/>
  <c r="AE8" i="10"/>
  <c r="AD8" i="10"/>
  <c r="D8" i="10"/>
  <c r="K21" i="10" l="1"/>
  <c r="AA16" i="10" s="1"/>
  <c r="J21" i="10"/>
  <c r="Z13" i="10" s="1"/>
  <c r="M21" i="10"/>
  <c r="G21" i="10"/>
  <c r="W11" i="10" s="1"/>
  <c r="L21" i="10"/>
  <c r="AB15" i="10" s="1"/>
  <c r="AF20" i="10"/>
  <c r="AF21" i="10" s="1"/>
  <c r="H21" i="10"/>
  <c r="X9" i="10" s="1"/>
  <c r="I21" i="10"/>
  <c r="Y9" i="10" s="1"/>
  <c r="E21" i="10"/>
  <c r="U13" i="10" s="1"/>
  <c r="D21" i="10"/>
  <c r="T13" i="10" s="1"/>
  <c r="W12" i="10"/>
  <c r="W9" i="10"/>
  <c r="AH18" i="10"/>
  <c r="F21" i="10"/>
  <c r="V10" i="10" s="1"/>
  <c r="AH19" i="10"/>
  <c r="AD18" i="10"/>
  <c r="AE19" i="10"/>
  <c r="AE21" i="10" s="1"/>
  <c r="U12" i="10" l="1"/>
  <c r="AC15" i="10"/>
  <c r="AC16" i="10"/>
  <c r="AB17" i="10"/>
  <c r="AA17" i="10"/>
  <c r="AC13" i="10"/>
  <c r="AC14" i="10"/>
  <c r="Z17" i="10"/>
  <c r="AB13" i="10"/>
  <c r="AB14" i="10"/>
  <c r="Z16" i="10"/>
  <c r="AA13" i="10"/>
  <c r="AA14" i="10"/>
  <c r="Z15" i="10"/>
  <c r="Y17" i="10"/>
  <c r="Y16" i="10"/>
  <c r="Y15" i="10"/>
  <c r="Y14" i="10"/>
  <c r="AC11" i="10"/>
  <c r="AC12" i="10"/>
  <c r="X17" i="10"/>
  <c r="AB11" i="10"/>
  <c r="AB12" i="10"/>
  <c r="X16" i="10"/>
  <c r="AA11" i="10"/>
  <c r="AA12" i="10"/>
  <c r="X15" i="10"/>
  <c r="Z11" i="10"/>
  <c r="Z12" i="10"/>
  <c r="X13" i="10"/>
  <c r="X14" i="10"/>
  <c r="Y12" i="10"/>
  <c r="W16" i="10"/>
  <c r="W14" i="10"/>
  <c r="W13" i="10"/>
  <c r="W15" i="10"/>
  <c r="Y11" i="10"/>
  <c r="X11" i="10"/>
  <c r="W8" i="10"/>
  <c r="W17" i="10"/>
  <c r="AC9" i="10"/>
  <c r="AC10" i="10"/>
  <c r="V17" i="10"/>
  <c r="AB9" i="10"/>
  <c r="AB10" i="10"/>
  <c r="V16" i="10"/>
  <c r="AA9" i="10"/>
  <c r="AA10" i="10"/>
  <c r="V15" i="10"/>
  <c r="Z9" i="10"/>
  <c r="Z10" i="10"/>
  <c r="V14" i="10"/>
  <c r="Y13" i="10"/>
  <c r="Y10" i="10"/>
  <c r="Y8" i="10"/>
  <c r="V12" i="10"/>
  <c r="X10" i="10"/>
  <c r="W10" i="10"/>
  <c r="U11" i="10"/>
  <c r="AC17" i="10"/>
  <c r="AC8" i="10"/>
  <c r="T17" i="10"/>
  <c r="AB16" i="10"/>
  <c r="AB8" i="10"/>
  <c r="T16" i="10"/>
  <c r="AA15" i="10"/>
  <c r="AA8" i="10"/>
  <c r="T15" i="10"/>
  <c r="Z14" i="10"/>
  <c r="Z8" i="10"/>
  <c r="T14" i="10"/>
  <c r="T12" i="10"/>
  <c r="X12" i="10"/>
  <c r="X8" i="10"/>
  <c r="U8" i="10"/>
  <c r="U9" i="10"/>
  <c r="T8" i="10"/>
  <c r="U10" i="10"/>
  <c r="U20" i="10"/>
  <c r="AG20" i="10" s="1"/>
  <c r="U19" i="10"/>
  <c r="AG19" i="10" s="1"/>
  <c r="U17" i="10"/>
  <c r="U14" i="10"/>
  <c r="U18" i="10"/>
  <c r="AG18" i="10" s="1"/>
  <c r="U16" i="10"/>
  <c r="U15" i="10"/>
  <c r="T9" i="10"/>
  <c r="T11" i="10"/>
  <c r="T10" i="10"/>
  <c r="W21" i="10"/>
  <c r="AD21" i="10"/>
  <c r="V13" i="10"/>
  <c r="V11" i="10"/>
  <c r="V9" i="10"/>
  <c r="V8" i="10"/>
  <c r="AC21" i="10" l="1"/>
  <c r="Y21" i="10"/>
  <c r="AH14" i="10"/>
  <c r="C14" i="10" s="1"/>
  <c r="AH13" i="10"/>
  <c r="C13" i="10" s="1"/>
  <c r="X21" i="10"/>
  <c r="AH10" i="10"/>
  <c r="C10" i="10" s="1"/>
  <c r="AG16" i="10"/>
  <c r="AG17" i="10"/>
  <c r="AH12" i="10"/>
  <c r="C12" i="10" s="1"/>
  <c r="AH9" i="10"/>
  <c r="C9" i="10" s="1"/>
  <c r="AG12" i="10"/>
  <c r="AH16" i="10"/>
  <c r="C16" i="10" s="1"/>
  <c r="AH15" i="10"/>
  <c r="C15" i="10" s="1"/>
  <c r="AH17" i="10"/>
  <c r="C17" i="10" s="1"/>
  <c r="AB21" i="10"/>
  <c r="AG14" i="10"/>
  <c r="AG8" i="10"/>
  <c r="AA21" i="10"/>
  <c r="Z21" i="10"/>
  <c r="AG11" i="10"/>
  <c r="U21" i="10"/>
  <c r="AG15" i="10"/>
  <c r="T21" i="10"/>
  <c r="AG10" i="10"/>
  <c r="AG9" i="10"/>
  <c r="V21" i="10"/>
  <c r="AH8" i="10"/>
  <c r="C8" i="10" s="1"/>
  <c r="AH11" i="10"/>
  <c r="C11" i="10" s="1"/>
  <c r="AG13" i="10"/>
  <c r="AG21" i="10" l="1"/>
  <c r="AH21" i="10"/>
</calcChain>
</file>

<file path=xl/sharedStrings.xml><?xml version="1.0" encoding="utf-8"?>
<sst xmlns="http://schemas.openxmlformats.org/spreadsheetml/2006/main" count="22" uniqueCount="22">
  <si>
    <t>Priorisierung mit Analytic Hierarchy Process (AHP)</t>
  </si>
  <si>
    <t>AHP-Hilfsrechnungen</t>
  </si>
  <si>
    <t>Zeilensumme</t>
  </si>
  <si>
    <t>Zeilenmittelwert</t>
  </si>
  <si>
    <t>Total</t>
  </si>
  <si>
    <t>Priorität</t>
  </si>
  <si>
    <t>Anforderung</t>
  </si>
  <si>
    <t xml:space="preserve">Wichtiger </t>
  </si>
  <si>
    <t>Gleich wichtig</t>
  </si>
  <si>
    <t>Unwichtiger</t>
  </si>
  <si>
    <t>Viel unwichtiger</t>
  </si>
  <si>
    <t>Viel wichtiger</t>
  </si>
  <si>
    <t>Das System sollte Schnittstellen für verschiedene Maschinen oder Sensoren bereitstellen</t>
  </si>
  <si>
    <t>Das System muss Metadaten zu gespeicherten Daten führen</t>
  </si>
  <si>
    <t>Das System muss berechtigen Mandanten die Möglichkeit geben, ihre Daten miteinander zu teilen</t>
  </si>
  <si>
    <t>Das System muss den Austausch von gespeicherten Daten zwischen Mandanten ermöglichen</t>
  </si>
  <si>
    <t>Das System muss fähig sein, Alarmzustände zu erkennen</t>
  </si>
  <si>
    <t>Das System muss über eine eigene Schnittstelle die Ingestion via Datenstreaming unterstützen</t>
  </si>
  <si>
    <t>Das System muss Daten in strukturierter und unstrukturierter Form speichern können</t>
  </si>
  <si>
    <t>Das System muss Daten (Sensordaten, Standardformate etc) auf ihren Ursprung zurückführen können</t>
  </si>
  <si>
    <t>Das System muss Daten (Sensordaten, Standardformate etc) auf ihren Zeitpunkt zurückführen können</t>
  </si>
  <si>
    <t>Das System muss fähig sein die Rohdaten angebundener verschiedenartiger Sensoren zu speichern
 (z.B. Temperaturen, Dehnungsmesstreifen, Beschleunigungssensoren, Motorströme, Leistungsbedarf)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</si>
</sst>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sz val="11"/>
      <color rgb="FF24292E"/>
      <name val="Arial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69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Alignment="1">
      <alignment textRotation="90"/>
    </xf>
    <xf numFmtId="0" fontId="1" fillId="0" borderId="7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 textRotation="90"/>
    </xf>
    <xf numFmtId="0" fontId="1" fillId="0" borderId="9" xfId="0" applyFont="1" applyBorder="1" applyAlignment="1">
      <alignment horizontal="center" textRotation="90"/>
    </xf>
    <xf numFmtId="0" fontId="1" fillId="0" borderId="11" xfId="0" applyFont="1" applyBorder="1"/>
    <xf numFmtId="0" fontId="1" fillId="0" borderId="0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0" xfId="0" applyFont="1" applyBorder="1" applyAlignment="1">
      <alignment horizontal="right"/>
    </xf>
    <xf numFmtId="0" fontId="1" fillId="0" borderId="14" xfId="0" applyFont="1" applyBorder="1"/>
    <xf numFmtId="0" fontId="0" fillId="0" borderId="0" xfId="0" applyBorder="1"/>
    <xf numFmtId="12" fontId="1" fillId="0" borderId="5" xfId="0" applyNumberFormat="1" applyFont="1" applyBorder="1" applyAlignment="1">
      <alignment horizontal="center"/>
    </xf>
    <xf numFmtId="12" fontId="1" fillId="0" borderId="6" xfId="0" applyNumberFormat="1" applyFont="1" applyBorder="1" applyAlignment="1">
      <alignment horizontal="center"/>
    </xf>
    <xf numFmtId="12" fontId="1" fillId="0" borderId="0" xfId="0" applyNumberFormat="1" applyFont="1" applyBorder="1" applyAlignment="1">
      <alignment horizontal="center"/>
    </xf>
    <xf numFmtId="12" fontId="1" fillId="0" borderId="12" xfId="0" applyNumberFormat="1" applyFont="1" applyBorder="1" applyAlignment="1">
      <alignment horizontal="center"/>
    </xf>
    <xf numFmtId="12" fontId="1" fillId="3" borderId="9" xfId="0" applyNumberFormat="1" applyFont="1" applyFill="1" applyBorder="1" applyAlignment="1">
      <alignment horizontal="center"/>
    </xf>
    <xf numFmtId="12" fontId="1" fillId="3" borderId="0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 applyAlignment="1">
      <alignment textRotation="90"/>
    </xf>
    <xf numFmtId="0" fontId="1" fillId="2" borderId="5" xfId="0" applyNumberFormat="1" applyFont="1" applyFill="1" applyBorder="1" applyAlignment="1">
      <alignment textRotation="90"/>
    </xf>
    <xf numFmtId="12" fontId="1" fillId="0" borderId="0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12" fontId="2" fillId="0" borderId="10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2" fontId="2" fillId="0" borderId="13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12" fontId="2" fillId="0" borderId="15" xfId="0" applyNumberFormat="1" applyFont="1" applyBorder="1" applyAlignment="1">
      <alignment horizontal="center" vertical="center"/>
    </xf>
    <xf numFmtId="12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6" xfId="0" applyNumberFormat="1" applyFont="1" applyFill="1" applyBorder="1" applyAlignment="1">
      <alignment textRotation="90"/>
    </xf>
    <xf numFmtId="12" fontId="1" fillId="2" borderId="0" xfId="0" applyNumberFormat="1" applyFont="1" applyFill="1" applyBorder="1" applyAlignment="1">
      <alignment horizontal="center"/>
    </xf>
    <xf numFmtId="12" fontId="1" fillId="2" borderId="8" xfId="0" applyNumberFormat="1" applyFont="1" applyFill="1" applyBorder="1" applyAlignment="1">
      <alignment horizontal="center"/>
    </xf>
    <xf numFmtId="0" fontId="4" fillId="0" borderId="11" xfId="0" applyFont="1" applyFill="1" applyBorder="1"/>
    <xf numFmtId="0" fontId="5" fillId="0" borderId="11" xfId="0" applyFont="1" applyFill="1" applyBorder="1"/>
    <xf numFmtId="0" fontId="4" fillId="0" borderId="11" xfId="0" applyFont="1" applyFill="1" applyBorder="1" applyAlignment="1">
      <alignment wrapText="1"/>
    </xf>
    <xf numFmtId="49" fontId="1" fillId="0" borderId="7" xfId="0" applyNumberFormat="1" applyFont="1" applyBorder="1"/>
    <xf numFmtId="12" fontId="1" fillId="3" borderId="5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3" xfId="0" applyNumberFormat="1" applyFont="1" applyFill="1" applyBorder="1" applyAlignment="1">
      <alignment horizontal="center"/>
    </xf>
    <xf numFmtId="2" fontId="1" fillId="2" borderId="15" xfId="0" applyNumberFormat="1" applyFont="1" applyFill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12" fontId="6" fillId="4" borderId="0" xfId="1" applyNumberFormat="1" applyBorder="1" applyAlignment="1">
      <alignment horizontal="center"/>
    </xf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I29"/>
  <sheetViews>
    <sheetView tabSelected="1" topLeftCell="B5" zoomScale="130" zoomScaleNormal="130" workbookViewId="0">
      <selection activeCell="H22" sqref="H22"/>
    </sheetView>
  </sheetViews>
  <sheetFormatPr baseColWidth="10" defaultRowHeight="12.75" x14ac:dyDescent="0.2"/>
  <cols>
    <col min="2" max="2" width="99.28515625" bestFit="1" customWidth="1"/>
    <col min="3" max="34" width="8.7109375" customWidth="1"/>
  </cols>
  <sheetData>
    <row r="4" spans="2:35" ht="18" x14ac:dyDescent="0.25">
      <c r="B4" s="4" t="s">
        <v>0</v>
      </c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4" t="s">
        <v>1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2:35" ht="13.5" thickBo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2:35" ht="13.5" thickBot="1" x14ac:dyDescent="0.25">
      <c r="B6" s="30"/>
      <c r="C6" s="30"/>
      <c r="D6" s="31">
        <v>1</v>
      </c>
      <c r="E6" s="31">
        <v>2</v>
      </c>
      <c r="F6" s="31">
        <v>3</v>
      </c>
      <c r="G6" s="31">
        <v>4</v>
      </c>
      <c r="H6" s="31">
        <v>5</v>
      </c>
      <c r="I6" s="31">
        <v>6</v>
      </c>
      <c r="J6" s="31">
        <v>7</v>
      </c>
      <c r="K6" s="31">
        <v>8</v>
      </c>
      <c r="L6" s="31">
        <v>9</v>
      </c>
      <c r="M6" s="31">
        <v>10</v>
      </c>
      <c r="N6" s="31">
        <v>11</v>
      </c>
      <c r="O6" s="31">
        <v>12</v>
      </c>
      <c r="P6" s="32">
        <v>13</v>
      </c>
      <c r="Q6" s="3"/>
      <c r="R6" s="3"/>
      <c r="S6" s="3"/>
      <c r="T6" s="8">
        <v>1</v>
      </c>
      <c r="U6" s="9">
        <v>2</v>
      </c>
      <c r="V6" s="9">
        <v>3</v>
      </c>
      <c r="W6" s="9">
        <v>4</v>
      </c>
      <c r="X6" s="9">
        <v>5</v>
      </c>
      <c r="Y6" s="9">
        <v>6</v>
      </c>
      <c r="Z6" s="9">
        <v>7</v>
      </c>
      <c r="AA6" s="9">
        <v>8</v>
      </c>
      <c r="AB6" s="9">
        <v>9</v>
      </c>
      <c r="AC6" s="9">
        <v>10</v>
      </c>
      <c r="AD6" s="9">
        <v>11</v>
      </c>
      <c r="AE6" s="9">
        <v>12</v>
      </c>
      <c r="AF6" s="9">
        <v>13</v>
      </c>
      <c r="AG6" s="9"/>
      <c r="AH6" s="10"/>
      <c r="AI6" s="3"/>
    </row>
    <row r="7" spans="2:35" ht="127.5" customHeight="1" thickBot="1" x14ac:dyDescent="0.25">
      <c r="B7" s="30" t="s">
        <v>6</v>
      </c>
      <c r="C7" s="30" t="s">
        <v>5</v>
      </c>
      <c r="D7" s="33" t="str">
        <f>IF(ISBLANK(B8),"",B8)</f>
        <v>Das System sollte Schnittstellen für verschiedene Maschinen oder Sensoren bereitstellen</v>
      </c>
      <c r="E7" s="33" t="str">
        <f>IF(ISBLANK(B9),"",B9)</f>
        <v>Das System muss Metadaten zu gespeicherten Daten führen</v>
      </c>
      <c r="F7" s="33" t="str">
        <f>IF(ISBLANK(B10),"",B10)</f>
        <v>Das System muss berechtigen Mandanten die Möglichkeit geben, ihre Daten miteinander zu teilen</v>
      </c>
      <c r="G7" s="33" t="str">
        <f>IF(ISBLANK(B11),"",B11)</f>
        <v>Das System muss den Austausch von gespeicherten Daten zwischen Mandanten ermöglichen</v>
      </c>
      <c r="H7" s="33" t="str">
        <f>IF(ISBLANK(B12),"",B12)</f>
        <v>Das System muss fähig sein die Rohdaten angebundener verschiedenartiger Sensoren zu speichern
 (z.B. Temperaturen, Dehnungsmesstreifen, Beschleunigungssensoren, Motorströme, Leistungsbedarf)</v>
      </c>
      <c r="I7" s="33" t="str">
        <f>IF(ISBLANK(B13),"",B13)</f>
        <v>Das System muss fähig sein, Alarmzustände zu erkennen</v>
      </c>
      <c r="J7" s="33" t="str">
        <f>IF(ISBLANK(B14),"",B14)</f>
        <v>Das System muss über eine eigene Schnittstelle die Ingestion via Datenstreaming unterstützen</v>
      </c>
      <c r="K7" s="34" t="str">
        <f>IF(ISBLANK(B15),"",B15)</f>
        <v>Das System muss Daten in strukturierter und unstrukturierter Form speichern können</v>
      </c>
      <c r="L7" s="34" t="str">
        <f>IF(ISBLANK(B16),"",B16)</f>
        <v>Das System muss Daten (Sensordaten, Standardformate etc) auf ihren Ursprung zurückführen können</v>
      </c>
      <c r="M7" s="34" t="str">
        <f>IF(ISBLANK(B17),"",B17)</f>
        <v>Das System muss Daten (Sensordaten, Standardformate etc) auf ihren Zeitpunkt zurückführen können</v>
      </c>
      <c r="N7" s="34" t="str">
        <f>IF(ISBLANK(B18),"",B18)</f>
        <v/>
      </c>
      <c r="O7" s="34" t="str">
        <f>IF(ISBLANK(B19),"",B19)</f>
        <v/>
      </c>
      <c r="P7" s="48" t="str">
        <f>IF(ISBLANK(B20),"",B20)</f>
        <v/>
      </c>
      <c r="Q7" s="11"/>
      <c r="R7" s="11"/>
      <c r="S7" s="11"/>
      <c r="T7" s="12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4" t="s">
        <v>2</v>
      </c>
      <c r="AH7" s="15" t="s">
        <v>3</v>
      </c>
      <c r="AI7" s="3"/>
    </row>
    <row r="8" spans="2:35" ht="14.25" x14ac:dyDescent="0.2">
      <c r="B8" s="51" t="s">
        <v>12</v>
      </c>
      <c r="C8" s="56">
        <f>IF(ISBLANK(B8),"-",AH8)</f>
        <v>0.10291778465772275</v>
      </c>
      <c r="D8" s="55">
        <f>IF(ISBLANK($B8),"-",1)</f>
        <v>1</v>
      </c>
      <c r="E8" s="23">
        <v>1</v>
      </c>
      <c r="F8" s="23">
        <v>9</v>
      </c>
      <c r="G8" s="23">
        <v>9</v>
      </c>
      <c r="H8" s="23">
        <v>0.33333333333333331</v>
      </c>
      <c r="I8" s="23">
        <v>9</v>
      </c>
      <c r="J8" s="23">
        <v>3</v>
      </c>
      <c r="K8" s="23">
        <v>0.1111111111111111</v>
      </c>
      <c r="L8" s="23">
        <v>1</v>
      </c>
      <c r="M8" s="23">
        <v>1</v>
      </c>
      <c r="N8" s="23"/>
      <c r="O8" s="23"/>
      <c r="P8" s="24"/>
      <c r="Q8" s="3"/>
      <c r="R8" s="3"/>
      <c r="S8" s="3"/>
      <c r="T8" s="16">
        <f t="shared" ref="T8:Z20" si="0">IF(D8="-","-",D8/D$21)</f>
        <v>6.0000000000000012E-2</v>
      </c>
      <c r="U8" s="17">
        <f t="shared" ref="U8:AF14" si="1">IF(ISBLANK(E8),"-",E8/E$21)</f>
        <v>0.11842105263157894</v>
      </c>
      <c r="V8" s="17">
        <f t="shared" si="1"/>
        <v>0.15</v>
      </c>
      <c r="W8" s="17">
        <f t="shared" si="1"/>
        <v>0.15</v>
      </c>
      <c r="X8" s="17">
        <f t="shared" si="1"/>
        <v>5.5555555555555552E-2</v>
      </c>
      <c r="Y8" s="17">
        <f t="shared" si="1"/>
        <v>0.15</v>
      </c>
      <c r="Z8" s="17">
        <f t="shared" si="1"/>
        <v>7.8947368421052627E-2</v>
      </c>
      <c r="AA8" s="17">
        <f t="shared" si="1"/>
        <v>2.9411764705882349E-2</v>
      </c>
      <c r="AB8" s="17">
        <f t="shared" si="1"/>
        <v>0.11842105263157894</v>
      </c>
      <c r="AC8" s="17">
        <f t="shared" si="1"/>
        <v>0.11842105263157894</v>
      </c>
      <c r="AD8" s="17" t="str">
        <f t="shared" si="1"/>
        <v>-</v>
      </c>
      <c r="AE8" s="17" t="str">
        <f t="shared" si="1"/>
        <v>-</v>
      </c>
      <c r="AF8" s="18" t="str">
        <f t="shared" si="1"/>
        <v>-</v>
      </c>
      <c r="AG8" s="17">
        <f t="shared" ref="AG8:AG20" si="2">SUM(T8:AF8)</f>
        <v>1.0291778465772274</v>
      </c>
      <c r="AH8" s="19">
        <f t="shared" ref="AH8:AH20" si="3">IF(T8&lt;&gt;"-",AVERAGE(T8:AF8),0)</f>
        <v>0.10291778465772275</v>
      </c>
      <c r="AI8" s="3"/>
    </row>
    <row r="9" spans="2:35" ht="14.25" x14ac:dyDescent="0.2">
      <c r="B9" s="52" t="s">
        <v>13</v>
      </c>
      <c r="C9" s="57">
        <f t="shared" ref="C9:C20" si="4">IF(ISBLANK(B9),"-",AH9)</f>
        <v>0.13570072239422085</v>
      </c>
      <c r="D9" s="49">
        <f>IF(E8=0,"-",1/E8)</f>
        <v>1</v>
      </c>
      <c r="E9" s="28">
        <f>IF(ISBLANK($B9),"-",1)</f>
        <v>1</v>
      </c>
      <c r="F9" s="25">
        <v>9</v>
      </c>
      <c r="G9" s="25">
        <v>9</v>
      </c>
      <c r="H9" s="25">
        <v>1</v>
      </c>
      <c r="I9" s="25">
        <v>9</v>
      </c>
      <c r="J9" s="25">
        <v>9</v>
      </c>
      <c r="K9" s="25">
        <v>0.33333333333333331</v>
      </c>
      <c r="L9" s="25">
        <v>1</v>
      </c>
      <c r="M9" s="25">
        <v>1</v>
      </c>
      <c r="N9" s="25"/>
      <c r="O9" s="25"/>
      <c r="P9" s="26"/>
      <c r="Q9" s="3"/>
      <c r="R9" s="3"/>
      <c r="S9" s="3"/>
      <c r="T9" s="16">
        <f t="shared" si="0"/>
        <v>6.0000000000000012E-2</v>
      </c>
      <c r="U9" s="17">
        <f t="shared" si="0"/>
        <v>0.11842105263157894</v>
      </c>
      <c r="V9" s="17">
        <f>IF(ISBLANK(F9),"-",F9/F$21)</f>
        <v>0.15</v>
      </c>
      <c r="W9" s="17">
        <f t="shared" si="1"/>
        <v>0.15</v>
      </c>
      <c r="X9" s="17">
        <f t="shared" si="1"/>
        <v>0.16666666666666666</v>
      </c>
      <c r="Y9" s="17">
        <f t="shared" si="1"/>
        <v>0.15</v>
      </c>
      <c r="Z9" s="17">
        <f t="shared" si="1"/>
        <v>0.23684210526315788</v>
      </c>
      <c r="AA9" s="17">
        <f t="shared" si="1"/>
        <v>8.8235294117647051E-2</v>
      </c>
      <c r="AB9" s="17">
        <f t="shared" si="1"/>
        <v>0.11842105263157894</v>
      </c>
      <c r="AC9" s="17">
        <f t="shared" si="1"/>
        <v>0.11842105263157894</v>
      </c>
      <c r="AD9" s="17" t="str">
        <f t="shared" si="1"/>
        <v>-</v>
      </c>
      <c r="AE9" s="17" t="str">
        <f t="shared" si="1"/>
        <v>-</v>
      </c>
      <c r="AF9" s="18" t="str">
        <f t="shared" si="1"/>
        <v>-</v>
      </c>
      <c r="AG9" s="17">
        <f t="shared" si="2"/>
        <v>1.3570072239422084</v>
      </c>
      <c r="AH9" s="19">
        <f t="shared" si="3"/>
        <v>0.13570072239422085</v>
      </c>
      <c r="AI9" s="3"/>
    </row>
    <row r="10" spans="2:35" ht="15" x14ac:dyDescent="0.25">
      <c r="B10" s="52" t="s">
        <v>14</v>
      </c>
      <c r="C10" s="57">
        <f t="shared" si="4"/>
        <v>1.5284256392615525E-2</v>
      </c>
      <c r="D10" s="49">
        <f>IF(F8=0,"-",1/F8)</f>
        <v>0.1111111111111111</v>
      </c>
      <c r="E10" s="49">
        <f>IF(F9=0,"-",1/F9)</f>
        <v>0.1111111111111111</v>
      </c>
      <c r="F10" s="28">
        <f>IF(ISBLANK($B10),"-",1)</f>
        <v>1</v>
      </c>
      <c r="G10" s="25">
        <v>1</v>
      </c>
      <c r="H10" s="25">
        <v>0.1111111111111111</v>
      </c>
      <c r="I10" s="68">
        <v>1</v>
      </c>
      <c r="J10" s="25">
        <v>0.33333333333333331</v>
      </c>
      <c r="K10" s="25">
        <v>0.1111111111111111</v>
      </c>
      <c r="L10" s="25">
        <v>0.1111111111111111</v>
      </c>
      <c r="M10" s="25">
        <v>0.1111111111111111</v>
      </c>
      <c r="N10" s="25"/>
      <c r="O10" s="25"/>
      <c r="P10" s="26"/>
      <c r="Q10" s="3"/>
      <c r="R10" s="3"/>
      <c r="S10" s="3"/>
      <c r="T10" s="16">
        <f t="shared" si="0"/>
        <v>6.6666666666666671E-3</v>
      </c>
      <c r="U10" s="17">
        <f t="shared" si="0"/>
        <v>1.3157894736842105E-2</v>
      </c>
      <c r="V10" s="17">
        <f>IF(F10="-","-",F10/F$21)</f>
        <v>1.6666666666666666E-2</v>
      </c>
      <c r="W10" s="17">
        <f t="shared" si="1"/>
        <v>1.6666666666666666E-2</v>
      </c>
      <c r="X10" s="17">
        <f t="shared" si="1"/>
        <v>1.8518518518518517E-2</v>
      </c>
      <c r="Y10" s="17">
        <f t="shared" si="1"/>
        <v>1.6666666666666666E-2</v>
      </c>
      <c r="Z10" s="17">
        <f t="shared" si="1"/>
        <v>8.771929824561403E-3</v>
      </c>
      <c r="AA10" s="17">
        <f t="shared" si="1"/>
        <v>2.9411764705882349E-2</v>
      </c>
      <c r="AB10" s="17">
        <f t="shared" si="1"/>
        <v>1.3157894736842105E-2</v>
      </c>
      <c r="AC10" s="17">
        <f t="shared" si="1"/>
        <v>1.3157894736842105E-2</v>
      </c>
      <c r="AD10" s="17" t="str">
        <f t="shared" si="1"/>
        <v>-</v>
      </c>
      <c r="AE10" s="17" t="str">
        <f t="shared" si="1"/>
        <v>-</v>
      </c>
      <c r="AF10" s="18" t="str">
        <f t="shared" si="1"/>
        <v>-</v>
      </c>
      <c r="AG10" s="17">
        <f t="shared" si="2"/>
        <v>0.15284256392615525</v>
      </c>
      <c r="AH10" s="19">
        <f>IF(T10&lt;&gt;"-",AVERAGE(T10:AF10),0)</f>
        <v>1.5284256392615525E-2</v>
      </c>
      <c r="AI10" s="3"/>
    </row>
    <row r="11" spans="2:35" ht="15" x14ac:dyDescent="0.25">
      <c r="B11" s="52" t="s">
        <v>15</v>
      </c>
      <c r="C11" s="57">
        <f t="shared" si="4"/>
        <v>1.5284256392615525E-2</v>
      </c>
      <c r="D11" s="49">
        <f>IF(G8=0,"-",1/G8)</f>
        <v>0.1111111111111111</v>
      </c>
      <c r="E11" s="49">
        <f>IF(G9=0,"-",1/G9)</f>
        <v>0.1111111111111111</v>
      </c>
      <c r="F11" s="49">
        <f>IF(G10=0,"-",1/G10)</f>
        <v>1</v>
      </c>
      <c r="G11" s="28">
        <f>IF(ISBLANK($B11),"-",1)</f>
        <v>1</v>
      </c>
      <c r="H11" s="25">
        <v>0.1111111111111111</v>
      </c>
      <c r="I11" s="68">
        <v>1</v>
      </c>
      <c r="J11" s="25">
        <v>0.33333333333333331</v>
      </c>
      <c r="K11" s="25">
        <v>0.1111111111111111</v>
      </c>
      <c r="L11" s="25">
        <v>0.1111111111111111</v>
      </c>
      <c r="M11" s="25">
        <v>0.1111111111111111</v>
      </c>
      <c r="N11" s="25"/>
      <c r="O11" s="25"/>
      <c r="P11" s="26"/>
      <c r="Q11" s="3"/>
      <c r="R11" s="3"/>
      <c r="S11" s="3"/>
      <c r="T11" s="16">
        <f t="shared" si="0"/>
        <v>6.6666666666666671E-3</v>
      </c>
      <c r="U11" s="17">
        <f t="shared" si="0"/>
        <v>1.3157894736842105E-2</v>
      </c>
      <c r="V11" s="17">
        <f>IF(F11="-","-",F11/F$21)</f>
        <v>1.6666666666666666E-2</v>
      </c>
      <c r="W11" s="17">
        <f>IF(G11="-","-",G11/G$21)</f>
        <v>1.6666666666666666E-2</v>
      </c>
      <c r="X11" s="17">
        <f t="shared" si="1"/>
        <v>1.8518518518518517E-2</v>
      </c>
      <c r="Y11" s="17">
        <f t="shared" si="1"/>
        <v>1.6666666666666666E-2</v>
      </c>
      <c r="Z11" s="17">
        <f t="shared" si="1"/>
        <v>8.771929824561403E-3</v>
      </c>
      <c r="AA11" s="17">
        <f t="shared" si="1"/>
        <v>2.9411764705882349E-2</v>
      </c>
      <c r="AB11" s="17">
        <f t="shared" si="1"/>
        <v>1.3157894736842105E-2</v>
      </c>
      <c r="AC11" s="17">
        <f t="shared" si="1"/>
        <v>1.3157894736842105E-2</v>
      </c>
      <c r="AD11" s="17" t="str">
        <f t="shared" si="1"/>
        <v>-</v>
      </c>
      <c r="AE11" s="17" t="str">
        <f t="shared" si="1"/>
        <v>-</v>
      </c>
      <c r="AF11" s="18" t="str">
        <f t="shared" si="1"/>
        <v>-</v>
      </c>
      <c r="AG11" s="17">
        <f t="shared" si="2"/>
        <v>0.15284256392615525</v>
      </c>
      <c r="AH11" s="19">
        <f t="shared" si="3"/>
        <v>1.5284256392615525E-2</v>
      </c>
      <c r="AI11" s="3"/>
    </row>
    <row r="12" spans="2:35" ht="28.5" x14ac:dyDescent="0.2">
      <c r="B12" s="53" t="s">
        <v>21</v>
      </c>
      <c r="C12" s="57">
        <f t="shared" si="4"/>
        <v>0.14955830753353974</v>
      </c>
      <c r="D12" s="49">
        <f>IF(H8=0,"-",1/H8)</f>
        <v>3</v>
      </c>
      <c r="E12" s="49">
        <f>IF(H9=0,"-",1/H9)</f>
        <v>1</v>
      </c>
      <c r="F12" s="49">
        <f>IF(H10=0,"-",1/H10)</f>
        <v>9</v>
      </c>
      <c r="G12" s="49">
        <f>IF(H11=0,"-",1/H11)</f>
        <v>9</v>
      </c>
      <c r="H12" s="28">
        <f>IF(ISBLANK($B12),"-",1)</f>
        <v>1</v>
      </c>
      <c r="I12" s="25">
        <v>9</v>
      </c>
      <c r="J12" s="25">
        <v>3</v>
      </c>
      <c r="K12" s="25">
        <v>1</v>
      </c>
      <c r="L12" s="25">
        <v>1</v>
      </c>
      <c r="M12" s="25">
        <v>1</v>
      </c>
      <c r="N12" s="25"/>
      <c r="O12" s="25"/>
      <c r="P12" s="26"/>
      <c r="Q12" s="3"/>
      <c r="R12" s="3"/>
      <c r="S12" s="3"/>
      <c r="T12" s="16">
        <f t="shared" si="0"/>
        <v>0.18000000000000002</v>
      </c>
      <c r="U12" s="17">
        <f t="shared" si="0"/>
        <v>0.11842105263157894</v>
      </c>
      <c r="V12" s="17">
        <f t="shared" si="0"/>
        <v>0.15</v>
      </c>
      <c r="W12" s="17">
        <f>IF(G12="-","-",G12/G$21)</f>
        <v>0.15</v>
      </c>
      <c r="X12" s="17">
        <f>IF(H12="-","-",H12/H$21)</f>
        <v>0.16666666666666666</v>
      </c>
      <c r="Y12" s="17">
        <f t="shared" si="1"/>
        <v>0.15</v>
      </c>
      <c r="Z12" s="17">
        <f t="shared" si="1"/>
        <v>7.8947368421052627E-2</v>
      </c>
      <c r="AA12" s="17">
        <f t="shared" si="1"/>
        <v>0.26470588235294118</v>
      </c>
      <c r="AB12" s="17">
        <f t="shared" si="1"/>
        <v>0.11842105263157894</v>
      </c>
      <c r="AC12" s="17">
        <f t="shared" si="1"/>
        <v>0.11842105263157894</v>
      </c>
      <c r="AD12" s="17" t="str">
        <f t="shared" si="1"/>
        <v>-</v>
      </c>
      <c r="AE12" s="17" t="str">
        <f t="shared" si="1"/>
        <v>-</v>
      </c>
      <c r="AF12" s="18" t="str">
        <f t="shared" si="1"/>
        <v>-</v>
      </c>
      <c r="AG12" s="17">
        <f t="shared" si="2"/>
        <v>1.4955830753353974</v>
      </c>
      <c r="AH12" s="19">
        <f>IF(T12&lt;&gt;"-",AVERAGE(T12:AF12),0)</f>
        <v>0.14955830753353974</v>
      </c>
      <c r="AI12" s="3"/>
    </row>
    <row r="13" spans="2:35" ht="14.25" x14ac:dyDescent="0.2">
      <c r="B13" s="51" t="s">
        <v>16</v>
      </c>
      <c r="C13" s="57">
        <f t="shared" si="4"/>
        <v>1.5284256392615525E-2</v>
      </c>
      <c r="D13" s="49">
        <f>IF(I8=0,"-",1/I8)</f>
        <v>0.1111111111111111</v>
      </c>
      <c r="E13" s="49">
        <f>IF(I9=0,"-",1/I9)</f>
        <v>0.1111111111111111</v>
      </c>
      <c r="F13" s="49">
        <f>IF(I10=0,"-",1/I10)</f>
        <v>1</v>
      </c>
      <c r="G13" s="49">
        <f>IF(I11=0,"-",1/I11)</f>
        <v>1</v>
      </c>
      <c r="H13" s="49">
        <f>IF(I12=0,"-",1/I12)</f>
        <v>0.1111111111111111</v>
      </c>
      <c r="I13" s="28">
        <f>IF(ISBLANK($B13),"-",1)</f>
        <v>1</v>
      </c>
      <c r="J13" s="25">
        <v>0.33333333333333331</v>
      </c>
      <c r="K13" s="25">
        <v>0.1111111111111111</v>
      </c>
      <c r="L13" s="25">
        <v>0.1111111111111111</v>
      </c>
      <c r="M13" s="25">
        <v>0.1111111111111111</v>
      </c>
      <c r="N13" s="25"/>
      <c r="O13" s="25"/>
      <c r="P13" s="26"/>
      <c r="Q13" s="3"/>
      <c r="R13" s="3"/>
      <c r="S13" s="3"/>
      <c r="T13" s="16">
        <f t="shared" si="0"/>
        <v>6.6666666666666671E-3</v>
      </c>
      <c r="U13" s="17">
        <f t="shared" si="0"/>
        <v>1.3157894736842105E-2</v>
      </c>
      <c r="V13" s="17">
        <f t="shared" si="0"/>
        <v>1.6666666666666666E-2</v>
      </c>
      <c r="W13" s="17">
        <f t="shared" si="0"/>
        <v>1.6666666666666666E-2</v>
      </c>
      <c r="X13" s="17">
        <f>IF(H13="-","-",H13/H$21)</f>
        <v>1.8518518518518517E-2</v>
      </c>
      <c r="Y13" s="17">
        <f>IF(I13="-","-",I13/I$21)</f>
        <v>1.6666666666666666E-2</v>
      </c>
      <c r="Z13" s="17">
        <f t="shared" si="1"/>
        <v>8.771929824561403E-3</v>
      </c>
      <c r="AA13" s="17">
        <f t="shared" si="1"/>
        <v>2.9411764705882349E-2</v>
      </c>
      <c r="AB13" s="17">
        <f t="shared" si="1"/>
        <v>1.3157894736842105E-2</v>
      </c>
      <c r="AC13" s="17">
        <f t="shared" si="1"/>
        <v>1.3157894736842105E-2</v>
      </c>
      <c r="AD13" s="17" t="str">
        <f t="shared" si="1"/>
        <v>-</v>
      </c>
      <c r="AE13" s="17" t="str">
        <f t="shared" si="1"/>
        <v>-</v>
      </c>
      <c r="AF13" s="18" t="str">
        <f t="shared" si="1"/>
        <v>-</v>
      </c>
      <c r="AG13" s="17">
        <f t="shared" si="2"/>
        <v>0.15284256392615525</v>
      </c>
      <c r="AH13" s="19">
        <f t="shared" si="3"/>
        <v>1.5284256392615525E-2</v>
      </c>
      <c r="AI13" s="3"/>
    </row>
    <row r="14" spans="2:35" ht="14.25" x14ac:dyDescent="0.2">
      <c r="B14" s="51" t="s">
        <v>17</v>
      </c>
      <c r="C14" s="57">
        <f t="shared" si="4"/>
        <v>3.7958032335741312E-2</v>
      </c>
      <c r="D14" s="49">
        <f>IF(J8=0,"-",1/J8)</f>
        <v>0.33333333333333331</v>
      </c>
      <c r="E14" s="49">
        <f>IF(J9=0,"-",1/J9)</f>
        <v>0.1111111111111111</v>
      </c>
      <c r="F14" s="49">
        <f>IF(J10=0,"-",1/J10)</f>
        <v>3</v>
      </c>
      <c r="G14" s="49">
        <f>IF(J11=0,"-",1/J11)</f>
        <v>3</v>
      </c>
      <c r="H14" s="49">
        <f>IF(J12=0,"-",1/J12)</f>
        <v>0.33333333333333331</v>
      </c>
      <c r="I14" s="49">
        <f>IF(J13=0,"-",1/J13)</f>
        <v>3</v>
      </c>
      <c r="J14" s="28">
        <f>IF(ISBLANK($B14),"-",1)</f>
        <v>1</v>
      </c>
      <c r="K14" s="25">
        <v>0.33333333333333331</v>
      </c>
      <c r="L14" s="25">
        <v>0.1111111111111111</v>
      </c>
      <c r="M14" s="25">
        <v>0.1111111111111111</v>
      </c>
      <c r="N14" s="25"/>
      <c r="O14" s="25"/>
      <c r="P14" s="26"/>
      <c r="Q14" s="3"/>
      <c r="R14" s="3"/>
      <c r="S14" s="3"/>
      <c r="T14" s="16">
        <f t="shared" si="0"/>
        <v>0.02</v>
      </c>
      <c r="U14" s="17">
        <f t="shared" si="0"/>
        <v>1.3157894736842105E-2</v>
      </c>
      <c r="V14" s="17">
        <f t="shared" si="0"/>
        <v>0.05</v>
      </c>
      <c r="W14" s="17">
        <f t="shared" si="0"/>
        <v>0.05</v>
      </c>
      <c r="X14" s="17">
        <f t="shared" si="0"/>
        <v>5.5555555555555552E-2</v>
      </c>
      <c r="Y14" s="17">
        <f>IF(I14="-","-",I14/I$21)</f>
        <v>0.05</v>
      </c>
      <c r="Z14" s="17">
        <f>IF(J14="-","-",J14/J$21)</f>
        <v>2.6315789473684209E-2</v>
      </c>
      <c r="AA14" s="17">
        <f t="shared" si="1"/>
        <v>8.8235294117647051E-2</v>
      </c>
      <c r="AB14" s="17">
        <f t="shared" si="1"/>
        <v>1.3157894736842105E-2</v>
      </c>
      <c r="AC14" s="17">
        <f t="shared" si="1"/>
        <v>1.3157894736842105E-2</v>
      </c>
      <c r="AD14" s="17" t="str">
        <f t="shared" si="1"/>
        <v>-</v>
      </c>
      <c r="AE14" s="17" t="str">
        <f t="shared" si="1"/>
        <v>-</v>
      </c>
      <c r="AF14" s="18" t="str">
        <f t="shared" si="1"/>
        <v>-</v>
      </c>
      <c r="AG14" s="17">
        <f t="shared" si="2"/>
        <v>0.3795803233574131</v>
      </c>
      <c r="AH14" s="19">
        <f t="shared" si="3"/>
        <v>3.7958032335741312E-2</v>
      </c>
      <c r="AI14" s="3"/>
    </row>
    <row r="15" spans="2:35" ht="14.25" x14ac:dyDescent="0.2">
      <c r="B15" s="52" t="s">
        <v>18</v>
      </c>
      <c r="C15" s="57">
        <f t="shared" si="4"/>
        <v>0.25661093911248706</v>
      </c>
      <c r="D15" s="49">
        <f>IF(K8=0,"-",1/K8)</f>
        <v>9</v>
      </c>
      <c r="E15" s="49">
        <f>IF(K9=0,"-",1/K9)</f>
        <v>3</v>
      </c>
      <c r="F15" s="49">
        <f>IF(K10=0,"-",1/K10)</f>
        <v>9</v>
      </c>
      <c r="G15" s="49">
        <f>IF(K11=0,"-",1/K11)</f>
        <v>9</v>
      </c>
      <c r="H15" s="49">
        <f>IF(K12=0,"-",1/K12)</f>
        <v>1</v>
      </c>
      <c r="I15" s="49">
        <f>IF(K13=0,"-",1/K13)</f>
        <v>9</v>
      </c>
      <c r="J15" s="49">
        <f>IF(K14=0,"-",1/K14)</f>
        <v>3</v>
      </c>
      <c r="K15" s="28">
        <f>IF(ISBLANK($B15),"-",1)</f>
        <v>1</v>
      </c>
      <c r="L15" s="25">
        <v>3</v>
      </c>
      <c r="M15" s="25">
        <v>3</v>
      </c>
      <c r="N15" s="25"/>
      <c r="O15" s="25"/>
      <c r="P15" s="26"/>
      <c r="Q15" s="3"/>
      <c r="R15" s="3"/>
      <c r="S15" s="3"/>
      <c r="T15" s="16">
        <f t="shared" si="0"/>
        <v>0.54</v>
      </c>
      <c r="U15" s="17">
        <f t="shared" si="0"/>
        <v>0.35526315789473684</v>
      </c>
      <c r="V15" s="17">
        <f t="shared" si="0"/>
        <v>0.15</v>
      </c>
      <c r="W15" s="17">
        <f t="shared" si="0"/>
        <v>0.15</v>
      </c>
      <c r="X15" s="17">
        <f t="shared" si="0"/>
        <v>0.16666666666666666</v>
      </c>
      <c r="Y15" s="17">
        <f t="shared" si="0"/>
        <v>0.15</v>
      </c>
      <c r="Z15" s="17">
        <f t="shared" si="0"/>
        <v>7.8947368421052627E-2</v>
      </c>
      <c r="AA15" s="17">
        <f t="shared" ref="AA15:AA20" si="5">IF(K15="-","-",K15/K$21)</f>
        <v>0.26470588235294118</v>
      </c>
      <c r="AB15" s="17">
        <f>IF(ISBLANK(L15),"-",L15/L$21)</f>
        <v>0.35526315789473684</v>
      </c>
      <c r="AC15" s="17">
        <f>IF(ISBLANK(M15),"-",M15/M$21)</f>
        <v>0.35526315789473684</v>
      </c>
      <c r="AD15" s="17" t="str">
        <f>IF(ISBLANK(N15),"-",N15/N$21)</f>
        <v>-</v>
      </c>
      <c r="AE15" s="17" t="str">
        <f>IF(ISBLANK(O15),"-",O15/O$21)</f>
        <v>-</v>
      </c>
      <c r="AF15" s="18" t="str">
        <f>IF(ISBLANK(P15),"-",P15/P$21)</f>
        <v>-</v>
      </c>
      <c r="AG15" s="17">
        <f t="shared" si="2"/>
        <v>2.5661093911248707</v>
      </c>
      <c r="AH15" s="19">
        <f t="shared" si="3"/>
        <v>0.25661093911248706</v>
      </c>
      <c r="AI15" s="3"/>
    </row>
    <row r="16" spans="2:35" ht="14.25" x14ac:dyDescent="0.2">
      <c r="B16" s="51" t="s">
        <v>19</v>
      </c>
      <c r="C16" s="57">
        <f t="shared" si="4"/>
        <v>0.13570072239422085</v>
      </c>
      <c r="D16" s="49">
        <f>IF(L8=0,"-",1/L8)</f>
        <v>1</v>
      </c>
      <c r="E16" s="49">
        <f>IF(L9=0,"-",1/L9)</f>
        <v>1</v>
      </c>
      <c r="F16" s="49">
        <f>IF(L10=0,"-",1/L10)</f>
        <v>9</v>
      </c>
      <c r="G16" s="49">
        <f>IF(L11=0,"-",1/L11)</f>
        <v>9</v>
      </c>
      <c r="H16" s="49">
        <f>IF(L12=0,"-",1/L12)</f>
        <v>1</v>
      </c>
      <c r="I16" s="49">
        <f>IF(L13=0,"-",1/L13)</f>
        <v>9</v>
      </c>
      <c r="J16" s="49">
        <f>IF(L14=0,"-",1/L14)</f>
        <v>9</v>
      </c>
      <c r="K16" s="49">
        <f>IF(L15=0,"-",1/L15)</f>
        <v>0.33333333333333331</v>
      </c>
      <c r="L16" s="28">
        <f>IF(ISBLANK($B16),"-",1)</f>
        <v>1</v>
      </c>
      <c r="M16" s="25">
        <v>1</v>
      </c>
      <c r="N16" s="25"/>
      <c r="O16" s="25"/>
      <c r="P16" s="26"/>
      <c r="Q16" s="3"/>
      <c r="R16" s="3"/>
      <c r="S16" s="3"/>
      <c r="T16" s="16">
        <f t="shared" si="0"/>
        <v>6.0000000000000012E-2</v>
      </c>
      <c r="U16" s="17">
        <f t="shared" si="0"/>
        <v>0.11842105263157894</v>
      </c>
      <c r="V16" s="17">
        <f t="shared" si="0"/>
        <v>0.15</v>
      </c>
      <c r="W16" s="17">
        <f t="shared" si="0"/>
        <v>0.15</v>
      </c>
      <c r="X16" s="17">
        <f t="shared" si="0"/>
        <v>0.16666666666666666</v>
      </c>
      <c r="Y16" s="17">
        <f t="shared" si="0"/>
        <v>0.15</v>
      </c>
      <c r="Z16" s="17">
        <f t="shared" si="0"/>
        <v>0.23684210526315788</v>
      </c>
      <c r="AA16" s="17">
        <f t="shared" si="5"/>
        <v>8.8235294117647051E-2</v>
      </c>
      <c r="AB16" s="17">
        <f>IF(L16="-","-",L16/L$21)</f>
        <v>0.11842105263157894</v>
      </c>
      <c r="AC16" s="17">
        <f>IF(ISBLANK(M16),"-",M16/M$21)</f>
        <v>0.11842105263157894</v>
      </c>
      <c r="AD16" s="17" t="str">
        <f>IF(ISBLANK(N16),"-",N16/N$21)</f>
        <v>-</v>
      </c>
      <c r="AE16" s="17" t="str">
        <f>IF(ISBLANK(O16),"-",O16/O$21)</f>
        <v>-</v>
      </c>
      <c r="AF16" s="18" t="str">
        <f>IF(ISBLANK(P16),"-",P16/P$21)</f>
        <v>-</v>
      </c>
      <c r="AG16" s="17">
        <f t="shared" si="2"/>
        <v>1.3570072239422084</v>
      </c>
      <c r="AH16" s="19">
        <f t="shared" si="3"/>
        <v>0.13570072239422085</v>
      </c>
      <c r="AI16" s="3"/>
    </row>
    <row r="17" spans="1:35" ht="14.25" x14ac:dyDescent="0.2">
      <c r="B17" s="51" t="s">
        <v>20</v>
      </c>
      <c r="C17" s="57">
        <f t="shared" si="4"/>
        <v>0.13570072239422085</v>
      </c>
      <c r="D17" s="49">
        <f>IF(M8=0,"-",1/M8)</f>
        <v>1</v>
      </c>
      <c r="E17" s="49">
        <f>IF(M9=0,"-",1/M9)</f>
        <v>1</v>
      </c>
      <c r="F17" s="49">
        <f>IF(M10=0,"-",1/M10)</f>
        <v>9</v>
      </c>
      <c r="G17" s="49">
        <f>IF(M11=0,"-",1/M11)</f>
        <v>9</v>
      </c>
      <c r="H17" s="49">
        <f>IF(M12=0,"-",1/M12)</f>
        <v>1</v>
      </c>
      <c r="I17" s="49">
        <f>IF(M13=0,"-",1/M13)</f>
        <v>9</v>
      </c>
      <c r="J17" s="49">
        <f>IF(M14=0,"-",1/M14)</f>
        <v>9</v>
      </c>
      <c r="K17" s="49">
        <f>IF(M15=0,"-",1/M15)</f>
        <v>0.33333333333333331</v>
      </c>
      <c r="L17" s="49">
        <f>IF(M16=0,"-",1/M16)</f>
        <v>1</v>
      </c>
      <c r="M17" s="28">
        <f>IF(ISBLANK($B17),"-",1)</f>
        <v>1</v>
      </c>
      <c r="N17" s="25"/>
      <c r="O17" s="25"/>
      <c r="P17" s="26"/>
      <c r="Q17" s="3"/>
      <c r="R17" s="3"/>
      <c r="S17" s="3"/>
      <c r="T17" s="16">
        <f t="shared" si="0"/>
        <v>6.0000000000000012E-2</v>
      </c>
      <c r="U17" s="17">
        <f t="shared" si="0"/>
        <v>0.11842105263157894</v>
      </c>
      <c r="V17" s="17">
        <f t="shared" si="0"/>
        <v>0.15</v>
      </c>
      <c r="W17" s="17">
        <f t="shared" si="0"/>
        <v>0.15</v>
      </c>
      <c r="X17" s="17">
        <f t="shared" si="0"/>
        <v>0.16666666666666666</v>
      </c>
      <c r="Y17" s="17">
        <f t="shared" si="0"/>
        <v>0.15</v>
      </c>
      <c r="Z17" s="17">
        <f t="shared" si="0"/>
        <v>0.23684210526315788</v>
      </c>
      <c r="AA17" s="17">
        <f t="shared" si="5"/>
        <v>8.8235294117647051E-2</v>
      </c>
      <c r="AB17" s="17">
        <f>IF(L17="-","-",L17/L$21)</f>
        <v>0.11842105263157894</v>
      </c>
      <c r="AC17" s="17">
        <f>IF(M17="-","-",M17/M$21)</f>
        <v>0.11842105263157894</v>
      </c>
      <c r="AD17" s="17" t="str">
        <f>IF(ISBLANK(N17),"-",N17/N$21)</f>
        <v>-</v>
      </c>
      <c r="AE17" s="17" t="str">
        <f>IF(ISBLANK(O17),"-",O17/O$21)</f>
        <v>-</v>
      </c>
      <c r="AF17" s="18" t="str">
        <f>IF(ISBLANK(P17),"-",P17/P$21)</f>
        <v>-</v>
      </c>
      <c r="AG17" s="17">
        <f t="shared" si="2"/>
        <v>1.3570072239422084</v>
      </c>
      <c r="AH17" s="19">
        <f t="shared" si="3"/>
        <v>0.13570072239422085</v>
      </c>
      <c r="AI17" s="3"/>
    </row>
    <row r="18" spans="1:35" x14ac:dyDescent="0.2">
      <c r="B18" s="16"/>
      <c r="C18" s="57" t="str">
        <f t="shared" si="4"/>
        <v>-</v>
      </c>
      <c r="D18" s="49" t="str">
        <f>IF(N8=0,"-",1/N8)</f>
        <v>-</v>
      </c>
      <c r="E18" s="49" t="str">
        <f>IF(N9=0,"-",1/N9)</f>
        <v>-</v>
      </c>
      <c r="F18" s="49" t="str">
        <f>IF(N10=0,"-",1/N10)</f>
        <v>-</v>
      </c>
      <c r="G18" s="49" t="str">
        <f>IF(N11=0,"-",1/N11)</f>
        <v>-</v>
      </c>
      <c r="H18" s="49" t="str">
        <f>IF(N12=0,"-",1/N12)</f>
        <v>-</v>
      </c>
      <c r="I18" s="49" t="str">
        <f>IF(N13=0,"-",1/N13)</f>
        <v>-</v>
      </c>
      <c r="J18" s="49" t="str">
        <f>IF(N14=0,"-",1/N14)</f>
        <v>-</v>
      </c>
      <c r="K18" s="49" t="str">
        <f>IF(N15=0,"-",1/N15)</f>
        <v>-</v>
      </c>
      <c r="L18" s="49" t="str">
        <f>IF(N16=0,"-",1/N16)</f>
        <v>-</v>
      </c>
      <c r="M18" s="49" t="str">
        <f>IF(N17=0,"-",1/N17)</f>
        <v>-</v>
      </c>
      <c r="N18" s="28" t="str">
        <f>IF(ISBLANK($B18),"-",1)</f>
        <v>-</v>
      </c>
      <c r="O18" s="25"/>
      <c r="P18" s="26"/>
      <c r="Q18" s="3"/>
      <c r="R18" s="3"/>
      <c r="S18" s="3"/>
      <c r="T18" s="16" t="str">
        <f t="shared" si="0"/>
        <v>-</v>
      </c>
      <c r="U18" s="17" t="str">
        <f t="shared" si="0"/>
        <v>-</v>
      </c>
      <c r="V18" s="17" t="str">
        <f t="shared" si="0"/>
        <v>-</v>
      </c>
      <c r="W18" s="17" t="str">
        <f t="shared" si="0"/>
        <v>-</v>
      </c>
      <c r="X18" s="17" t="str">
        <f t="shared" si="0"/>
        <v>-</v>
      </c>
      <c r="Y18" s="17" t="str">
        <f t="shared" si="0"/>
        <v>-</v>
      </c>
      <c r="Z18" s="17" t="str">
        <f t="shared" si="0"/>
        <v>-</v>
      </c>
      <c r="AA18" s="17" t="str">
        <f t="shared" si="5"/>
        <v>-</v>
      </c>
      <c r="AB18" s="17" t="str">
        <f>IF(L18="-","-",L18/L$21)</f>
        <v>-</v>
      </c>
      <c r="AC18" s="17" t="str">
        <f>IF(M18="-","-",M18/M$21)</f>
        <v>-</v>
      </c>
      <c r="AD18" s="17" t="str">
        <f>IF(N18="-","-",N18/N$21)</f>
        <v>-</v>
      </c>
      <c r="AE18" s="17" t="str">
        <f>IF(ISBLANK(O18),"-",O18/O$21)</f>
        <v>-</v>
      </c>
      <c r="AF18" s="18" t="str">
        <f>IF(ISBLANK(P18),"-",P18/P$21)</f>
        <v>-</v>
      </c>
      <c r="AG18" s="17">
        <f t="shared" si="2"/>
        <v>0</v>
      </c>
      <c r="AH18" s="19">
        <f t="shared" si="3"/>
        <v>0</v>
      </c>
      <c r="AI18" s="3"/>
    </row>
    <row r="19" spans="1:35" x14ac:dyDescent="0.2">
      <c r="B19" s="16"/>
      <c r="C19" s="57" t="str">
        <f t="shared" si="4"/>
        <v>-</v>
      </c>
      <c r="D19" s="49" t="str">
        <f>IF(O8=0,"-",1/O8)</f>
        <v>-</v>
      </c>
      <c r="E19" s="49" t="str">
        <f>IF(O9=0,"-",1/O9)</f>
        <v>-</v>
      </c>
      <c r="F19" s="49" t="str">
        <f>IF(O10=0,"-",1/O10)</f>
        <v>-</v>
      </c>
      <c r="G19" s="49" t="str">
        <f>IF(O11=0,"-",1/O11)</f>
        <v>-</v>
      </c>
      <c r="H19" s="49" t="str">
        <f>IF(O12=0,"-",1/O12)</f>
        <v>-</v>
      </c>
      <c r="I19" s="49" t="str">
        <f>IF(O13=0,"-",1/O13)</f>
        <v>-</v>
      </c>
      <c r="J19" s="49" t="str">
        <f>IF(O14=0,"-",1/O14)</f>
        <v>-</v>
      </c>
      <c r="K19" s="49" t="str">
        <f>IF(O15=0,"-",1/O15)</f>
        <v>-</v>
      </c>
      <c r="L19" s="49" t="str">
        <f>IF(O16=0,"-",1/O16)</f>
        <v>-</v>
      </c>
      <c r="M19" s="49" t="str">
        <f>IF(O17=0,"-",1/O17)</f>
        <v>-</v>
      </c>
      <c r="N19" s="49" t="str">
        <f>IF(O18=0,"-",1/O18)</f>
        <v>-</v>
      </c>
      <c r="O19" s="28" t="str">
        <f>IF(ISBLANK($B19),"-",1)</f>
        <v>-</v>
      </c>
      <c r="P19" s="26"/>
      <c r="Q19" s="3"/>
      <c r="R19" s="3"/>
      <c r="S19" s="3"/>
      <c r="T19" s="16" t="str">
        <f t="shared" si="0"/>
        <v>-</v>
      </c>
      <c r="U19" s="17" t="str">
        <f t="shared" si="0"/>
        <v>-</v>
      </c>
      <c r="V19" s="17" t="str">
        <f t="shared" si="0"/>
        <v>-</v>
      </c>
      <c r="W19" s="17" t="str">
        <f t="shared" si="0"/>
        <v>-</v>
      </c>
      <c r="X19" s="17" t="str">
        <f t="shared" si="0"/>
        <v>-</v>
      </c>
      <c r="Y19" s="17" t="str">
        <f t="shared" si="0"/>
        <v>-</v>
      </c>
      <c r="Z19" s="17" t="str">
        <f t="shared" si="0"/>
        <v>-</v>
      </c>
      <c r="AA19" s="17" t="str">
        <f t="shared" si="5"/>
        <v>-</v>
      </c>
      <c r="AB19" s="17" t="str">
        <f>IF(L19="-","-",L19/L$21)</f>
        <v>-</v>
      </c>
      <c r="AC19" s="17" t="str">
        <f>IF(M19="-","-",M19/M$21)</f>
        <v>-</v>
      </c>
      <c r="AD19" s="17" t="str">
        <f>IF(N19="-","-",N19/N$21)</f>
        <v>-</v>
      </c>
      <c r="AE19" s="17" t="str">
        <f>IF(O19="-","-",O19/O$21)</f>
        <v>-</v>
      </c>
      <c r="AF19" s="18" t="str">
        <f>IF(ISBLANK(P19),"-",P19/P$21)</f>
        <v>-</v>
      </c>
      <c r="AG19" s="17">
        <f t="shared" si="2"/>
        <v>0</v>
      </c>
      <c r="AH19" s="19">
        <f t="shared" si="3"/>
        <v>0</v>
      </c>
      <c r="AI19" s="3"/>
    </row>
    <row r="20" spans="1:35" ht="13.5" thickBot="1" x14ac:dyDescent="0.25">
      <c r="B20" s="54"/>
      <c r="C20" s="58" t="str">
        <f t="shared" si="4"/>
        <v>-</v>
      </c>
      <c r="D20" s="50" t="str">
        <f>IF(P8=0,"-",1/P8)</f>
        <v>-</v>
      </c>
      <c r="E20" s="50" t="str">
        <f>IF(P9=0,"-",1/P9)</f>
        <v>-</v>
      </c>
      <c r="F20" s="50" t="str">
        <f>IF(P10=0,"-",1/P10)</f>
        <v>-</v>
      </c>
      <c r="G20" s="50" t="str">
        <f>IF(P11=0,"-",1/P11)</f>
        <v>-</v>
      </c>
      <c r="H20" s="50" t="str">
        <f>IF(P12=0,"-",1/P12)</f>
        <v>-</v>
      </c>
      <c r="I20" s="50" t="str">
        <f>IF(P13=0,"-",1/P13)</f>
        <v>-</v>
      </c>
      <c r="J20" s="50" t="str">
        <f>IF(P14=0,"-",1/P14)</f>
        <v>-</v>
      </c>
      <c r="K20" s="50" t="str">
        <f>IF(P15=0,"-",1/P15)</f>
        <v>-</v>
      </c>
      <c r="L20" s="50" t="str">
        <f>IF(P16=0,"-",1/P16)</f>
        <v>-</v>
      </c>
      <c r="M20" s="50" t="str">
        <f>IF(P17=0,"-",1/P17)</f>
        <v>-</v>
      </c>
      <c r="N20" s="50" t="str">
        <f>IF(P18=0,"-",1/P18)</f>
        <v>-</v>
      </c>
      <c r="O20" s="50" t="str">
        <f>IF(P19=0,"-",1/P19)</f>
        <v>-</v>
      </c>
      <c r="P20" s="27" t="str">
        <f>IF(ISBLANK($B20),"-",1)</f>
        <v>-</v>
      </c>
      <c r="Q20" s="3"/>
      <c r="R20" s="3"/>
      <c r="S20" s="3"/>
      <c r="T20" s="16" t="str">
        <f t="shared" si="0"/>
        <v>-</v>
      </c>
      <c r="U20" s="17" t="str">
        <f t="shared" si="0"/>
        <v>-</v>
      </c>
      <c r="V20" s="17" t="str">
        <f t="shared" si="0"/>
        <v>-</v>
      </c>
      <c r="W20" s="17" t="str">
        <f t="shared" si="0"/>
        <v>-</v>
      </c>
      <c r="X20" s="17" t="str">
        <f t="shared" si="0"/>
        <v>-</v>
      </c>
      <c r="Y20" s="17" t="str">
        <f t="shared" si="0"/>
        <v>-</v>
      </c>
      <c r="Z20" s="17" t="str">
        <f t="shared" si="0"/>
        <v>-</v>
      </c>
      <c r="AA20" s="17" t="str">
        <f t="shared" si="5"/>
        <v>-</v>
      </c>
      <c r="AB20" s="17" t="str">
        <f>IF(L20="-","-",L20/L$21)</f>
        <v>-</v>
      </c>
      <c r="AC20" s="17" t="str">
        <f>IF(M20="-","-",M20/M$21)</f>
        <v>-</v>
      </c>
      <c r="AD20" s="17" t="str">
        <f>IF(N20="-","-",N20/N$21)</f>
        <v>-</v>
      </c>
      <c r="AE20" s="17" t="str">
        <f>IF(O20="-","-",O20/O$21)</f>
        <v>-</v>
      </c>
      <c r="AF20" s="18" t="str">
        <f>IF(P20="-","-",P20/P$21)</f>
        <v>-</v>
      </c>
      <c r="AG20" s="17">
        <f t="shared" si="2"/>
        <v>0</v>
      </c>
      <c r="AH20" s="19">
        <f t="shared" si="3"/>
        <v>0</v>
      </c>
      <c r="AI20" s="3"/>
    </row>
    <row r="21" spans="1:35" ht="13.5" thickBot="1" x14ac:dyDescent="0.25">
      <c r="B21" s="20" t="s">
        <v>4</v>
      </c>
      <c r="C21" s="20"/>
      <c r="D21" s="25">
        <f t="shared" ref="D21:P21" si="6">SUM(D8:D20)</f>
        <v>16.666666666666664</v>
      </c>
      <c r="E21" s="25">
        <f t="shared" si="6"/>
        <v>8.4444444444444446</v>
      </c>
      <c r="F21" s="25">
        <f t="shared" si="6"/>
        <v>60</v>
      </c>
      <c r="G21" s="25">
        <f t="shared" si="6"/>
        <v>60</v>
      </c>
      <c r="H21" s="25">
        <f t="shared" si="6"/>
        <v>6</v>
      </c>
      <c r="I21" s="25">
        <f t="shared" si="6"/>
        <v>60</v>
      </c>
      <c r="J21" s="25">
        <f t="shared" si="6"/>
        <v>38</v>
      </c>
      <c r="K21" s="25">
        <f t="shared" si="6"/>
        <v>3.7777777777777781</v>
      </c>
      <c r="L21" s="25">
        <f t="shared" si="6"/>
        <v>8.4444444444444446</v>
      </c>
      <c r="M21" s="25">
        <f t="shared" si="6"/>
        <v>8.4444444444444446</v>
      </c>
      <c r="N21" s="25">
        <f t="shared" si="6"/>
        <v>0</v>
      </c>
      <c r="O21" s="25">
        <f t="shared" si="6"/>
        <v>0</v>
      </c>
      <c r="P21" s="25">
        <f t="shared" si="6"/>
        <v>0</v>
      </c>
      <c r="Q21" s="3"/>
      <c r="R21" s="3"/>
      <c r="S21" s="3"/>
      <c r="T21" s="21">
        <f t="shared" ref="T21:AF21" si="7">SUM(T8:T20)</f>
        <v>1.0000000000000002</v>
      </c>
      <c r="U21" s="6">
        <f t="shared" si="7"/>
        <v>1</v>
      </c>
      <c r="V21" s="6">
        <f t="shared" si="7"/>
        <v>1</v>
      </c>
      <c r="W21" s="6">
        <f t="shared" si="7"/>
        <v>1</v>
      </c>
      <c r="X21" s="6">
        <f t="shared" si="7"/>
        <v>0.99999999999999989</v>
      </c>
      <c r="Y21" s="6">
        <f t="shared" si="7"/>
        <v>1</v>
      </c>
      <c r="Z21" s="6">
        <f t="shared" si="7"/>
        <v>1</v>
      </c>
      <c r="AA21" s="6">
        <f t="shared" si="7"/>
        <v>1</v>
      </c>
      <c r="AB21" s="6">
        <f t="shared" si="7"/>
        <v>1</v>
      </c>
      <c r="AC21" s="6">
        <f t="shared" si="7"/>
        <v>1</v>
      </c>
      <c r="AD21" s="6">
        <f t="shared" si="7"/>
        <v>0</v>
      </c>
      <c r="AE21" s="6">
        <f t="shared" si="7"/>
        <v>0</v>
      </c>
      <c r="AF21" s="6">
        <f t="shared" si="7"/>
        <v>0</v>
      </c>
      <c r="AG21" s="6">
        <f>SUM(AG8:AG20)</f>
        <v>9.9999999999999982</v>
      </c>
      <c r="AH21" s="7">
        <f>SUM(AH8:AH20)</f>
        <v>1</v>
      </c>
      <c r="AI21" s="3"/>
    </row>
    <row r="22" spans="1:35" ht="13.5" thickBot="1" x14ac:dyDescent="0.25">
      <c r="B22" s="3"/>
      <c r="C22" s="3"/>
      <c r="D22" s="3"/>
      <c r="E22" s="3"/>
      <c r="F22" s="3"/>
      <c r="G22" s="1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ht="30" customHeight="1" x14ac:dyDescent="0.2">
      <c r="A23" s="22"/>
      <c r="B23" s="59" t="s">
        <v>11</v>
      </c>
      <c r="C23" s="60"/>
      <c r="D23" s="61"/>
      <c r="E23" s="36">
        <v>9</v>
      </c>
      <c r="F23" s="46"/>
      <c r="G23" s="29"/>
      <c r="H23" s="3"/>
      <c r="I23" s="3"/>
      <c r="J23" s="3"/>
      <c r="K23" s="3"/>
      <c r="L23" s="3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ht="30" customHeight="1" x14ac:dyDescent="0.2">
      <c r="B24" s="62" t="s">
        <v>7</v>
      </c>
      <c r="C24" s="63"/>
      <c r="D24" s="64"/>
      <c r="E24" s="38">
        <v>3</v>
      </c>
      <c r="F24" s="46"/>
      <c r="G24" s="2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7"/>
      <c r="V24" s="3"/>
      <c r="W24" s="3"/>
      <c r="X24" s="17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ht="30" customHeight="1" thickBot="1" x14ac:dyDescent="0.25">
      <c r="B25" s="65" t="s">
        <v>8</v>
      </c>
      <c r="C25" s="66"/>
      <c r="D25" s="67"/>
      <c r="E25" s="40">
        <v>1</v>
      </c>
      <c r="F25" s="47"/>
      <c r="G25" s="2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ht="30" customHeight="1" x14ac:dyDescent="0.2">
      <c r="B26" s="59" t="s">
        <v>9</v>
      </c>
      <c r="C26" s="60"/>
      <c r="D26" s="61"/>
      <c r="E26" s="37">
        <f>1/E24</f>
        <v>0.33333333333333331</v>
      </c>
      <c r="F26" s="2"/>
      <c r="G26" s="1"/>
    </row>
    <row r="27" spans="1:35" ht="30" customHeight="1" x14ac:dyDescent="0.2">
      <c r="B27" s="62" t="s">
        <v>10</v>
      </c>
      <c r="C27" s="63"/>
      <c r="D27" s="64"/>
      <c r="E27" s="39">
        <f>1/E23</f>
        <v>0.1111111111111111</v>
      </c>
      <c r="F27" s="41"/>
      <c r="G27" s="5"/>
    </row>
    <row r="28" spans="1:35" ht="30" customHeight="1" thickBot="1" x14ac:dyDescent="0.25">
      <c r="B28" s="42"/>
      <c r="C28" s="43"/>
      <c r="D28" s="44"/>
      <c r="E28" s="45"/>
      <c r="F28" s="2"/>
      <c r="G28" s="5"/>
    </row>
    <row r="29" spans="1:35" x14ac:dyDescent="0.2">
      <c r="E29" s="5"/>
      <c r="F29" s="5"/>
      <c r="G29" s="5"/>
    </row>
  </sheetData>
  <mergeCells count="5">
    <mergeCell ref="B23:D23"/>
    <mergeCell ref="B24:D24"/>
    <mergeCell ref="B25:D25"/>
    <mergeCell ref="B26:D26"/>
    <mergeCell ref="B27:D27"/>
  </mergeCells>
  <dataValidations count="1">
    <dataValidation type="list" allowBlank="1" showInputMessage="1" showErrorMessage="1" sqref="E8 F8:F9 G8:G10 I11:I12 J11:J13 K11:K14 L11:L15 M11:M16 P8:P19 N8:N17 O8:O18 I8:M10 H8:H11" xr:uid="{00000000-0002-0000-0100-000000000000}">
      <formula1>$E$23:$E$28</formula1>
    </dataValidation>
  </dataValidation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AHPLeer</vt:lpstr>
    </vt:vector>
  </TitlesOfParts>
  <Company>FH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Winter</dc:creator>
  <cp:lastModifiedBy>Stephan Hagge</cp:lastModifiedBy>
  <dcterms:created xsi:type="dcterms:W3CDTF">2010-04-23T10:22:57Z</dcterms:created>
  <dcterms:modified xsi:type="dcterms:W3CDTF">2020-07-21T15:53:03Z</dcterms:modified>
</cp:coreProperties>
</file>