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pschmitz90/Downloads/"/>
    </mc:Choice>
  </mc:AlternateContent>
  <xr:revisionPtr revIDLastSave="0" documentId="8_{56986B19-EE9C-0849-AB49-6A284C397560}" xr6:coauthVersionLast="47" xr6:coauthVersionMax="47" xr10:uidLastSave="{00000000-0000-0000-0000-000000000000}"/>
  <bookViews>
    <workbookView xWindow="0" yWindow="500" windowWidth="28800" windowHeight="15820" activeTab="8" xr2:uid="{E909587F-91F8-4730-B1E7-C2F779EADFA6}"/>
  </bookViews>
  <sheets>
    <sheet name="Question 1" sheetId="1" r:id="rId1"/>
    <sheet name="Question 2" sheetId="2" r:id="rId2"/>
    <sheet name="Question 3" sheetId="3" r:id="rId3"/>
    <sheet name="Sheet22" sheetId="30" r:id="rId4"/>
    <sheet name="Question 4" sheetId="4" r:id="rId5"/>
    <sheet name="Question 5" sheetId="5" r:id="rId6"/>
    <sheet name="Question 6" sheetId="6" r:id="rId7"/>
    <sheet name="Question 7" sheetId="7" r:id="rId8"/>
    <sheet name="Question 8" sheetId="8" r:id="rId9"/>
  </sheets>
  <externalReferences>
    <externalReference r:id="rId10"/>
  </externalReferences>
  <calcPr calcId="191029"/>
  <pivotCaches>
    <pivotCache cacheId="17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8" l="1"/>
  <c r="A11" i="8" s="1"/>
  <c r="A6" i="8"/>
  <c r="B3" i="7"/>
  <c r="D8" i="5"/>
  <c r="D7" i="5"/>
  <c r="D6" i="5"/>
  <c r="D5" i="5"/>
  <c r="D4" i="5"/>
  <c r="D3" i="5"/>
  <c r="D2" i="5"/>
  <c r="A11" i="5" s="1"/>
  <c r="A13" i="5" s="1"/>
  <c r="B20" i="4"/>
  <c r="B19" i="4"/>
  <c r="B18" i="4"/>
  <c r="B17" i="4"/>
  <c r="B16" i="4"/>
  <c r="B13" i="4"/>
  <c r="B12" i="4"/>
  <c r="B11" i="4"/>
  <c r="B10" i="4"/>
  <c r="B9" i="4"/>
  <c r="I20" i="2"/>
  <c r="G18" i="2"/>
  <c r="F18" i="2"/>
  <c r="I17" i="2"/>
  <c r="J14" i="2"/>
  <c r="J11" i="2"/>
  <c r="J10" i="2"/>
  <c r="J9" i="2"/>
  <c r="C15" i="1" l="1"/>
</calcChain>
</file>

<file path=xl/sharedStrings.xml><?xml version="1.0" encoding="utf-8"?>
<sst xmlns="http://schemas.openxmlformats.org/spreadsheetml/2006/main" count="333" uniqueCount="56">
  <si>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</si>
  <si>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</si>
  <si>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</si>
  <si>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</si>
  <si>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</si>
  <si>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</si>
  <si>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</si>
  <si>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</si>
  <si>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</si>
  <si>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</si>
  <si>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</si>
  <si>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</si>
  <si>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</si>
  <si>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</si>
  <si>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</si>
  <si>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</si>
  <si>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</si>
  <si>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</si>
  <si>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</si>
  <si>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</si>
  <si>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</si>
  <si>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</si>
  <si>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Job Satisfaction Score</t>
  </si>
  <si>
    <t xml:space="preserve">IS Senior Executives (%) </t>
  </si>
  <si>
    <t>IS Middle Managers (%)</t>
  </si>
  <si>
    <t>Payment ($)</t>
  </si>
  <si>
    <t>Probability</t>
  </si>
  <si>
    <t>Column Labels</t>
  </si>
  <si>
    <t>Row Labels</t>
  </si>
  <si>
    <t>(blank)</t>
  </si>
  <si>
    <t>Grand Total</t>
  </si>
  <si>
    <t>Count of Highest Degree Achieved</t>
  </si>
  <si>
    <t>Gender Assigned at Birth</t>
  </si>
  <si>
    <t>E</t>
  </si>
  <si>
    <t>R</t>
  </si>
  <si>
    <t>D</t>
  </si>
  <si>
    <t>TA</t>
  </si>
  <si>
    <t>A</t>
  </si>
  <si>
    <t xml:space="preserve">P(E) </t>
  </si>
  <si>
    <t>P( R)</t>
  </si>
  <si>
    <t>P(D)</t>
  </si>
  <si>
    <t>B</t>
  </si>
  <si>
    <t>Yes</t>
  </si>
  <si>
    <t>C</t>
  </si>
  <si>
    <t>Middle managers more often score less than senior execs</t>
  </si>
  <si>
    <t>A.</t>
  </si>
  <si>
    <t>B.</t>
  </si>
  <si>
    <t>C.</t>
  </si>
  <si>
    <t>To insure themselves from auto damages ranging from $520 to $10,000</t>
  </si>
  <si>
    <t>n</t>
  </si>
  <si>
    <t>p</t>
  </si>
  <si>
    <t>mean</t>
  </si>
  <si>
    <t>sd</t>
  </si>
  <si>
    <t>new sd</t>
  </si>
  <si>
    <t>317 defects</t>
  </si>
  <si>
    <t>2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</si>
</sst>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2"/>
      <color theme="1"/>
      <name val="Times New Roman"/>
      <family val="1"/>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0" fontId="3" fillId="0" borderId="0" xfId="0" applyNumberFormat="1" applyFont="1"/>
    <xf numFmtId="0" fontId="3" fillId="0" borderId="0" xfId="0" applyFont="1"/>
    <xf numFmtId="0" fontId="3" fillId="0" borderId="0" xfId="0" applyFont="1" applyAlignment="1">
      <alignment horizontal="right"/>
    </xf>
    <xf numFmtId="0" fontId="0" fillId="0" borderId="0" xfId="0" applyAlignment="1">
      <alignment horizontal="right"/>
    </xf>
    <xf numFmtId="44" fontId="0" fillId="0" borderId="0" xfId="1" applyFont="1"/>
    <xf numFmtId="44" fontId="0" fillId="0" borderId="0" xfId="0" applyNumberFormat="1"/>
    <xf numFmtId="44" fontId="0" fillId="0" borderId="0" xfId="0" applyNumberFormat="1" applyAlignment="1">
      <alignment wrapText="1"/>
    </xf>
    <xf numFmtId="0" fontId="0" fillId="0" borderId="0"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 </a:t>
          </a:r>
          <a:r>
            <a:rPr lang="en-US" sz="1200" b="1" baseline="0">
              <a:effectLst/>
              <a:latin typeface="+mn-lt"/>
            </a:rPr>
            <a:t>86.5%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 </a:t>
          </a:r>
          <a:r>
            <a:rPr lang="en-US" sz="1200" b="1" baseline="0">
              <a:effectLst/>
              <a:latin typeface="+mn-lt"/>
            </a:rPr>
            <a:t>30%</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 </a:t>
          </a:r>
          <a:r>
            <a:rPr lang="en-US" sz="1200" b="1" baseline="0">
              <a:effectLst/>
              <a:latin typeface="+mn-lt"/>
            </a:rPr>
            <a:t>50%</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1"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effectLst/>
              <a:latin typeface="+mn-lt"/>
            </a:rPr>
            <a:t>Female: 37.5%. Male: 62.4%</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1" baseline="0">
              <a:effectLst/>
              <a:latin typeface="+mn-lt"/>
            </a:rPr>
            <a:t>6%</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effectLst/>
              <a:latin typeface="+mn-lt"/>
            </a:rPr>
            <a:t>62%</a:t>
          </a: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effectLst/>
              <a:latin typeface="+mn-lt"/>
            </a:rPr>
            <a:t>15%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 </a:t>
          </a:r>
          <a:r>
            <a:rPr lang="en-US" sz="1200" b="1" baseline="0">
              <a:effectLst/>
              <a:latin typeface="+mn-lt"/>
            </a:rPr>
            <a:t>21%</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 </a:t>
          </a:r>
          <a:r>
            <a:rPr lang="en-US" sz="1200" b="1" baseline="0">
              <a:effectLst/>
              <a:latin typeface="+mn-lt"/>
            </a:rPr>
            <a:t>63%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 </a:t>
          </a:r>
          <a:r>
            <a:rPr lang="en-US" sz="1200" b="1" baseline="0">
              <a:effectLst/>
              <a:latin typeface="+mn-lt"/>
            </a:rPr>
            <a:t>59%</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 </a:t>
          </a:r>
          <a:r>
            <a:rPr lang="en-US" sz="1200" b="1" baseline="0">
              <a:effectLst/>
              <a:latin typeface="+mn-lt"/>
            </a:rPr>
            <a:t>4</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 </a:t>
          </a:r>
          <a:r>
            <a:rPr lang="en-US" sz="1200" b="1" baseline="0">
              <a:effectLst/>
              <a:latin typeface="+mn-lt"/>
            </a:rPr>
            <a:t>130.81</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r>
            <a:rPr lang="en-US" sz="1200" b="1" baseline="0">
              <a:effectLst/>
              <a:latin typeface="+mn-lt"/>
            </a:rPr>
            <a:t>The reduction wil allow for fewer defects</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pschmitz90/Library/Containers/com.apple.mail/Data/Library/Mail%20Downloads/AB9DBC65-B965-40FC-9B52-3587FA45CDDA/Problem_Set_4_Andrew_Converse.xlsx" TargetMode="External"/><Relationship Id="rId1" Type="http://schemas.openxmlformats.org/officeDocument/2006/relationships/externalLinkPath" Target="/Users/pschmitz90/Library/Containers/com.apple.mail/Data/Library/Mail%20Downloads/AB9DBC65-B965-40FC-9B52-3587FA45CDDA/Problem_Set_4_Andrew_Conve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1"/>
      <sheetName val="Question 2"/>
      <sheetName val="Question 3"/>
      <sheetName val="Question 4"/>
      <sheetName val="Question 5"/>
      <sheetName val="Question 6"/>
      <sheetName val="Question 7"/>
      <sheetName val="Question 8"/>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schmitz90/Library/Containers/com.apple.mail/Data/Library/Mail%20Downloads/AB9DBC65-B965-40FC-9B52-3587FA45CDDA/Problem_Set_4_Andrew_Convers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Converse" refreshedDate="45574.554934837965" createdVersion="8" refreshedVersion="8" minRefreshableVersion="3" recordCount="134" xr:uid="{1F9CE221-79F9-0949-94F0-F10BBF739B33}">
  <cacheSource type="worksheet">
    <worksheetSource ref="B1:D1048576" sheet="Question 3" r:id="rId2"/>
  </cacheSource>
  <cacheFields count="3">
    <cacheField name="Highest Degree Achieved" numFmtId="0">
      <sharedItems containsBlank="1" count="4">
        <s v="Bachelor's"/>
        <s v="Master's"/>
        <s v="PhD"/>
        <m/>
      </sharedItems>
    </cacheField>
    <cacheField name="Gender Assigned At Birth" numFmtId="0">
      <sharedItems containsBlank="1" count="3">
        <s v="Male"/>
        <s v="Female"/>
        <m/>
      </sharedItems>
    </cacheField>
    <cacheField name="Work Experience (Years)" numFmtId="0">
      <sharedItems containsString="0" containsBlank="1"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n v="8"/>
  </r>
  <r>
    <x v="0"/>
    <x v="0"/>
    <n v="1"/>
  </r>
  <r>
    <x v="1"/>
    <x v="1"/>
    <n v="3"/>
  </r>
  <r>
    <x v="1"/>
    <x v="0"/>
    <n v="6"/>
  </r>
  <r>
    <x v="0"/>
    <x v="0"/>
    <n v="7"/>
  </r>
  <r>
    <x v="1"/>
    <x v="0"/>
    <n v="7"/>
  </r>
  <r>
    <x v="1"/>
    <x v="0"/>
    <n v="9"/>
  </r>
  <r>
    <x v="1"/>
    <x v="0"/>
    <n v="1"/>
  </r>
  <r>
    <x v="0"/>
    <x v="0"/>
    <n v="8"/>
  </r>
  <r>
    <x v="0"/>
    <x v="1"/>
    <n v="8"/>
  </r>
  <r>
    <x v="0"/>
    <x v="1"/>
    <n v="9"/>
  </r>
  <r>
    <x v="0"/>
    <x v="0"/>
    <n v="7"/>
  </r>
  <r>
    <x v="1"/>
    <x v="0"/>
    <n v="4"/>
  </r>
  <r>
    <x v="0"/>
    <x v="0"/>
    <n v="6"/>
  </r>
  <r>
    <x v="0"/>
    <x v="0"/>
    <n v="9"/>
  </r>
  <r>
    <x v="1"/>
    <x v="0"/>
    <n v="9"/>
  </r>
  <r>
    <x v="1"/>
    <x v="0"/>
    <n v="6"/>
  </r>
  <r>
    <x v="1"/>
    <x v="1"/>
    <n v="5"/>
  </r>
  <r>
    <x v="0"/>
    <x v="0"/>
    <n v="7"/>
  </r>
  <r>
    <x v="1"/>
    <x v="1"/>
    <n v="0"/>
  </r>
  <r>
    <x v="0"/>
    <x v="0"/>
    <n v="4"/>
  </r>
  <r>
    <x v="1"/>
    <x v="0"/>
    <n v="8"/>
  </r>
  <r>
    <x v="0"/>
    <x v="0"/>
    <n v="4"/>
  </r>
  <r>
    <x v="0"/>
    <x v="0"/>
    <n v="4"/>
  </r>
  <r>
    <x v="1"/>
    <x v="1"/>
    <n v="3"/>
  </r>
  <r>
    <x v="1"/>
    <x v="0"/>
    <n v="0"/>
  </r>
  <r>
    <x v="0"/>
    <x v="0"/>
    <n v="8"/>
  </r>
  <r>
    <x v="0"/>
    <x v="1"/>
    <n v="0"/>
  </r>
  <r>
    <x v="0"/>
    <x v="1"/>
    <n v="4"/>
  </r>
  <r>
    <x v="0"/>
    <x v="0"/>
    <n v="1"/>
  </r>
  <r>
    <x v="0"/>
    <x v="0"/>
    <n v="5"/>
  </r>
  <r>
    <x v="1"/>
    <x v="1"/>
    <n v="3"/>
  </r>
  <r>
    <x v="1"/>
    <x v="1"/>
    <n v="0"/>
  </r>
  <r>
    <x v="1"/>
    <x v="0"/>
    <n v="8"/>
  </r>
  <r>
    <x v="0"/>
    <x v="1"/>
    <n v="4"/>
  </r>
  <r>
    <x v="0"/>
    <x v="1"/>
    <n v="6"/>
  </r>
  <r>
    <x v="0"/>
    <x v="0"/>
    <n v="3"/>
  </r>
  <r>
    <x v="0"/>
    <x v="0"/>
    <n v="4"/>
  </r>
  <r>
    <x v="0"/>
    <x v="1"/>
    <n v="4"/>
  </r>
  <r>
    <x v="0"/>
    <x v="1"/>
    <n v="0"/>
  </r>
  <r>
    <x v="0"/>
    <x v="1"/>
    <n v="3"/>
  </r>
  <r>
    <x v="1"/>
    <x v="0"/>
    <n v="2"/>
  </r>
  <r>
    <x v="0"/>
    <x v="1"/>
    <n v="8"/>
  </r>
  <r>
    <x v="1"/>
    <x v="1"/>
    <n v="5"/>
  </r>
  <r>
    <x v="0"/>
    <x v="1"/>
    <n v="2"/>
  </r>
  <r>
    <x v="1"/>
    <x v="1"/>
    <n v="2"/>
  </r>
  <r>
    <x v="0"/>
    <x v="0"/>
    <n v="5"/>
  </r>
  <r>
    <x v="1"/>
    <x v="1"/>
    <n v="1"/>
  </r>
  <r>
    <x v="1"/>
    <x v="1"/>
    <n v="5"/>
  </r>
  <r>
    <x v="1"/>
    <x v="0"/>
    <n v="7"/>
  </r>
  <r>
    <x v="0"/>
    <x v="0"/>
    <n v="2"/>
  </r>
  <r>
    <x v="0"/>
    <x v="0"/>
    <n v="5"/>
  </r>
  <r>
    <x v="0"/>
    <x v="0"/>
    <n v="1"/>
  </r>
  <r>
    <x v="0"/>
    <x v="1"/>
    <n v="5"/>
  </r>
  <r>
    <x v="0"/>
    <x v="1"/>
    <n v="7"/>
  </r>
  <r>
    <x v="1"/>
    <x v="0"/>
    <n v="5"/>
  </r>
  <r>
    <x v="0"/>
    <x v="0"/>
    <n v="5"/>
  </r>
  <r>
    <x v="0"/>
    <x v="1"/>
    <n v="6"/>
  </r>
  <r>
    <x v="2"/>
    <x v="0"/>
    <n v="4"/>
  </r>
  <r>
    <x v="1"/>
    <x v="1"/>
    <n v="4"/>
  </r>
  <r>
    <x v="2"/>
    <x v="0"/>
    <n v="5"/>
  </r>
  <r>
    <x v="0"/>
    <x v="0"/>
    <n v="5"/>
  </r>
  <r>
    <x v="0"/>
    <x v="0"/>
    <n v="1"/>
  </r>
  <r>
    <x v="1"/>
    <x v="1"/>
    <n v="2"/>
  </r>
  <r>
    <x v="0"/>
    <x v="1"/>
    <n v="6"/>
  </r>
  <r>
    <x v="1"/>
    <x v="0"/>
    <n v="9"/>
  </r>
  <r>
    <x v="1"/>
    <x v="0"/>
    <n v="7"/>
  </r>
  <r>
    <x v="1"/>
    <x v="0"/>
    <n v="6"/>
  </r>
  <r>
    <x v="0"/>
    <x v="0"/>
    <n v="3"/>
  </r>
  <r>
    <x v="0"/>
    <x v="0"/>
    <n v="9"/>
  </r>
  <r>
    <x v="0"/>
    <x v="1"/>
    <n v="3"/>
  </r>
  <r>
    <x v="1"/>
    <x v="0"/>
    <n v="5"/>
  </r>
  <r>
    <x v="0"/>
    <x v="1"/>
    <n v="5"/>
  </r>
  <r>
    <x v="0"/>
    <x v="0"/>
    <n v="8"/>
  </r>
  <r>
    <x v="0"/>
    <x v="0"/>
    <n v="6"/>
  </r>
  <r>
    <x v="0"/>
    <x v="0"/>
    <n v="7"/>
  </r>
  <r>
    <x v="1"/>
    <x v="0"/>
    <n v="5"/>
  </r>
  <r>
    <x v="1"/>
    <x v="1"/>
    <n v="5"/>
  </r>
  <r>
    <x v="1"/>
    <x v="1"/>
    <n v="7"/>
  </r>
  <r>
    <x v="0"/>
    <x v="0"/>
    <n v="2"/>
  </r>
  <r>
    <x v="1"/>
    <x v="0"/>
    <n v="0"/>
  </r>
  <r>
    <x v="1"/>
    <x v="0"/>
    <n v="6"/>
  </r>
  <r>
    <x v="2"/>
    <x v="0"/>
    <n v="5"/>
  </r>
  <r>
    <x v="2"/>
    <x v="0"/>
    <n v="6"/>
  </r>
  <r>
    <x v="1"/>
    <x v="0"/>
    <n v="9"/>
  </r>
  <r>
    <x v="1"/>
    <x v="1"/>
    <n v="2"/>
  </r>
  <r>
    <x v="2"/>
    <x v="0"/>
    <n v="8"/>
  </r>
  <r>
    <x v="0"/>
    <x v="0"/>
    <n v="1"/>
  </r>
  <r>
    <x v="0"/>
    <x v="0"/>
    <n v="2"/>
  </r>
  <r>
    <x v="0"/>
    <x v="1"/>
    <n v="6"/>
  </r>
  <r>
    <x v="0"/>
    <x v="0"/>
    <n v="0"/>
  </r>
  <r>
    <x v="1"/>
    <x v="1"/>
    <n v="6"/>
  </r>
  <r>
    <x v="0"/>
    <x v="1"/>
    <n v="7"/>
  </r>
  <r>
    <x v="0"/>
    <x v="0"/>
    <n v="7"/>
  </r>
  <r>
    <x v="0"/>
    <x v="1"/>
    <n v="0"/>
  </r>
  <r>
    <x v="0"/>
    <x v="1"/>
    <n v="8"/>
  </r>
  <r>
    <x v="1"/>
    <x v="1"/>
    <n v="6"/>
  </r>
  <r>
    <x v="0"/>
    <x v="0"/>
    <n v="5"/>
  </r>
  <r>
    <x v="1"/>
    <x v="0"/>
    <n v="9"/>
  </r>
  <r>
    <x v="1"/>
    <x v="0"/>
    <n v="4"/>
  </r>
  <r>
    <x v="1"/>
    <x v="0"/>
    <n v="0"/>
  </r>
  <r>
    <x v="0"/>
    <x v="1"/>
    <n v="2"/>
  </r>
  <r>
    <x v="0"/>
    <x v="1"/>
    <n v="5"/>
  </r>
  <r>
    <x v="1"/>
    <x v="1"/>
    <n v="2"/>
  </r>
  <r>
    <x v="0"/>
    <x v="0"/>
    <n v="6"/>
  </r>
  <r>
    <x v="0"/>
    <x v="1"/>
    <n v="8"/>
  </r>
  <r>
    <x v="0"/>
    <x v="0"/>
    <n v="8"/>
  </r>
  <r>
    <x v="0"/>
    <x v="0"/>
    <n v="7"/>
  </r>
  <r>
    <x v="1"/>
    <x v="0"/>
    <n v="4"/>
  </r>
  <r>
    <x v="1"/>
    <x v="0"/>
    <n v="0"/>
  </r>
  <r>
    <x v="1"/>
    <x v="0"/>
    <n v="1"/>
  </r>
  <r>
    <x v="1"/>
    <x v="0"/>
    <n v="9"/>
  </r>
  <r>
    <x v="1"/>
    <x v="0"/>
    <n v="0"/>
  </r>
  <r>
    <x v="2"/>
    <x v="1"/>
    <n v="7"/>
  </r>
  <r>
    <x v="0"/>
    <x v="0"/>
    <n v="4"/>
  </r>
  <r>
    <x v="2"/>
    <x v="1"/>
    <n v="6"/>
  </r>
  <r>
    <x v="0"/>
    <x v="1"/>
    <n v="6"/>
  </r>
  <r>
    <x v="2"/>
    <x v="0"/>
    <n v="4"/>
  </r>
  <r>
    <x v="0"/>
    <x v="0"/>
    <n v="0"/>
  </r>
  <r>
    <x v="0"/>
    <x v="1"/>
    <n v="7"/>
  </r>
  <r>
    <x v="1"/>
    <x v="1"/>
    <n v="7"/>
  </r>
  <r>
    <x v="1"/>
    <x v="0"/>
    <n v="4"/>
  </r>
  <r>
    <x v="0"/>
    <x v="0"/>
    <n v="6"/>
  </r>
  <r>
    <x v="0"/>
    <x v="0"/>
    <n v="3"/>
  </r>
  <r>
    <x v="0"/>
    <x v="0"/>
    <n v="7"/>
  </r>
  <r>
    <x v="1"/>
    <x v="0"/>
    <n v="8"/>
  </r>
  <r>
    <x v="1"/>
    <x v="0"/>
    <n v="5"/>
  </r>
  <r>
    <x v="1"/>
    <x v="0"/>
    <n v="6"/>
  </r>
  <r>
    <x v="1"/>
    <x v="1"/>
    <n v="6"/>
  </r>
  <r>
    <x v="0"/>
    <x v="0"/>
    <n v="6"/>
  </r>
  <r>
    <x v="2"/>
    <x v="1"/>
    <n v="2"/>
  </r>
  <r>
    <x v="1"/>
    <x v="0"/>
    <n v="3"/>
  </r>
  <r>
    <x v="1"/>
    <x v="1"/>
    <n v="7"/>
  </r>
  <r>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84A47-E592-094C-9399-F64EDA9FCF95}" name="PivotTable43"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K12" firstHeaderRow="1" firstDataRow="2" firstDataCol="1"/>
  <pivotFields count="3">
    <pivotField axis="axisCol" dataField="1" showAll="0">
      <items count="5">
        <item x="0"/>
        <item x="1"/>
        <item x="2"/>
        <item x="3"/>
        <item t="default"/>
      </items>
    </pivotField>
    <pivotField axis="axisRow" showAll="0">
      <items count="4">
        <item x="1"/>
        <item x="0"/>
        <item x="2"/>
        <item t="default"/>
      </items>
    </pivotField>
    <pivotField showAll="0"/>
  </pivotFields>
  <rowFields count="1">
    <field x="1"/>
  </rowFields>
  <rowItems count="4">
    <i>
      <x/>
    </i>
    <i>
      <x v="1"/>
    </i>
    <i>
      <x v="2"/>
    </i>
    <i t="grand">
      <x/>
    </i>
  </rowItems>
  <colFields count="1">
    <field x="0"/>
  </colFields>
  <colItems count="5">
    <i>
      <x/>
    </i>
    <i>
      <x v="1"/>
    </i>
    <i>
      <x v="2"/>
    </i>
    <i>
      <x v="3"/>
    </i>
    <i t="grand">
      <x/>
    </i>
  </colItems>
  <dataFields count="1">
    <dataField name="Count of Highest Degree Achieved"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5"/>
  <sheetViews>
    <sheetView topLeftCell="C9" zoomScale="132" workbookViewId="0">
      <selection activeCell="C16" sqref="C16"/>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row r="15" spans="1:4" x14ac:dyDescent="0.2">
      <c r="C15">
        <f>100-87.1</f>
        <v>12.900000000000006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F1:J20"/>
  <sheetViews>
    <sheetView topLeftCell="A7" zoomScale="162" workbookViewId="0">
      <selection activeCell="I21" sqref="I21"/>
    </sheetView>
  </sheetViews>
  <sheetFormatPr baseColWidth="10" defaultColWidth="8.83203125" defaultRowHeight="15" x14ac:dyDescent="0.2"/>
  <sheetData>
    <row r="1" spans="6:10" x14ac:dyDescent="0.2">
      <c r="F1" t="s">
        <v>33</v>
      </c>
      <c r="G1" t="s">
        <v>34</v>
      </c>
      <c r="H1" t="s">
        <v>35</v>
      </c>
      <c r="I1" t="s">
        <v>36</v>
      </c>
      <c r="J1" t="s">
        <v>37</v>
      </c>
    </row>
    <row r="2" spans="6:10" x14ac:dyDescent="0.2">
      <c r="F2">
        <v>1033</v>
      </c>
      <c r="G2">
        <v>854</v>
      </c>
      <c r="H2">
        <v>964</v>
      </c>
      <c r="I2">
        <v>2851</v>
      </c>
      <c r="J2">
        <v>2375</v>
      </c>
    </row>
    <row r="8" spans="6:10" x14ac:dyDescent="0.2">
      <c r="I8" s="10" t="s">
        <v>37</v>
      </c>
    </row>
    <row r="9" spans="6:10" x14ac:dyDescent="0.2">
      <c r="I9" s="8" t="s">
        <v>38</v>
      </c>
      <c r="J9">
        <f>F2/I2</f>
        <v>0.36232900736583656</v>
      </c>
    </row>
    <row r="10" spans="6:10" x14ac:dyDescent="0.2">
      <c r="I10" s="6" t="s">
        <v>39</v>
      </c>
      <c r="J10">
        <f>G2/I2</f>
        <v>0.29954401964223082</v>
      </c>
    </row>
    <row r="11" spans="6:10" x14ac:dyDescent="0.2">
      <c r="I11" s="6" t="s">
        <v>40</v>
      </c>
      <c r="J11">
        <f>H2/I2</f>
        <v>0.33812697299193267</v>
      </c>
    </row>
    <row r="12" spans="6:10" x14ac:dyDescent="0.2">
      <c r="I12" s="6"/>
    </row>
    <row r="13" spans="6:10" x14ac:dyDescent="0.2">
      <c r="I13" s="9" t="s">
        <v>41</v>
      </c>
    </row>
    <row r="14" spans="6:10" x14ac:dyDescent="0.2">
      <c r="I14" s="6" t="s">
        <v>42</v>
      </c>
      <c r="J14">
        <f>J9*J11</f>
        <v>0.12251321048778199</v>
      </c>
    </row>
    <row r="15" spans="6:10" x14ac:dyDescent="0.2">
      <c r="I15" s="6"/>
    </row>
    <row r="16" spans="6:10" x14ac:dyDescent="0.2">
      <c r="I16" s="9" t="s">
        <v>43</v>
      </c>
    </row>
    <row r="17" spans="6:9" x14ac:dyDescent="0.2">
      <c r="I17" s="6">
        <f>F2/J2</f>
        <v>0.43494736842105264</v>
      </c>
    </row>
    <row r="18" spans="6:9" x14ac:dyDescent="0.2">
      <c r="F18">
        <f>0.18*H2</f>
        <v>173.51999999999998</v>
      </c>
      <c r="G18">
        <f>F18+F2</f>
        <v>1206.52</v>
      </c>
      <c r="I18" s="6"/>
    </row>
    <row r="19" spans="6:9" x14ac:dyDescent="0.2">
      <c r="I19" s="10" t="s">
        <v>35</v>
      </c>
    </row>
    <row r="20" spans="6:9" x14ac:dyDescent="0.2">
      <c r="I20">
        <f>G18/I2</f>
        <v>0.4231918625043844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D134"/>
  <sheetViews>
    <sheetView topLeftCell="C12" zoomScale="115" workbookViewId="0">
      <selection activeCell="B1" sqref="B1:C134"/>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s>
  <sheetData>
    <row r="1" spans="1:4" ht="16" x14ac:dyDescent="0.2">
      <c r="A1" s="1" t="s">
        <v>19</v>
      </c>
      <c r="B1" s="1" t="s">
        <v>20</v>
      </c>
      <c r="C1" s="1" t="s">
        <v>32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4" x14ac:dyDescent="0.2">
      <c r="A17" s="2">
        <v>1016</v>
      </c>
      <c r="B17" s="2" t="s">
        <v>17</v>
      </c>
      <c r="C17" s="2" t="s">
        <v>15</v>
      </c>
      <c r="D17" s="2">
        <v>9</v>
      </c>
    </row>
    <row r="18" spans="1:4" x14ac:dyDescent="0.2">
      <c r="A18" s="2">
        <v>1017</v>
      </c>
      <c r="B18" s="2" t="s">
        <v>17</v>
      </c>
      <c r="C18" s="2" t="s">
        <v>15</v>
      </c>
      <c r="D18" s="2">
        <v>6</v>
      </c>
    </row>
    <row r="19" spans="1:4" x14ac:dyDescent="0.2">
      <c r="A19" s="2">
        <v>1018</v>
      </c>
      <c r="B19" s="2" t="s">
        <v>17</v>
      </c>
      <c r="C19" s="2" t="s">
        <v>14</v>
      </c>
      <c r="D19" s="2">
        <v>5</v>
      </c>
    </row>
    <row r="20" spans="1:4" x14ac:dyDescent="0.2">
      <c r="A20" s="2">
        <v>1019</v>
      </c>
      <c r="B20" s="2" t="s">
        <v>16</v>
      </c>
      <c r="C20" s="2" t="s">
        <v>15</v>
      </c>
      <c r="D20" s="2">
        <v>7</v>
      </c>
    </row>
    <row r="21" spans="1:4" x14ac:dyDescent="0.2">
      <c r="A21" s="2">
        <v>1020</v>
      </c>
      <c r="B21" s="2" t="s">
        <v>17</v>
      </c>
      <c r="C21" s="2" t="s">
        <v>14</v>
      </c>
      <c r="D21" s="2">
        <v>0</v>
      </c>
    </row>
    <row r="22" spans="1:4" x14ac:dyDescent="0.2">
      <c r="A22" s="2">
        <v>1021</v>
      </c>
      <c r="B22" s="2" t="s">
        <v>16</v>
      </c>
      <c r="C22" s="2" t="s">
        <v>15</v>
      </c>
      <c r="D22" s="2">
        <v>4</v>
      </c>
    </row>
    <row r="23" spans="1:4" x14ac:dyDescent="0.2">
      <c r="A23" s="2">
        <v>1022</v>
      </c>
      <c r="B23" s="2" t="s">
        <v>17</v>
      </c>
      <c r="C23" s="2" t="s">
        <v>15</v>
      </c>
      <c r="D23" s="2">
        <v>8</v>
      </c>
    </row>
    <row r="24" spans="1:4" x14ac:dyDescent="0.2">
      <c r="A24" s="2">
        <v>1023</v>
      </c>
      <c r="B24" s="2" t="s">
        <v>16</v>
      </c>
      <c r="C24" s="2" t="s">
        <v>15</v>
      </c>
      <c r="D24" s="2">
        <v>4</v>
      </c>
    </row>
    <row r="25" spans="1:4" x14ac:dyDescent="0.2">
      <c r="A25" s="2">
        <v>1024</v>
      </c>
      <c r="B25" s="2" t="s">
        <v>16</v>
      </c>
      <c r="C25" s="2" t="s">
        <v>15</v>
      </c>
      <c r="D25" s="2">
        <v>4</v>
      </c>
    </row>
    <row r="26" spans="1:4" x14ac:dyDescent="0.2">
      <c r="A26" s="2">
        <v>1025</v>
      </c>
      <c r="B26" s="2" t="s">
        <v>17</v>
      </c>
      <c r="C26" s="2" t="s">
        <v>14</v>
      </c>
      <c r="D26" s="2">
        <v>3</v>
      </c>
    </row>
    <row r="27" spans="1:4" x14ac:dyDescent="0.2">
      <c r="A27" s="2">
        <v>1026</v>
      </c>
      <c r="B27" s="2" t="s">
        <v>17</v>
      </c>
      <c r="C27" s="2" t="s">
        <v>15</v>
      </c>
      <c r="D27" s="2">
        <v>0</v>
      </c>
    </row>
    <row r="28" spans="1:4" x14ac:dyDescent="0.2">
      <c r="A28" s="2">
        <v>1027</v>
      </c>
      <c r="B28" s="2" t="s">
        <v>16</v>
      </c>
      <c r="C28" s="2" t="s">
        <v>15</v>
      </c>
      <c r="D28" s="2">
        <v>8</v>
      </c>
    </row>
    <row r="29" spans="1:4" x14ac:dyDescent="0.2">
      <c r="A29" s="2">
        <v>1028</v>
      </c>
      <c r="B29" s="2" t="s">
        <v>16</v>
      </c>
      <c r="C29" s="2" t="s">
        <v>14</v>
      </c>
      <c r="D29" s="2">
        <v>0</v>
      </c>
    </row>
    <row r="30" spans="1:4" x14ac:dyDescent="0.2">
      <c r="A30" s="2">
        <v>1029</v>
      </c>
      <c r="B30" s="2" t="s">
        <v>16</v>
      </c>
      <c r="C30" s="2" t="s">
        <v>14</v>
      </c>
      <c r="D30" s="2">
        <v>4</v>
      </c>
    </row>
    <row r="31" spans="1:4" x14ac:dyDescent="0.2">
      <c r="A31" s="2">
        <v>1030</v>
      </c>
      <c r="B31" s="2" t="s">
        <v>16</v>
      </c>
      <c r="C31" s="2" t="s">
        <v>15</v>
      </c>
      <c r="D31" s="2">
        <v>1</v>
      </c>
    </row>
    <row r="32" spans="1:4" x14ac:dyDescent="0.2">
      <c r="A32" s="2">
        <v>1031</v>
      </c>
      <c r="B32" s="2" t="s">
        <v>16</v>
      </c>
      <c r="C32" s="2" t="s">
        <v>15</v>
      </c>
      <c r="D32" s="2">
        <v>5</v>
      </c>
    </row>
    <row r="33" spans="1:4" x14ac:dyDescent="0.2">
      <c r="A33" s="2">
        <v>1032</v>
      </c>
      <c r="B33" s="2" t="s">
        <v>17</v>
      </c>
      <c r="C33" s="2" t="s">
        <v>14</v>
      </c>
      <c r="D33" s="2">
        <v>3</v>
      </c>
    </row>
    <row r="34" spans="1:4" x14ac:dyDescent="0.2">
      <c r="A34" s="2">
        <v>1033</v>
      </c>
      <c r="B34" s="2" t="s">
        <v>17</v>
      </c>
      <c r="C34" s="2" t="s">
        <v>14</v>
      </c>
      <c r="D34" s="2">
        <v>0</v>
      </c>
    </row>
    <row r="35" spans="1:4" x14ac:dyDescent="0.2">
      <c r="A35" s="2">
        <v>1034</v>
      </c>
      <c r="B35" s="2" t="s">
        <v>17</v>
      </c>
      <c r="C35" s="2" t="s">
        <v>15</v>
      </c>
      <c r="D35" s="2">
        <v>8</v>
      </c>
    </row>
    <row r="36" spans="1:4" x14ac:dyDescent="0.2">
      <c r="A36" s="2">
        <v>1035</v>
      </c>
      <c r="B36" s="2" t="s">
        <v>16</v>
      </c>
      <c r="C36" s="2" t="s">
        <v>14</v>
      </c>
      <c r="D36" s="2">
        <v>4</v>
      </c>
    </row>
    <row r="37" spans="1:4" x14ac:dyDescent="0.2">
      <c r="A37" s="2">
        <v>1036</v>
      </c>
      <c r="B37" s="2" t="s">
        <v>16</v>
      </c>
      <c r="C37" s="2" t="s">
        <v>14</v>
      </c>
      <c r="D37" s="2">
        <v>6</v>
      </c>
    </row>
    <row r="38" spans="1:4" x14ac:dyDescent="0.2">
      <c r="A38" s="2">
        <v>1037</v>
      </c>
      <c r="B38" s="2" t="s">
        <v>16</v>
      </c>
      <c r="C38" s="2" t="s">
        <v>15</v>
      </c>
      <c r="D38" s="2">
        <v>3</v>
      </c>
    </row>
    <row r="39" spans="1:4" x14ac:dyDescent="0.2">
      <c r="A39" s="2">
        <v>1038</v>
      </c>
      <c r="B39" s="2" t="s">
        <v>16</v>
      </c>
      <c r="C39" s="2" t="s">
        <v>15</v>
      </c>
      <c r="D39" s="2">
        <v>4</v>
      </c>
    </row>
    <row r="40" spans="1:4" x14ac:dyDescent="0.2">
      <c r="A40" s="2">
        <v>1039</v>
      </c>
      <c r="B40" s="2" t="s">
        <v>16</v>
      </c>
      <c r="C40" s="2" t="s">
        <v>14</v>
      </c>
      <c r="D40" s="2">
        <v>4</v>
      </c>
    </row>
    <row r="41" spans="1:4" x14ac:dyDescent="0.2">
      <c r="A41" s="2">
        <v>1040</v>
      </c>
      <c r="B41" s="2" t="s">
        <v>16</v>
      </c>
      <c r="C41" s="2" t="s">
        <v>14</v>
      </c>
      <c r="D41" s="2">
        <v>0</v>
      </c>
    </row>
    <row r="42" spans="1:4" x14ac:dyDescent="0.2">
      <c r="A42" s="2">
        <v>1041</v>
      </c>
      <c r="B42" s="2" t="s">
        <v>16</v>
      </c>
      <c r="C42" s="2" t="s">
        <v>14</v>
      </c>
      <c r="D42" s="2">
        <v>3</v>
      </c>
    </row>
    <row r="43" spans="1:4" x14ac:dyDescent="0.2">
      <c r="A43" s="2">
        <v>1042</v>
      </c>
      <c r="B43" s="2" t="s">
        <v>17</v>
      </c>
      <c r="C43" s="2" t="s">
        <v>15</v>
      </c>
      <c r="D43" s="2">
        <v>2</v>
      </c>
    </row>
    <row r="44" spans="1:4" x14ac:dyDescent="0.2">
      <c r="A44" s="2">
        <v>1043</v>
      </c>
      <c r="B44" s="2" t="s">
        <v>16</v>
      </c>
      <c r="C44" s="2" t="s">
        <v>14</v>
      </c>
      <c r="D44" s="2">
        <v>8</v>
      </c>
    </row>
    <row r="45" spans="1:4" x14ac:dyDescent="0.2">
      <c r="A45" s="2">
        <v>1044</v>
      </c>
      <c r="B45" s="2" t="s">
        <v>17</v>
      </c>
      <c r="C45" s="2" t="s">
        <v>14</v>
      </c>
      <c r="D45" s="2">
        <v>5</v>
      </c>
    </row>
    <row r="46" spans="1:4" x14ac:dyDescent="0.2">
      <c r="A46" s="2">
        <v>1045</v>
      </c>
      <c r="B46" s="2" t="s">
        <v>16</v>
      </c>
      <c r="C46" s="2" t="s">
        <v>14</v>
      </c>
      <c r="D46" s="2">
        <v>2</v>
      </c>
    </row>
    <row r="47" spans="1:4" x14ac:dyDescent="0.2">
      <c r="A47" s="2">
        <v>1046</v>
      </c>
      <c r="B47" s="2" t="s">
        <v>17</v>
      </c>
      <c r="C47" s="2" t="s">
        <v>14</v>
      </c>
      <c r="D47" s="2">
        <v>2</v>
      </c>
    </row>
    <row r="48" spans="1:4"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AFDDD-DA30-5544-8797-A91ADAE03498}">
  <dimension ref="F7:K12"/>
  <sheetViews>
    <sheetView workbookViewId="0">
      <selection activeCell="D1" sqref="D1"/>
    </sheetView>
  </sheetViews>
  <sheetFormatPr baseColWidth="10" defaultRowHeight="15" x14ac:dyDescent="0.2"/>
  <cols>
    <col min="1" max="1" width="12.1640625" bestFit="1" customWidth="1"/>
    <col min="2" max="2" width="14.83203125" bestFit="1" customWidth="1"/>
    <col min="3" max="3" width="5.1640625" bestFit="1" customWidth="1"/>
    <col min="4" max="5" width="10" bestFit="1" customWidth="1"/>
  </cols>
  <sheetData>
    <row r="7" spans="6:11" x14ac:dyDescent="0.2">
      <c r="F7" s="4" t="s">
        <v>31</v>
      </c>
      <c r="G7" s="4" t="s">
        <v>27</v>
      </c>
    </row>
    <row r="8" spans="6:11" x14ac:dyDescent="0.2">
      <c r="F8" s="4" t="s">
        <v>28</v>
      </c>
      <c r="G8" t="s">
        <v>16</v>
      </c>
      <c r="H8" t="s">
        <v>17</v>
      </c>
      <c r="I8" t="s">
        <v>18</v>
      </c>
      <c r="J8" t="s">
        <v>29</v>
      </c>
      <c r="K8" t="s">
        <v>30</v>
      </c>
    </row>
    <row r="9" spans="6:11" x14ac:dyDescent="0.2">
      <c r="F9" s="5" t="s">
        <v>14</v>
      </c>
      <c r="G9" s="7">
        <v>0.19548872180451127</v>
      </c>
      <c r="H9" s="7">
        <v>0.15789473684210525</v>
      </c>
      <c r="I9" s="7">
        <v>2.2556390977443608E-2</v>
      </c>
      <c r="J9" s="7">
        <v>0</v>
      </c>
      <c r="K9" s="7">
        <v>0.37593984962406013</v>
      </c>
    </row>
    <row r="10" spans="6:11" x14ac:dyDescent="0.2">
      <c r="F10" s="5" t="s">
        <v>15</v>
      </c>
      <c r="G10" s="7">
        <v>0.32330827067669171</v>
      </c>
      <c r="H10" s="7">
        <v>0.25563909774436089</v>
      </c>
      <c r="I10" s="7">
        <v>4.5112781954887216E-2</v>
      </c>
      <c r="J10" s="7">
        <v>0</v>
      </c>
      <c r="K10" s="7">
        <v>0.62406015037593987</v>
      </c>
    </row>
    <row r="11" spans="6:11" x14ac:dyDescent="0.2">
      <c r="F11" s="5" t="s">
        <v>29</v>
      </c>
      <c r="G11" s="7">
        <v>0</v>
      </c>
      <c r="H11" s="7">
        <v>0</v>
      </c>
      <c r="I11" s="7">
        <v>0</v>
      </c>
      <c r="J11" s="7">
        <v>0</v>
      </c>
      <c r="K11" s="7">
        <v>0</v>
      </c>
    </row>
    <row r="12" spans="6:11" x14ac:dyDescent="0.2">
      <c r="F12" s="5" t="s">
        <v>30</v>
      </c>
      <c r="G12" s="7">
        <v>0.51879699248120303</v>
      </c>
      <c r="H12" s="7">
        <v>0.41353383458646614</v>
      </c>
      <c r="I12" s="7">
        <v>6.7669172932330823E-2</v>
      </c>
      <c r="J12" s="7">
        <v>0</v>
      </c>
      <c r="K12"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9"/>
  <sheetViews>
    <sheetView topLeftCell="A18" zoomScale="110" workbookViewId="0">
      <selection activeCell="B28" sqref="A28:B28"/>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22</v>
      </c>
      <c r="B1" t="s">
        <v>23</v>
      </c>
      <c r="C1" t="s">
        <v>24</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row r="8" spans="1:3" x14ac:dyDescent="0.2">
      <c r="A8" s="11" t="s">
        <v>37</v>
      </c>
    </row>
    <row r="9" spans="1:3" x14ac:dyDescent="0.2">
      <c r="A9">
        <v>1</v>
      </c>
      <c r="B9">
        <f>B2/100</f>
        <v>0.05</v>
      </c>
    </row>
    <row r="10" spans="1:3" x14ac:dyDescent="0.2">
      <c r="A10">
        <v>2</v>
      </c>
      <c r="B10">
        <f t="shared" ref="B10:B13" si="0">B3/100</f>
        <v>0.09</v>
      </c>
    </row>
    <row r="11" spans="1:3" x14ac:dyDescent="0.2">
      <c r="A11">
        <v>3</v>
      </c>
      <c r="B11">
        <f t="shared" si="0"/>
        <v>0.03</v>
      </c>
    </row>
    <row r="12" spans="1:3" x14ac:dyDescent="0.2">
      <c r="A12">
        <v>4</v>
      </c>
      <c r="B12">
        <f t="shared" si="0"/>
        <v>0.42</v>
      </c>
    </row>
    <row r="13" spans="1:3" x14ac:dyDescent="0.2">
      <c r="A13">
        <v>5</v>
      </c>
      <c r="B13">
        <f t="shared" si="0"/>
        <v>0.41</v>
      </c>
    </row>
    <row r="15" spans="1:3" x14ac:dyDescent="0.2">
      <c r="A15" s="11" t="s">
        <v>41</v>
      </c>
    </row>
    <row r="16" spans="1:3" x14ac:dyDescent="0.2">
      <c r="A16">
        <v>1</v>
      </c>
      <c r="B16">
        <f>C3/100</f>
        <v>0.1</v>
      </c>
    </row>
    <row r="17" spans="1:2" x14ac:dyDescent="0.2">
      <c r="A17">
        <v>2</v>
      </c>
      <c r="B17">
        <f t="shared" ref="B17:B20" si="1">C4/100</f>
        <v>0.12</v>
      </c>
    </row>
    <row r="18" spans="1:2" x14ac:dyDescent="0.2">
      <c r="A18">
        <v>3</v>
      </c>
      <c r="B18">
        <f t="shared" si="1"/>
        <v>0.46</v>
      </c>
    </row>
    <row r="19" spans="1:2" x14ac:dyDescent="0.2">
      <c r="A19">
        <v>4</v>
      </c>
      <c r="B19">
        <f t="shared" si="1"/>
        <v>0.28000000000000003</v>
      </c>
    </row>
    <row r="20" spans="1:2" x14ac:dyDescent="0.2">
      <c r="A20">
        <v>5</v>
      </c>
      <c r="B20">
        <f t="shared" si="1"/>
        <v>0</v>
      </c>
    </row>
    <row r="22" spans="1:2" x14ac:dyDescent="0.2">
      <c r="A22" s="11" t="s">
        <v>43</v>
      </c>
    </row>
    <row r="23" spans="1:2" x14ac:dyDescent="0.2">
      <c r="A23">
        <v>0.83</v>
      </c>
    </row>
    <row r="25" spans="1:2" x14ac:dyDescent="0.2">
      <c r="A25" s="11" t="s">
        <v>35</v>
      </c>
    </row>
    <row r="26" spans="1:2" x14ac:dyDescent="0.2">
      <c r="A26">
        <v>0.28000000000000003</v>
      </c>
    </row>
    <row r="28" spans="1:2" x14ac:dyDescent="0.2">
      <c r="A28" s="11" t="s">
        <v>33</v>
      </c>
      <c r="B28" s="12"/>
    </row>
    <row r="29" spans="1:2" x14ac:dyDescent="0.2">
      <c r="A29" t="s">
        <v>44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D16"/>
  <sheetViews>
    <sheetView workbookViewId="0">
      <selection activeCell="A10" sqref="A10"/>
    </sheetView>
  </sheetViews>
  <sheetFormatPr baseColWidth="10" defaultColWidth="8.83203125" defaultRowHeight="15" x14ac:dyDescent="0.2"/>
  <cols>
    <col min="1" max="1" width="16.6640625" customWidth="1"/>
    <col min="2" max="2" width="17.83203125" customWidth="1"/>
  </cols>
  <sheetData>
    <row r="1" spans="1:4" x14ac:dyDescent="0.2">
      <c r="A1" t="s">
        <v>25</v>
      </c>
      <c r="B1" t="s">
        <v>26</v>
      </c>
    </row>
    <row r="2" spans="1:4" x14ac:dyDescent="0.2">
      <c r="A2">
        <v>0</v>
      </c>
      <c r="B2">
        <v>0.85</v>
      </c>
      <c r="D2">
        <f>PRODUCT([1]!Table3[#This Row])</f>
        <v>0</v>
      </c>
    </row>
    <row r="3" spans="1:4" x14ac:dyDescent="0.2">
      <c r="A3">
        <v>500</v>
      </c>
      <c r="B3">
        <v>0.04</v>
      </c>
      <c r="D3">
        <f>PRODUCT([1]!Table3[#This Row])</f>
        <v>20</v>
      </c>
    </row>
    <row r="4" spans="1:4" x14ac:dyDescent="0.2">
      <c r="A4">
        <v>1000</v>
      </c>
      <c r="B4">
        <v>0.04</v>
      </c>
      <c r="D4">
        <f>PRODUCT([1]!Table3[#This Row])</f>
        <v>40</v>
      </c>
    </row>
    <row r="5" spans="1:4" x14ac:dyDescent="0.2">
      <c r="A5">
        <v>3000</v>
      </c>
      <c r="B5">
        <v>0.03</v>
      </c>
      <c r="D5">
        <f>PRODUCT([1]!Table3[#This Row])</f>
        <v>90</v>
      </c>
    </row>
    <row r="6" spans="1:4" x14ac:dyDescent="0.2">
      <c r="A6">
        <v>5000</v>
      </c>
      <c r="B6">
        <v>0.02</v>
      </c>
      <c r="D6">
        <f>PRODUCT([1]!Table3[#This Row])</f>
        <v>100</v>
      </c>
    </row>
    <row r="7" spans="1:4" x14ac:dyDescent="0.2">
      <c r="A7">
        <v>8000</v>
      </c>
      <c r="B7">
        <v>0.01</v>
      </c>
      <c r="D7">
        <f>PRODUCT([1]!Table3[#This Row])</f>
        <v>80</v>
      </c>
    </row>
    <row r="8" spans="1:4" x14ac:dyDescent="0.2">
      <c r="A8" s="3">
        <v>10000</v>
      </c>
      <c r="B8">
        <v>0.01</v>
      </c>
      <c r="D8">
        <f>PRODUCT([1]!Table3[#This Row])</f>
        <v>100</v>
      </c>
    </row>
    <row r="10" spans="1:4" x14ac:dyDescent="0.2">
      <c r="A10" s="10" t="s">
        <v>45</v>
      </c>
    </row>
    <row r="11" spans="1:4" x14ac:dyDescent="0.2">
      <c r="A11" s="13">
        <f>SUM(D2:D8)</f>
        <v>430</v>
      </c>
    </row>
    <row r="12" spans="1:4" x14ac:dyDescent="0.2">
      <c r="A12" s="10" t="s">
        <v>46</v>
      </c>
    </row>
    <row r="13" spans="1:4" x14ac:dyDescent="0.2">
      <c r="A13" s="14">
        <f>A11-520</f>
        <v>-90</v>
      </c>
    </row>
    <row r="14" spans="1:4" x14ac:dyDescent="0.2">
      <c r="A14" s="10" t="s">
        <v>47</v>
      </c>
    </row>
    <row r="15" spans="1:4" x14ac:dyDescent="0.2">
      <c r="A15" s="15" t="s">
        <v>48</v>
      </c>
      <c r="B15" s="15"/>
    </row>
    <row r="16" spans="1:4" x14ac:dyDescent="0.2">
      <c r="A16" s="15"/>
      <c r="B16" s="15"/>
    </row>
  </sheetData>
  <mergeCells count="1">
    <mergeCell ref="A15:B16"/>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C1:D2"/>
  <sheetViews>
    <sheetView workbookViewId="0">
      <selection activeCell="D13" sqref="D13"/>
    </sheetView>
  </sheetViews>
  <sheetFormatPr baseColWidth="10" defaultColWidth="8.83203125" defaultRowHeight="15" x14ac:dyDescent="0.2"/>
  <sheetData>
    <row r="1" spans="3:4" x14ac:dyDescent="0.2">
      <c r="C1" t="s">
        <v>49</v>
      </c>
      <c r="D1" t="s">
        <v>50</v>
      </c>
    </row>
    <row r="2" spans="3:4" x14ac:dyDescent="0.2">
      <c r="C2">
        <v>20</v>
      </c>
      <c r="D2">
        <v>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B3"/>
  <sheetViews>
    <sheetView workbookViewId="0">
      <selection activeCell="B4" sqref="B4"/>
    </sheetView>
  </sheetViews>
  <sheetFormatPr baseColWidth="10" defaultColWidth="8.83203125" defaultRowHeight="15" x14ac:dyDescent="0.2"/>
  <sheetData>
    <row r="3" spans="2:2" x14ac:dyDescent="0.2">
      <c r="B3">
        <f>_xlfn.NORM.INV(0.98,100,15)</f>
        <v>130.80623365947733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B16"/>
  <sheetViews>
    <sheetView tabSelected="1" workbookViewId="0">
      <selection activeCell="E10" sqref="E10"/>
    </sheetView>
  </sheetViews>
  <sheetFormatPr baseColWidth="10" defaultColWidth="8.83203125" defaultRowHeight="15" x14ac:dyDescent="0.2"/>
  <sheetData>
    <row r="1" spans="1:2" x14ac:dyDescent="0.2">
      <c r="A1" s="10" t="s">
        <v>51</v>
      </c>
      <c r="B1">
        <v>10</v>
      </c>
    </row>
    <row r="2" spans="1:2" x14ac:dyDescent="0.2">
      <c r="A2" s="10" t="s">
        <v>52</v>
      </c>
      <c r="B2">
        <v>0.15</v>
      </c>
    </row>
    <row r="3" spans="1:2" x14ac:dyDescent="0.2">
      <c r="A3" s="10" t="s">
        <v>53</v>
      </c>
      <c r="B3">
        <v>0.05</v>
      </c>
    </row>
    <row r="5" spans="1:2" x14ac:dyDescent="0.2">
      <c r="A5" s="10" t="s">
        <v>45</v>
      </c>
    </row>
    <row r="6" spans="1:2" x14ac:dyDescent="0.2">
      <c r="A6">
        <f>_xlfn.NORM.DIST(-1,0,1,TRUE)+(1-_xlfn.NORM.DIST(1,0,1,TRUE))</f>
        <v>0.31731050786291393</v>
      </c>
    </row>
    <row r="7" spans="1:2" x14ac:dyDescent="0.2">
      <c r="A7" t="s">
        <v>54</v>
      </c>
    </row>
    <row r="9" spans="1:2" x14ac:dyDescent="0.2">
      <c r="A9" s="10" t="s">
        <v>46</v>
      </c>
    </row>
    <row r="10" spans="1:2" x14ac:dyDescent="0.2">
      <c r="A10">
        <f>_xlfn.NORM.DIST(10.15,$B$1,$B$3,TRUE)-_xlfn.NORM.DIST(9.85,$B$1,$B$3,TRUE)</f>
        <v>0.99730020393673979</v>
      </c>
    </row>
    <row r="11" spans="1:2" x14ac:dyDescent="0.2">
      <c r="A11">
        <f>1-A10</f>
        <v>2.6997960632602069E-3</v>
      </c>
    </row>
    <row r="12" spans="1:2" x14ac:dyDescent="0.2">
      <c r="A12" t="s">
        <v>55</v>
      </c>
    </row>
    <row r="14" spans="1:2" x14ac:dyDescent="0.2">
      <c r="A14" s="10"/>
    </row>
    <row r="15" spans="1:2" x14ac:dyDescent="0.2">
      <c r="A15" s="16"/>
      <c r="B15" s="16"/>
    </row>
    <row r="16" spans="1:2" x14ac:dyDescent="0.2">
      <c r="A16" s="16"/>
      <c r="B16"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Sheet22</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Peter Schmitz</cp:lastModifiedBy>
  <dcterms:created xsi:type="dcterms:W3CDTF">2023-10-02T18:41:13Z</dcterms:created>
  <dcterms:modified xsi:type="dcterms:W3CDTF">2024-10-14T04:03:07Z</dcterms:modified>
</cp:coreProperties>
</file>