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pschonier\Desktop\Engineering\"/>
    </mc:Choice>
  </mc:AlternateContent>
  <bookViews>
    <workbookView xWindow="480" yWindow="15" windowWidth="17055" windowHeight="11700" activeTab="1"/>
  </bookViews>
  <sheets>
    <sheet name="MOP" sheetId="1" r:id="rId1"/>
    <sheet name="Volume" sheetId="4" r:id="rId2"/>
    <sheet name="Decimal Accuracy" sheetId="5" r:id="rId3"/>
    <sheet name="Lat-Long Calculator" sheetId="6" r:id="rId4"/>
    <sheet name="Excel from Data" sheetId="3" r:id="rId5"/>
    <sheet name="Coord Inverse" sheetId="7" r:id="rId6"/>
  </sheets>
  <calcPr calcId="152511"/>
</workbook>
</file>

<file path=xl/calcChain.xml><?xml version="1.0" encoding="utf-8"?>
<calcChain xmlns="http://schemas.openxmlformats.org/spreadsheetml/2006/main">
  <c r="E29" i="4" l="1"/>
  <c r="C4" i="4"/>
  <c r="E4" i="4"/>
  <c r="A3" i="7" l="1"/>
  <c r="C19" i="6"/>
  <c r="B19" i="6"/>
  <c r="C17" i="6"/>
  <c r="B17" i="6"/>
  <c r="C15" i="6"/>
  <c r="B15" i="6"/>
  <c r="D12" i="5"/>
  <c r="D11" i="5"/>
  <c r="D10" i="5"/>
  <c r="D9" i="5"/>
  <c r="D8" i="5"/>
  <c r="D7" i="5"/>
  <c r="D6" i="5"/>
  <c r="D5" i="5"/>
  <c r="D4" i="5"/>
  <c r="D3" i="5"/>
  <c r="N37" i="4"/>
  <c r="I37" i="4"/>
  <c r="G37" i="4"/>
  <c r="H37" i="4" s="1"/>
  <c r="E37" i="4"/>
  <c r="C37" i="4"/>
  <c r="N36" i="4"/>
  <c r="I36" i="4"/>
  <c r="G36" i="4"/>
  <c r="H36" i="4" s="1"/>
  <c r="E36" i="4"/>
  <c r="C36" i="4"/>
  <c r="N35" i="4"/>
  <c r="I35" i="4"/>
  <c r="G35" i="4"/>
  <c r="H35" i="4" s="1"/>
  <c r="E35" i="4"/>
  <c r="C35" i="4"/>
  <c r="N34" i="4"/>
  <c r="I34" i="4"/>
  <c r="G34" i="4"/>
  <c r="H34" i="4" s="1"/>
  <c r="E34" i="4"/>
  <c r="C34" i="4"/>
  <c r="N33" i="4"/>
  <c r="I33" i="4"/>
  <c r="G33" i="4"/>
  <c r="H33" i="4" s="1"/>
  <c r="E33" i="4"/>
  <c r="C33" i="4"/>
  <c r="N32" i="4"/>
  <c r="I32" i="4"/>
  <c r="G32" i="4"/>
  <c r="H32" i="4" s="1"/>
  <c r="E32" i="4"/>
  <c r="C32" i="4"/>
  <c r="N31" i="4"/>
  <c r="I31" i="4"/>
  <c r="G31" i="4"/>
  <c r="H31" i="4" s="1"/>
  <c r="E31" i="4"/>
  <c r="C31" i="4"/>
  <c r="N30" i="4"/>
  <c r="I30" i="4"/>
  <c r="G30" i="4"/>
  <c r="H30" i="4" s="1"/>
  <c r="E30" i="4"/>
  <c r="C30" i="4"/>
  <c r="N29" i="4"/>
  <c r="I29" i="4"/>
  <c r="G29" i="4"/>
  <c r="H29" i="4" s="1"/>
  <c r="C29" i="4"/>
  <c r="N28" i="4"/>
  <c r="H28" i="4"/>
  <c r="G28" i="4"/>
  <c r="E28" i="4"/>
  <c r="D28" i="4"/>
  <c r="I28" i="4" s="1"/>
  <c r="P28" i="4" s="1"/>
  <c r="C28" i="4"/>
  <c r="N27" i="4"/>
  <c r="I27" i="4"/>
  <c r="G27" i="4"/>
  <c r="H27" i="4" s="1"/>
  <c r="E27" i="4"/>
  <c r="C27" i="4"/>
  <c r="N26" i="4"/>
  <c r="I26" i="4"/>
  <c r="P26" i="4" s="1"/>
  <c r="H26" i="4"/>
  <c r="G26" i="4"/>
  <c r="E26" i="4"/>
  <c r="C26" i="4"/>
  <c r="P25" i="4"/>
  <c r="N25" i="4"/>
  <c r="M25" i="4"/>
  <c r="I25" i="4"/>
  <c r="H25" i="4"/>
  <c r="G25" i="4"/>
  <c r="E25" i="4"/>
  <c r="C25" i="4"/>
  <c r="N24" i="4"/>
  <c r="I24" i="4"/>
  <c r="G24" i="4"/>
  <c r="H24" i="4" s="1"/>
  <c r="E24" i="4"/>
  <c r="C24" i="4"/>
  <c r="N23" i="4"/>
  <c r="I23" i="4"/>
  <c r="H23" i="4"/>
  <c r="G23" i="4"/>
  <c r="E23" i="4"/>
  <c r="C23" i="4"/>
  <c r="N22" i="4"/>
  <c r="I22" i="4"/>
  <c r="G22" i="4"/>
  <c r="H22" i="4" s="1"/>
  <c r="E22" i="4"/>
  <c r="C22" i="4"/>
  <c r="N21" i="4"/>
  <c r="I21" i="4"/>
  <c r="H21" i="4"/>
  <c r="G21" i="4"/>
  <c r="E21" i="4"/>
  <c r="C21" i="4"/>
  <c r="N20" i="4"/>
  <c r="I20" i="4"/>
  <c r="G20" i="4"/>
  <c r="H20" i="4" s="1"/>
  <c r="E20" i="4"/>
  <c r="C20" i="4"/>
  <c r="N19" i="4"/>
  <c r="I19" i="4"/>
  <c r="H19" i="4"/>
  <c r="G19" i="4"/>
  <c r="E19" i="4"/>
  <c r="C19" i="4"/>
  <c r="P18" i="4"/>
  <c r="N18" i="4"/>
  <c r="M18" i="4"/>
  <c r="I18" i="4"/>
  <c r="H18" i="4"/>
  <c r="G18" i="4"/>
  <c r="E18" i="4"/>
  <c r="C18" i="4"/>
  <c r="N17" i="4"/>
  <c r="I17" i="4"/>
  <c r="G17" i="4"/>
  <c r="H17" i="4" s="1"/>
  <c r="E17" i="4"/>
  <c r="C17" i="4"/>
  <c r="N16" i="4"/>
  <c r="I16" i="4"/>
  <c r="H16" i="4"/>
  <c r="G16" i="4"/>
  <c r="E16" i="4"/>
  <c r="C16" i="4"/>
  <c r="N15" i="4"/>
  <c r="I15" i="4"/>
  <c r="G15" i="4"/>
  <c r="H15" i="4" s="1"/>
  <c r="E15" i="4"/>
  <c r="C15" i="4"/>
  <c r="N14" i="4"/>
  <c r="I14" i="4"/>
  <c r="H14" i="4"/>
  <c r="G14" i="4"/>
  <c r="E14" i="4"/>
  <c r="C14" i="4"/>
  <c r="N13" i="4"/>
  <c r="I13" i="4"/>
  <c r="G13" i="4"/>
  <c r="H13" i="4" s="1"/>
  <c r="E13" i="4"/>
  <c r="C13" i="4"/>
  <c r="N12" i="4"/>
  <c r="I12" i="4"/>
  <c r="P12" i="4" s="1"/>
  <c r="G12" i="4"/>
  <c r="H12" i="4" s="1"/>
  <c r="E12" i="4"/>
  <c r="C12" i="4"/>
  <c r="N11" i="4"/>
  <c r="I11" i="4"/>
  <c r="G11" i="4"/>
  <c r="H11" i="4" s="1"/>
  <c r="E11" i="4"/>
  <c r="C11" i="4"/>
  <c r="N10" i="4"/>
  <c r="I10" i="4"/>
  <c r="G10" i="4"/>
  <c r="H10" i="4" s="1"/>
  <c r="E10" i="4"/>
  <c r="C10" i="4"/>
  <c r="N9" i="4"/>
  <c r="I9" i="4"/>
  <c r="G9" i="4"/>
  <c r="H9" i="4" s="1"/>
  <c r="E9" i="4"/>
  <c r="C9" i="4"/>
  <c r="N8" i="4"/>
  <c r="I8" i="4"/>
  <c r="G8" i="4"/>
  <c r="H8" i="4" s="1"/>
  <c r="E8" i="4"/>
  <c r="C8" i="4"/>
  <c r="N7" i="4"/>
  <c r="I7" i="4"/>
  <c r="G7" i="4"/>
  <c r="H7" i="4" s="1"/>
  <c r="E7" i="4"/>
  <c r="C7" i="4"/>
  <c r="N6" i="4"/>
  <c r="I6" i="4"/>
  <c r="G6" i="4"/>
  <c r="H6" i="4" s="1"/>
  <c r="E6" i="4"/>
  <c r="C6" i="4"/>
  <c r="N5" i="4"/>
  <c r="I5" i="4"/>
  <c r="G5" i="4"/>
  <c r="H5" i="4" s="1"/>
  <c r="E5" i="4"/>
  <c r="C5" i="4"/>
  <c r="N4" i="4"/>
  <c r="M4" i="4"/>
  <c r="I4" i="4"/>
  <c r="P4" i="4" s="1"/>
  <c r="G4" i="4"/>
  <c r="H4" i="4" s="1"/>
  <c r="H3" i="1"/>
</calcChain>
</file>

<file path=xl/sharedStrings.xml><?xml version="1.0" encoding="utf-8"?>
<sst xmlns="http://schemas.openxmlformats.org/spreadsheetml/2006/main" count="123" uniqueCount="84">
  <si>
    <t>Calculation for MOP</t>
  </si>
  <si>
    <t>2 x SMYS x WT</t>
  </si>
  <si>
    <t>OD</t>
  </si>
  <si>
    <t>=</t>
  </si>
  <si>
    <t>x 0.72 =</t>
  </si>
  <si>
    <t>MOP</t>
  </si>
  <si>
    <t>SMYS</t>
  </si>
  <si>
    <t>WT</t>
  </si>
  <si>
    <t>DIAMETER</t>
  </si>
  <si>
    <t>WALL</t>
  </si>
  <si>
    <t>FLOW</t>
  </si>
  <si>
    <t xml:space="preserve">             VELOCITY</t>
  </si>
  <si>
    <t>TOTAL</t>
  </si>
  <si>
    <t>ELEVATION</t>
  </si>
  <si>
    <t>CALC</t>
  </si>
  <si>
    <t>(IN. O.D.)</t>
  </si>
  <si>
    <t>THICKNESS</t>
  </si>
  <si>
    <t>BBL/FT</t>
  </si>
  <si>
    <t>FEET</t>
  </si>
  <si>
    <t>BARRELS</t>
  </si>
  <si>
    <t>RATE</t>
  </si>
  <si>
    <t>FPS</t>
  </si>
  <si>
    <t>MPH</t>
  </si>
  <si>
    <t>CU. FT.</t>
  </si>
  <si>
    <t>PRODUCT</t>
  </si>
  <si>
    <t>SP. GR.</t>
  </si>
  <si>
    <t>CHANGE</t>
  </si>
  <si>
    <t>PSI</t>
  </si>
  <si>
    <t>Pressure</t>
  </si>
  <si>
    <t>ATMS</t>
  </si>
  <si>
    <t>NITROGEN</t>
  </si>
  <si>
    <t>Decimal Degrees</t>
  </si>
  <si>
    <t>DMS</t>
  </si>
  <si>
    <t>DM</t>
  </si>
  <si>
    <t>Distance (feet)</t>
  </si>
  <si>
    <t>1°</t>
  </si>
  <si>
    <t>0° 6' 0"</t>
  </si>
  <si>
    <t>0° 6'</t>
  </si>
  <si>
    <t>0° 1'</t>
  </si>
  <si>
    <t>0° 0' 36"</t>
  </si>
  <si>
    <t>0° 0.6'</t>
  </si>
  <si>
    <t>0° 0' 3.6"</t>
  </si>
  <si>
    <t>0° 0.06'</t>
  </si>
  <si>
    <t>0° 0' 1"</t>
  </si>
  <si>
    <t>0° 0.0036'</t>
  </si>
  <si>
    <t>0° 0' 0.36"</t>
  </si>
  <si>
    <t>0° 0.006'</t>
  </si>
  <si>
    <t>0° 0' 0.036"</t>
  </si>
  <si>
    <t>0° 0.0006'</t>
  </si>
  <si>
    <t>0° 0' 0.0036"</t>
  </si>
  <si>
    <t>0° 0.00006'</t>
  </si>
  <si>
    <t>0° 0' 0.00036"</t>
  </si>
  <si>
    <t>0° 0.000006'</t>
  </si>
  <si>
    <t>0° 0' 0.000036"</t>
  </si>
  <si>
    <t>0° 0.0000006'</t>
  </si>
  <si>
    <t>A few important notes regarding coordinates ("Lat/Longs"):</t>
  </si>
  <si>
    <t>When you receive coordinate information, you immediately get an idea of the accuracy you're dealing with.  Due to convergence of the lat/long grid (latitude in particular), distances vary, but think of a degree being about 55 miles, one minute being approximately one mile and one second being about 100 feet.  Because of this, to stay under a foot of reporting accuracy: (Decimal Degrees) Six decimal places; (Decimal Minutes) Five decimal places on the minutes ; (Degrees Minutes Seconds) Four decimal places on the seconds.  (Note: To minimize the effects of numerical precision, we store coordinate information with eight decimal places in decimal degrees in the Geographic Information System database.)</t>
  </si>
  <si>
    <t>Longitude coordinates are negative west of the Greenwich Mean Time (GMT) line.  Because of this all of our longitudes are commonly expressed as negative numbers.  In this spreadsheet, you can omit the negative sign and the results won't be affected.</t>
  </si>
  <si>
    <t>Input information below based on the example to the right.  You can enter information in any one of three standard formats and the results will appear under "Converted Results"</t>
  </si>
  <si>
    <t>Input</t>
  </si>
  <si>
    <t>Examples of input values:</t>
  </si>
  <si>
    <t>Longitude</t>
  </si>
  <si>
    <t>Latitude</t>
  </si>
  <si>
    <t>Degrees</t>
  </si>
  <si>
    <t>Minutes</t>
  </si>
  <si>
    <t>Seconds</t>
  </si>
  <si>
    <t>-</t>
  </si>
  <si>
    <t>Decimal Minutes</t>
  </si>
  <si>
    <t>Degrees Minutes Seconds</t>
  </si>
  <si>
    <t>Converted Results</t>
  </si>
  <si>
    <t>Create a Excel file from data:</t>
  </si>
  <si>
    <t>Go into Excel</t>
  </si>
  <si>
    <t>Click "Data"</t>
  </si>
  <si>
    <t>Click "Existing Connections"</t>
  </si>
  <si>
    <t>Click "expl-dev Assets"</t>
  </si>
  <si>
    <t>Double click "view_Named_Series"</t>
  </si>
  <si>
    <t>Click "Ok"</t>
  </si>
  <si>
    <t>2 x WT</t>
  </si>
  <si>
    <t>x SYMS - PSIG</t>
  </si>
  <si>
    <t>x</t>
  </si>
  <si>
    <t>PSIG</t>
  </si>
  <si>
    <t>X</t>
  </si>
  <si>
    <t>Y</t>
  </si>
  <si>
    <t xml:space="preserve">Inverse distance </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</si>
</sst>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
    <numFmt numFmtId="165" formatCode="#,###.####"/>
    <numFmt numFmtId="166" formatCode="#,###.#"/>
    <numFmt numFmtId="167" formatCode="#,###.0"/>
    <numFmt numFmtId="168" formatCode="#,##0.000"/>
    <numFmt numFmtId="169" formatCode="0.0000"/>
    <numFmt numFmtId="170" formatCode="0.00000000"/>
    <numFmt numFmtId="171" formatCode="#,##0.0000"/>
    <numFmt numFmtId="172" formatCode="0.000"/>
  </numFmts>
  <fonts count="11" x14ac:knownFonts="1">
    <font>
      <sz val="11"/>
      <color theme="1"/>
      <name val="Calibri"/>
      <family val="2"/>
      <scheme val="minor"/>
    </font>
    <font>
      <sz val="11"/>
      <color theme="0" tint="-0.499984740745262"/>
      <name val="Calibri"/>
      <family val="2"/>
      <scheme val="minor"/>
    </font>
    <font>
      <sz val="11"/>
      <color rgb="FFFF0000"/>
      <name val="Calibri"/>
      <family val="2"/>
      <scheme val="minor"/>
    </font>
    <font>
      <b/>
      <sz val="11"/>
      <color theme="1"/>
      <name val="Calibri"/>
      <family val="2"/>
      <scheme val="minor"/>
    </font>
    <font>
      <sz val="10"/>
      <name val="Arial"/>
      <family val="2"/>
    </font>
    <font>
      <sz val="10"/>
      <color indexed="10"/>
      <name val="Arial"/>
      <family val="2"/>
    </font>
    <font>
      <u/>
      <sz val="10"/>
      <name val="Arial"/>
      <family val="2"/>
    </font>
    <font>
      <u/>
      <sz val="10"/>
      <color indexed="10"/>
      <name val="Arial"/>
      <family val="2"/>
    </font>
    <font>
      <sz val="10"/>
      <name val="Arial"/>
      <family val="2"/>
    </font>
    <font>
      <b/>
      <sz val="10"/>
      <name val="Arial"/>
      <family val="2"/>
    </font>
    <font>
      <sz val="11"/>
      <color rgb="FF1F497D"/>
      <name val="Calibri"/>
      <family val="2"/>
      <scheme val="minor"/>
    </font>
  </fonts>
  <fills count="7">
    <fill>
      <patternFill patternType="none"/>
    </fill>
    <fill>
      <patternFill patternType="gray125"/>
    </fill>
    <fill>
      <patternFill patternType="solid">
        <fgColor indexed="22"/>
        <bgColor indexed="64"/>
      </patternFill>
    </fill>
    <fill>
      <patternFill patternType="solid">
        <fgColor indexed="4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s>
  <borders count="2">
    <border>
      <left/>
      <right/>
      <top/>
      <bottom/>
      <diagonal/>
    </border>
    <border>
      <left/>
      <right/>
      <top/>
      <bottom style="thin">
        <color indexed="64"/>
      </bottom>
      <diagonal/>
    </border>
  </borders>
  <cellStyleXfs count="2">
    <xf numFmtId="0" fontId="0" fillId="0" borderId="0"/>
    <xf numFmtId="0" fontId="4" fillId="0" borderId="0"/>
  </cellStyleXfs>
  <cellXfs count="70">
    <xf numFmtId="0" fontId="0" fillId="0" borderId="0" xfId="0"/>
    <xf numFmtId="0" fontId="0" fillId="0" borderId="1" xfId="0" applyBorder="1"/>
    <xf numFmtId="0" fontId="0" fillId="0" borderId="0" xfId="0" applyAlignment="1">
      <alignment horizontal="center"/>
    </xf>
    <xf numFmtId="0" fontId="0" fillId="0" borderId="0" xfId="0" applyBorder="1"/>
    <xf numFmtId="0" fontId="0" fillId="0" borderId="0" xfId="0" quotePrefix="1"/>
    <xf numFmtId="0" fontId="1" fillId="0" borderId="0" xfId="0" applyFont="1" applyAlignment="1">
      <alignment horizontal="center"/>
    </xf>
    <xf numFmtId="0" fontId="1" fillId="0" borderId="0" xfId="0" applyFont="1"/>
    <xf numFmtId="0" fontId="4" fillId="0" borderId="0" xfId="1" applyAlignment="1">
      <alignment horizontal="center"/>
    </xf>
    <xf numFmtId="0" fontId="4" fillId="0" borderId="0" xfId="1" quotePrefix="1"/>
    <xf numFmtId="0" fontId="4" fillId="0" borderId="0" xfId="1"/>
    <xf numFmtId="3" fontId="4" fillId="0" borderId="0" xfId="1" applyNumberFormat="1" applyAlignment="1">
      <alignment horizontal="center"/>
    </xf>
    <xf numFmtId="0" fontId="5" fillId="0" borderId="0" xfId="1" applyFont="1"/>
    <xf numFmtId="0" fontId="5" fillId="0" borderId="0" xfId="1" applyFont="1" applyAlignment="1">
      <alignment horizontal="center"/>
    </xf>
    <xf numFmtId="0" fontId="6" fillId="0" borderId="0" xfId="1" applyFont="1" applyAlignment="1">
      <alignment horizontal="center"/>
    </xf>
    <xf numFmtId="3" fontId="6" fillId="0" borderId="0" xfId="1" applyNumberFormat="1" applyFont="1" applyAlignment="1">
      <alignment horizontal="center"/>
    </xf>
    <xf numFmtId="0" fontId="7" fillId="0" borderId="0" xfId="1" applyFont="1" applyAlignment="1">
      <alignment horizontal="center"/>
    </xf>
    <xf numFmtId="164" fontId="4" fillId="0" borderId="0" xfId="1" applyNumberFormat="1"/>
    <xf numFmtId="165" fontId="4" fillId="0" borderId="0" xfId="1" applyNumberFormat="1"/>
    <xf numFmtId="3" fontId="4" fillId="0" borderId="0" xfId="1" applyNumberFormat="1"/>
    <xf numFmtId="2" fontId="4" fillId="0" borderId="0" xfId="1" applyNumberFormat="1"/>
    <xf numFmtId="166" fontId="4" fillId="0" borderId="0" xfId="1" applyNumberFormat="1"/>
    <xf numFmtId="2" fontId="8" fillId="0" borderId="0" xfId="1" applyNumberFormat="1" applyFont="1"/>
    <xf numFmtId="167" fontId="4" fillId="0" borderId="0" xfId="1" applyNumberFormat="1"/>
    <xf numFmtId="168" fontId="4" fillId="0" borderId="0" xfId="1" applyNumberFormat="1"/>
    <xf numFmtId="0" fontId="8" fillId="0" borderId="0" xfId="1" applyFont="1"/>
    <xf numFmtId="164" fontId="8" fillId="0" borderId="0" xfId="1" applyNumberFormat="1" applyFont="1"/>
    <xf numFmtId="167" fontId="8" fillId="0" borderId="0" xfId="1" applyNumberFormat="1" applyFont="1"/>
    <xf numFmtId="168" fontId="8" fillId="0" borderId="0" xfId="1" applyNumberFormat="1" applyFont="1"/>
    <xf numFmtId="0" fontId="8" fillId="0" borderId="0" xfId="1" applyFont="1" applyFill="1"/>
    <xf numFmtId="164" fontId="8" fillId="0" borderId="0" xfId="1" applyNumberFormat="1" applyFont="1" applyFill="1"/>
    <xf numFmtId="167" fontId="8" fillId="0" borderId="0" xfId="1" applyNumberFormat="1" applyFont="1" applyFill="1"/>
    <xf numFmtId="168" fontId="8" fillId="0" borderId="0" xfId="1" applyNumberFormat="1" applyFont="1" applyFill="1"/>
    <xf numFmtId="2" fontId="8" fillId="0" borderId="0" xfId="1" applyNumberFormat="1" applyFont="1" applyFill="1"/>
    <xf numFmtId="0" fontId="9" fillId="0" borderId="0" xfId="1" applyFont="1" applyAlignment="1"/>
    <xf numFmtId="0" fontId="9" fillId="0" borderId="0" xfId="1" applyFont="1" applyAlignment="1">
      <alignment horizontal="center"/>
    </xf>
    <xf numFmtId="169" fontId="9" fillId="0" borderId="0" xfId="1" applyNumberFormat="1" applyFont="1" applyAlignment="1">
      <alignment horizontal="center"/>
    </xf>
    <xf numFmtId="0" fontId="4" fillId="0" borderId="0" xfId="1" applyNumberFormat="1" applyAlignment="1"/>
    <xf numFmtId="170" fontId="4" fillId="0" borderId="0" xfId="1" applyNumberFormat="1" applyAlignment="1">
      <alignment horizontal="left"/>
    </xf>
    <xf numFmtId="171" fontId="4" fillId="0" borderId="0" xfId="1" applyNumberFormat="1"/>
    <xf numFmtId="0" fontId="4" fillId="2" borderId="0" xfId="1" applyNumberFormat="1" applyFill="1" applyAlignment="1"/>
    <xf numFmtId="170" fontId="4" fillId="2" borderId="0" xfId="1" applyNumberFormat="1" applyFill="1" applyAlignment="1">
      <alignment horizontal="left"/>
    </xf>
    <xf numFmtId="0" fontId="4" fillId="2" borderId="0" xfId="1" applyFill="1"/>
    <xf numFmtId="171" fontId="4" fillId="2" borderId="0" xfId="1" applyNumberFormat="1" applyFill="1"/>
    <xf numFmtId="0" fontId="4" fillId="3" borderId="0" xfId="1" applyNumberFormat="1" applyFill="1" applyAlignment="1"/>
    <xf numFmtId="170" fontId="4" fillId="3" borderId="0" xfId="1" applyNumberFormat="1" applyFill="1" applyAlignment="1">
      <alignment horizontal="left"/>
    </xf>
    <xf numFmtId="0" fontId="4" fillId="3" borderId="0" xfId="1" applyFill="1"/>
    <xf numFmtId="171" fontId="4" fillId="3" borderId="0" xfId="1" applyNumberFormat="1" applyFill="1"/>
    <xf numFmtId="169" fontId="4" fillId="0" borderId="0" xfId="1" applyNumberFormat="1"/>
    <xf numFmtId="0" fontId="0" fillId="0" borderId="0" xfId="0" applyAlignment="1">
      <alignment horizontal="right"/>
    </xf>
    <xf numFmtId="0" fontId="3" fillId="5" borderId="0" xfId="0" quotePrefix="1" applyFont="1" applyFill="1" applyAlignment="1">
      <alignment horizontal="center"/>
    </xf>
    <xf numFmtId="0" fontId="2" fillId="0" borderId="0" xfId="0" applyFont="1" applyAlignment="1">
      <alignment horizontal="right"/>
    </xf>
    <xf numFmtId="0" fontId="2" fillId="0" borderId="0" xfId="0" applyFont="1"/>
    <xf numFmtId="0" fontId="0" fillId="0" borderId="0" xfId="0" applyFill="1" applyAlignment="1">
      <alignment horizontal="center" vertical="center"/>
    </xf>
    <xf numFmtId="0" fontId="0" fillId="0" borderId="0" xfId="0" applyAlignment="1">
      <alignment horizontal="center"/>
    </xf>
    <xf numFmtId="0" fontId="10" fillId="0" borderId="0" xfId="0" applyFont="1"/>
    <xf numFmtId="0" fontId="0" fillId="0" borderId="0" xfId="0" applyAlignment="1">
      <alignment horizontal="center"/>
    </xf>
    <xf numFmtId="0" fontId="0" fillId="0" borderId="1" xfId="0" applyBorder="1" applyAlignment="1">
      <alignment horizontal="center"/>
    </xf>
    <xf numFmtId="0" fontId="0" fillId="0" borderId="0" xfId="0" applyAlignment="1">
      <alignment horizontal="left"/>
    </xf>
    <xf numFmtId="0" fontId="0" fillId="0" borderId="0" xfId="0" applyFont="1" applyAlignment="1">
      <alignment horizontal="center"/>
    </xf>
    <xf numFmtId="172" fontId="0" fillId="0" borderId="0" xfId="0" applyNumberFormat="1"/>
    <xf numFmtId="0" fontId="0" fillId="0" borderId="0" xfId="0" applyAlignment="1">
      <alignment horizontal="center"/>
    </xf>
    <xf numFmtId="0" fontId="0" fillId="4" borderId="0" xfId="0" applyFill="1" applyAlignment="1">
      <alignment horizontal="center" vertical="center"/>
    </xf>
    <xf numFmtId="0" fontId="0" fillId="0" borderId="0" xfId="0" applyAlignment="1">
      <alignment horizontal="left" wrapText="1"/>
    </xf>
    <xf numFmtId="0" fontId="8" fillId="6" borderId="0" xfId="1" applyFont="1" applyFill="1"/>
    <xf numFmtId="164" fontId="8" fillId="6" borderId="0" xfId="1" applyNumberFormat="1" applyFont="1" applyFill="1"/>
    <xf numFmtId="0" fontId="4" fillId="6" borderId="0" xfId="1" applyFill="1"/>
    <xf numFmtId="167" fontId="8" fillId="6" borderId="0" xfId="1" applyNumberFormat="1" applyFont="1" applyFill="1"/>
    <xf numFmtId="168" fontId="8" fillId="6" borderId="0" xfId="1" applyNumberFormat="1" applyFont="1" applyFill="1"/>
    <xf numFmtId="2" fontId="4" fillId="6" borderId="0" xfId="1" applyNumberFormat="1" applyFill="1"/>
    <xf numFmtId="2" fontId="8" fillId="6" borderId="0" xfId="1" applyNumberFormat="1" applyFont="1" applyFill="1"/>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H3" sqref="H3"/>
    </sheetView>
  </sheetViews>
  <sheetFormatPr defaultRowHeight="15" x14ac:dyDescent="0.25"/>
  <cols>
    <col min="1" max="1" width="13.42578125" customWidth="1"/>
    <col min="4" max="4" width="2" bestFit="1" customWidth="1"/>
    <col min="5" max="5" width="6" customWidth="1"/>
    <col min="6" max="6" width="5" customWidth="1"/>
    <col min="7" max="7" width="2" bestFit="1" customWidth="1"/>
    <col min="8" max="8" width="9.28515625" customWidth="1"/>
  </cols>
  <sheetData>
    <row r="1" spans="1:9" x14ac:dyDescent="0.25">
      <c r="A1" t="s">
        <v>0</v>
      </c>
    </row>
    <row r="2" spans="1:9" x14ac:dyDescent="0.25">
      <c r="E2" s="5" t="s">
        <v>6</v>
      </c>
      <c r="F2" s="5" t="s">
        <v>7</v>
      </c>
      <c r="G2" s="6"/>
      <c r="H2" s="6" t="s">
        <v>5</v>
      </c>
    </row>
    <row r="3" spans="1:9" x14ac:dyDescent="0.25">
      <c r="A3" s="1" t="s">
        <v>1</v>
      </c>
      <c r="D3" s="1">
        <v>2</v>
      </c>
      <c r="E3" s="1">
        <v>35000</v>
      </c>
      <c r="F3" s="1">
        <v>0.25</v>
      </c>
      <c r="G3" s="4" t="s">
        <v>3</v>
      </c>
      <c r="H3">
        <f>SUM(D3*E3*F3)/E4*0.72</f>
        <v>349.99999999999994</v>
      </c>
    </row>
    <row r="4" spans="1:9" x14ac:dyDescent="0.25">
      <c r="A4" s="3"/>
      <c r="B4" t="s">
        <v>4</v>
      </c>
      <c r="C4" t="s">
        <v>5</v>
      </c>
      <c r="E4">
        <v>36</v>
      </c>
    </row>
    <row r="5" spans="1:9" x14ac:dyDescent="0.25">
      <c r="A5" s="2" t="s">
        <v>2</v>
      </c>
      <c r="E5" s="5" t="s">
        <v>2</v>
      </c>
    </row>
    <row r="8" spans="1:9" x14ac:dyDescent="0.25">
      <c r="A8" s="56" t="s">
        <v>77</v>
      </c>
      <c r="B8" t="s">
        <v>78</v>
      </c>
      <c r="D8" s="1">
        <v>2</v>
      </c>
      <c r="E8" s="1">
        <v>0.375</v>
      </c>
      <c r="G8" t="s">
        <v>79</v>
      </c>
      <c r="H8" s="58">
        <v>52000</v>
      </c>
      <c r="I8" t="s">
        <v>80</v>
      </c>
    </row>
    <row r="9" spans="1:9" x14ac:dyDescent="0.25">
      <c r="A9" s="53" t="s">
        <v>2</v>
      </c>
      <c r="E9" s="57">
        <v>14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tabSelected="1" workbookViewId="0">
      <pane ySplit="2" topLeftCell="A3" activePane="bottomLeft" state="frozenSplit"/>
      <selection activeCell="L1" sqref="L1:L65536"/>
      <selection pane="bottomLeft" activeCell="V28" sqref="V28"/>
    </sheetView>
  </sheetViews>
  <sheetFormatPr defaultRowHeight="12.75" x14ac:dyDescent="0.2"/>
  <cols>
    <col min="1" max="5" width="11.7109375" style="9" customWidth="1"/>
    <col min="6" max="8" width="11.7109375" style="9" hidden="1" customWidth="1"/>
    <col min="9" max="9" width="13.28515625" style="18" customWidth="1"/>
    <col min="10" max="10" width="11.7109375" style="9" hidden="1" customWidth="1"/>
    <col min="11" max="11" width="9.140625" style="9"/>
    <col min="12" max="12" width="11.85546875" style="9" customWidth="1"/>
    <col min="13" max="13" width="0" style="9" hidden="1" customWidth="1"/>
    <col min="14" max="15" width="9.140625" style="9"/>
    <col min="16" max="16" width="11.140625" style="9" customWidth="1"/>
    <col min="17" max="256" width="9.140625" style="9"/>
    <col min="257" max="261" width="11.7109375" style="9" customWidth="1"/>
    <col min="262" max="264" width="0" style="9" hidden="1" customWidth="1"/>
    <col min="265" max="265" width="13.28515625" style="9" customWidth="1"/>
    <col min="266" max="266" width="0" style="9" hidden="1" customWidth="1"/>
    <col min="267" max="267" width="9.140625" style="9"/>
    <col min="268" max="268" width="11.85546875" style="9" customWidth="1"/>
    <col min="269" max="269" width="0" style="9" hidden="1" customWidth="1"/>
    <col min="270" max="271" width="9.140625" style="9"/>
    <col min="272" max="272" width="11.140625" style="9" customWidth="1"/>
    <col min="273" max="512" width="9.140625" style="9"/>
    <col min="513" max="517" width="11.7109375" style="9" customWidth="1"/>
    <col min="518" max="520" width="0" style="9" hidden="1" customWidth="1"/>
    <col min="521" max="521" width="13.28515625" style="9" customWidth="1"/>
    <col min="522" max="522" width="0" style="9" hidden="1" customWidth="1"/>
    <col min="523" max="523" width="9.140625" style="9"/>
    <col min="524" max="524" width="11.85546875" style="9" customWidth="1"/>
    <col min="525" max="525" width="0" style="9" hidden="1" customWidth="1"/>
    <col min="526" max="527" width="9.140625" style="9"/>
    <col min="528" max="528" width="11.140625" style="9" customWidth="1"/>
    <col min="529" max="768" width="9.140625" style="9"/>
    <col min="769" max="773" width="11.7109375" style="9" customWidth="1"/>
    <col min="774" max="776" width="0" style="9" hidden="1" customWidth="1"/>
    <col min="777" max="777" width="13.28515625" style="9" customWidth="1"/>
    <col min="778" max="778" width="0" style="9" hidden="1" customWidth="1"/>
    <col min="779" max="779" width="9.140625" style="9"/>
    <col min="780" max="780" width="11.85546875" style="9" customWidth="1"/>
    <col min="781" max="781" width="0" style="9" hidden="1" customWidth="1"/>
    <col min="782" max="783" width="9.140625" style="9"/>
    <col min="784" max="784" width="11.140625" style="9" customWidth="1"/>
    <col min="785" max="1024" width="9.140625" style="9"/>
    <col min="1025" max="1029" width="11.7109375" style="9" customWidth="1"/>
    <col min="1030" max="1032" width="0" style="9" hidden="1" customWidth="1"/>
    <col min="1033" max="1033" width="13.28515625" style="9" customWidth="1"/>
    <col min="1034" max="1034" width="0" style="9" hidden="1" customWidth="1"/>
    <col min="1035" max="1035" width="9.140625" style="9"/>
    <col min="1036" max="1036" width="11.85546875" style="9" customWidth="1"/>
    <col min="1037" max="1037" width="0" style="9" hidden="1" customWidth="1"/>
    <col min="1038" max="1039" width="9.140625" style="9"/>
    <col min="1040" max="1040" width="11.140625" style="9" customWidth="1"/>
    <col min="1041" max="1280" width="9.140625" style="9"/>
    <col min="1281" max="1285" width="11.7109375" style="9" customWidth="1"/>
    <col min="1286" max="1288" width="0" style="9" hidden="1" customWidth="1"/>
    <col min="1289" max="1289" width="13.28515625" style="9" customWidth="1"/>
    <col min="1290" max="1290" width="0" style="9" hidden="1" customWidth="1"/>
    <col min="1291" max="1291" width="9.140625" style="9"/>
    <col min="1292" max="1292" width="11.85546875" style="9" customWidth="1"/>
    <col min="1293" max="1293" width="0" style="9" hidden="1" customWidth="1"/>
    <col min="1294" max="1295" width="9.140625" style="9"/>
    <col min="1296" max="1296" width="11.140625" style="9" customWidth="1"/>
    <col min="1297" max="1536" width="9.140625" style="9"/>
    <col min="1537" max="1541" width="11.7109375" style="9" customWidth="1"/>
    <col min="1542" max="1544" width="0" style="9" hidden="1" customWidth="1"/>
    <col min="1545" max="1545" width="13.28515625" style="9" customWidth="1"/>
    <col min="1546" max="1546" width="0" style="9" hidden="1" customWidth="1"/>
    <col min="1547" max="1547" width="9.140625" style="9"/>
    <col min="1548" max="1548" width="11.85546875" style="9" customWidth="1"/>
    <col min="1549" max="1549" width="0" style="9" hidden="1" customWidth="1"/>
    <col min="1550" max="1551" width="9.140625" style="9"/>
    <col min="1552" max="1552" width="11.140625" style="9" customWidth="1"/>
    <col min="1553" max="1792" width="9.140625" style="9"/>
    <col min="1793" max="1797" width="11.7109375" style="9" customWidth="1"/>
    <col min="1798" max="1800" width="0" style="9" hidden="1" customWidth="1"/>
    <col min="1801" max="1801" width="13.28515625" style="9" customWidth="1"/>
    <col min="1802" max="1802" width="0" style="9" hidden="1" customWidth="1"/>
    <col min="1803" max="1803" width="9.140625" style="9"/>
    <col min="1804" max="1804" width="11.85546875" style="9" customWidth="1"/>
    <col min="1805" max="1805" width="0" style="9" hidden="1" customWidth="1"/>
    <col min="1806" max="1807" width="9.140625" style="9"/>
    <col min="1808" max="1808" width="11.140625" style="9" customWidth="1"/>
    <col min="1809" max="2048" width="9.140625" style="9"/>
    <col min="2049" max="2053" width="11.7109375" style="9" customWidth="1"/>
    <col min="2054" max="2056" width="0" style="9" hidden="1" customWidth="1"/>
    <col min="2057" max="2057" width="13.28515625" style="9" customWidth="1"/>
    <col min="2058" max="2058" width="0" style="9" hidden="1" customWidth="1"/>
    <col min="2059" max="2059" width="9.140625" style="9"/>
    <col min="2060" max="2060" width="11.85546875" style="9" customWidth="1"/>
    <col min="2061" max="2061" width="0" style="9" hidden="1" customWidth="1"/>
    <col min="2062" max="2063" width="9.140625" style="9"/>
    <col min="2064" max="2064" width="11.140625" style="9" customWidth="1"/>
    <col min="2065" max="2304" width="9.140625" style="9"/>
    <col min="2305" max="2309" width="11.7109375" style="9" customWidth="1"/>
    <col min="2310" max="2312" width="0" style="9" hidden="1" customWidth="1"/>
    <col min="2313" max="2313" width="13.28515625" style="9" customWidth="1"/>
    <col min="2314" max="2314" width="0" style="9" hidden="1" customWidth="1"/>
    <col min="2315" max="2315" width="9.140625" style="9"/>
    <col min="2316" max="2316" width="11.85546875" style="9" customWidth="1"/>
    <col min="2317" max="2317" width="0" style="9" hidden="1" customWidth="1"/>
    <col min="2318" max="2319" width="9.140625" style="9"/>
    <col min="2320" max="2320" width="11.140625" style="9" customWidth="1"/>
    <col min="2321" max="2560" width="9.140625" style="9"/>
    <col min="2561" max="2565" width="11.7109375" style="9" customWidth="1"/>
    <col min="2566" max="2568" width="0" style="9" hidden="1" customWidth="1"/>
    <col min="2569" max="2569" width="13.28515625" style="9" customWidth="1"/>
    <col min="2570" max="2570" width="0" style="9" hidden="1" customWidth="1"/>
    <col min="2571" max="2571" width="9.140625" style="9"/>
    <col min="2572" max="2572" width="11.85546875" style="9" customWidth="1"/>
    <col min="2573" max="2573" width="0" style="9" hidden="1" customWidth="1"/>
    <col min="2574" max="2575" width="9.140625" style="9"/>
    <col min="2576" max="2576" width="11.140625" style="9" customWidth="1"/>
    <col min="2577" max="2816" width="9.140625" style="9"/>
    <col min="2817" max="2821" width="11.7109375" style="9" customWidth="1"/>
    <col min="2822" max="2824" width="0" style="9" hidden="1" customWidth="1"/>
    <col min="2825" max="2825" width="13.28515625" style="9" customWidth="1"/>
    <col min="2826" max="2826" width="0" style="9" hidden="1" customWidth="1"/>
    <col min="2827" max="2827" width="9.140625" style="9"/>
    <col min="2828" max="2828" width="11.85546875" style="9" customWidth="1"/>
    <col min="2829" max="2829" width="0" style="9" hidden="1" customWidth="1"/>
    <col min="2830" max="2831" width="9.140625" style="9"/>
    <col min="2832" max="2832" width="11.140625" style="9" customWidth="1"/>
    <col min="2833" max="3072" width="9.140625" style="9"/>
    <col min="3073" max="3077" width="11.7109375" style="9" customWidth="1"/>
    <col min="3078" max="3080" width="0" style="9" hidden="1" customWidth="1"/>
    <col min="3081" max="3081" width="13.28515625" style="9" customWidth="1"/>
    <col min="3082" max="3082" width="0" style="9" hidden="1" customWidth="1"/>
    <col min="3083" max="3083" width="9.140625" style="9"/>
    <col min="3084" max="3084" width="11.85546875" style="9" customWidth="1"/>
    <col min="3085" max="3085" width="0" style="9" hidden="1" customWidth="1"/>
    <col min="3086" max="3087" width="9.140625" style="9"/>
    <col min="3088" max="3088" width="11.140625" style="9" customWidth="1"/>
    <col min="3089" max="3328" width="9.140625" style="9"/>
    <col min="3329" max="3333" width="11.7109375" style="9" customWidth="1"/>
    <col min="3334" max="3336" width="0" style="9" hidden="1" customWidth="1"/>
    <col min="3337" max="3337" width="13.28515625" style="9" customWidth="1"/>
    <col min="3338" max="3338" width="0" style="9" hidden="1" customWidth="1"/>
    <col min="3339" max="3339" width="9.140625" style="9"/>
    <col min="3340" max="3340" width="11.85546875" style="9" customWidth="1"/>
    <col min="3341" max="3341" width="0" style="9" hidden="1" customWidth="1"/>
    <col min="3342" max="3343" width="9.140625" style="9"/>
    <col min="3344" max="3344" width="11.140625" style="9" customWidth="1"/>
    <col min="3345" max="3584" width="9.140625" style="9"/>
    <col min="3585" max="3589" width="11.7109375" style="9" customWidth="1"/>
    <col min="3590" max="3592" width="0" style="9" hidden="1" customWidth="1"/>
    <col min="3593" max="3593" width="13.28515625" style="9" customWidth="1"/>
    <col min="3594" max="3594" width="0" style="9" hidden="1" customWidth="1"/>
    <col min="3595" max="3595" width="9.140625" style="9"/>
    <col min="3596" max="3596" width="11.85546875" style="9" customWidth="1"/>
    <col min="3597" max="3597" width="0" style="9" hidden="1" customWidth="1"/>
    <col min="3598" max="3599" width="9.140625" style="9"/>
    <col min="3600" max="3600" width="11.140625" style="9" customWidth="1"/>
    <col min="3601" max="3840" width="9.140625" style="9"/>
    <col min="3841" max="3845" width="11.7109375" style="9" customWidth="1"/>
    <col min="3846" max="3848" width="0" style="9" hidden="1" customWidth="1"/>
    <col min="3849" max="3849" width="13.28515625" style="9" customWidth="1"/>
    <col min="3850" max="3850" width="0" style="9" hidden="1" customWidth="1"/>
    <col min="3851" max="3851" width="9.140625" style="9"/>
    <col min="3852" max="3852" width="11.85546875" style="9" customWidth="1"/>
    <col min="3853" max="3853" width="0" style="9" hidden="1" customWidth="1"/>
    <col min="3854" max="3855" width="9.140625" style="9"/>
    <col min="3856" max="3856" width="11.140625" style="9" customWidth="1"/>
    <col min="3857" max="4096" width="9.140625" style="9"/>
    <col min="4097" max="4101" width="11.7109375" style="9" customWidth="1"/>
    <col min="4102" max="4104" width="0" style="9" hidden="1" customWidth="1"/>
    <col min="4105" max="4105" width="13.28515625" style="9" customWidth="1"/>
    <col min="4106" max="4106" width="0" style="9" hidden="1" customWidth="1"/>
    <col min="4107" max="4107" width="9.140625" style="9"/>
    <col min="4108" max="4108" width="11.85546875" style="9" customWidth="1"/>
    <col min="4109" max="4109" width="0" style="9" hidden="1" customWidth="1"/>
    <col min="4110" max="4111" width="9.140625" style="9"/>
    <col min="4112" max="4112" width="11.140625" style="9" customWidth="1"/>
    <col min="4113" max="4352" width="9.140625" style="9"/>
    <col min="4353" max="4357" width="11.7109375" style="9" customWidth="1"/>
    <col min="4358" max="4360" width="0" style="9" hidden="1" customWidth="1"/>
    <col min="4361" max="4361" width="13.28515625" style="9" customWidth="1"/>
    <col min="4362" max="4362" width="0" style="9" hidden="1" customWidth="1"/>
    <col min="4363" max="4363" width="9.140625" style="9"/>
    <col min="4364" max="4364" width="11.85546875" style="9" customWidth="1"/>
    <col min="4365" max="4365" width="0" style="9" hidden="1" customWidth="1"/>
    <col min="4366" max="4367" width="9.140625" style="9"/>
    <col min="4368" max="4368" width="11.140625" style="9" customWidth="1"/>
    <col min="4369" max="4608" width="9.140625" style="9"/>
    <col min="4609" max="4613" width="11.7109375" style="9" customWidth="1"/>
    <col min="4614" max="4616" width="0" style="9" hidden="1" customWidth="1"/>
    <col min="4617" max="4617" width="13.28515625" style="9" customWidth="1"/>
    <col min="4618" max="4618" width="0" style="9" hidden="1" customWidth="1"/>
    <col min="4619" max="4619" width="9.140625" style="9"/>
    <col min="4620" max="4620" width="11.85546875" style="9" customWidth="1"/>
    <col min="4621" max="4621" width="0" style="9" hidden="1" customWidth="1"/>
    <col min="4622" max="4623" width="9.140625" style="9"/>
    <col min="4624" max="4624" width="11.140625" style="9" customWidth="1"/>
    <col min="4625" max="4864" width="9.140625" style="9"/>
    <col min="4865" max="4869" width="11.7109375" style="9" customWidth="1"/>
    <col min="4870" max="4872" width="0" style="9" hidden="1" customWidth="1"/>
    <col min="4873" max="4873" width="13.28515625" style="9" customWidth="1"/>
    <col min="4874" max="4874" width="0" style="9" hidden="1" customWidth="1"/>
    <col min="4875" max="4875" width="9.140625" style="9"/>
    <col min="4876" max="4876" width="11.85546875" style="9" customWidth="1"/>
    <col min="4877" max="4877" width="0" style="9" hidden="1" customWidth="1"/>
    <col min="4878" max="4879" width="9.140625" style="9"/>
    <col min="4880" max="4880" width="11.140625" style="9" customWidth="1"/>
    <col min="4881" max="5120" width="9.140625" style="9"/>
    <col min="5121" max="5125" width="11.7109375" style="9" customWidth="1"/>
    <col min="5126" max="5128" width="0" style="9" hidden="1" customWidth="1"/>
    <col min="5129" max="5129" width="13.28515625" style="9" customWidth="1"/>
    <col min="5130" max="5130" width="0" style="9" hidden="1" customWidth="1"/>
    <col min="5131" max="5131" width="9.140625" style="9"/>
    <col min="5132" max="5132" width="11.85546875" style="9" customWidth="1"/>
    <col min="5133" max="5133" width="0" style="9" hidden="1" customWidth="1"/>
    <col min="5134" max="5135" width="9.140625" style="9"/>
    <col min="5136" max="5136" width="11.140625" style="9" customWidth="1"/>
    <col min="5137" max="5376" width="9.140625" style="9"/>
    <col min="5377" max="5381" width="11.7109375" style="9" customWidth="1"/>
    <col min="5382" max="5384" width="0" style="9" hidden="1" customWidth="1"/>
    <col min="5385" max="5385" width="13.28515625" style="9" customWidth="1"/>
    <col min="5386" max="5386" width="0" style="9" hidden="1" customWidth="1"/>
    <col min="5387" max="5387" width="9.140625" style="9"/>
    <col min="5388" max="5388" width="11.85546875" style="9" customWidth="1"/>
    <col min="5389" max="5389" width="0" style="9" hidden="1" customWidth="1"/>
    <col min="5390" max="5391" width="9.140625" style="9"/>
    <col min="5392" max="5392" width="11.140625" style="9" customWidth="1"/>
    <col min="5393" max="5632" width="9.140625" style="9"/>
    <col min="5633" max="5637" width="11.7109375" style="9" customWidth="1"/>
    <col min="5638" max="5640" width="0" style="9" hidden="1" customWidth="1"/>
    <col min="5641" max="5641" width="13.28515625" style="9" customWidth="1"/>
    <col min="5642" max="5642" width="0" style="9" hidden="1" customWidth="1"/>
    <col min="5643" max="5643" width="9.140625" style="9"/>
    <col min="5644" max="5644" width="11.85546875" style="9" customWidth="1"/>
    <col min="5645" max="5645" width="0" style="9" hidden="1" customWidth="1"/>
    <col min="5646" max="5647" width="9.140625" style="9"/>
    <col min="5648" max="5648" width="11.140625" style="9" customWidth="1"/>
    <col min="5649" max="5888" width="9.140625" style="9"/>
    <col min="5889" max="5893" width="11.7109375" style="9" customWidth="1"/>
    <col min="5894" max="5896" width="0" style="9" hidden="1" customWidth="1"/>
    <col min="5897" max="5897" width="13.28515625" style="9" customWidth="1"/>
    <col min="5898" max="5898" width="0" style="9" hidden="1" customWidth="1"/>
    <col min="5899" max="5899" width="9.140625" style="9"/>
    <col min="5900" max="5900" width="11.85546875" style="9" customWidth="1"/>
    <col min="5901" max="5901" width="0" style="9" hidden="1" customWidth="1"/>
    <col min="5902" max="5903" width="9.140625" style="9"/>
    <col min="5904" max="5904" width="11.140625" style="9" customWidth="1"/>
    <col min="5905" max="6144" width="9.140625" style="9"/>
    <col min="6145" max="6149" width="11.7109375" style="9" customWidth="1"/>
    <col min="6150" max="6152" width="0" style="9" hidden="1" customWidth="1"/>
    <col min="6153" max="6153" width="13.28515625" style="9" customWidth="1"/>
    <col min="6154" max="6154" width="0" style="9" hidden="1" customWidth="1"/>
    <col min="6155" max="6155" width="9.140625" style="9"/>
    <col min="6156" max="6156" width="11.85546875" style="9" customWidth="1"/>
    <col min="6157" max="6157" width="0" style="9" hidden="1" customWidth="1"/>
    <col min="6158" max="6159" width="9.140625" style="9"/>
    <col min="6160" max="6160" width="11.140625" style="9" customWidth="1"/>
    <col min="6161" max="6400" width="9.140625" style="9"/>
    <col min="6401" max="6405" width="11.7109375" style="9" customWidth="1"/>
    <col min="6406" max="6408" width="0" style="9" hidden="1" customWidth="1"/>
    <col min="6409" max="6409" width="13.28515625" style="9" customWidth="1"/>
    <col min="6410" max="6410" width="0" style="9" hidden="1" customWidth="1"/>
    <col min="6411" max="6411" width="9.140625" style="9"/>
    <col min="6412" max="6412" width="11.85546875" style="9" customWidth="1"/>
    <col min="6413" max="6413" width="0" style="9" hidden="1" customWidth="1"/>
    <col min="6414" max="6415" width="9.140625" style="9"/>
    <col min="6416" max="6416" width="11.140625" style="9" customWidth="1"/>
    <col min="6417" max="6656" width="9.140625" style="9"/>
    <col min="6657" max="6661" width="11.7109375" style="9" customWidth="1"/>
    <col min="6662" max="6664" width="0" style="9" hidden="1" customWidth="1"/>
    <col min="6665" max="6665" width="13.28515625" style="9" customWidth="1"/>
    <col min="6666" max="6666" width="0" style="9" hidden="1" customWidth="1"/>
    <col min="6667" max="6667" width="9.140625" style="9"/>
    <col min="6668" max="6668" width="11.85546875" style="9" customWidth="1"/>
    <col min="6669" max="6669" width="0" style="9" hidden="1" customWidth="1"/>
    <col min="6670" max="6671" width="9.140625" style="9"/>
    <col min="6672" max="6672" width="11.140625" style="9" customWidth="1"/>
    <col min="6673" max="6912" width="9.140625" style="9"/>
    <col min="6913" max="6917" width="11.7109375" style="9" customWidth="1"/>
    <col min="6918" max="6920" width="0" style="9" hidden="1" customWidth="1"/>
    <col min="6921" max="6921" width="13.28515625" style="9" customWidth="1"/>
    <col min="6922" max="6922" width="0" style="9" hidden="1" customWidth="1"/>
    <col min="6923" max="6923" width="9.140625" style="9"/>
    <col min="6924" max="6924" width="11.85546875" style="9" customWidth="1"/>
    <col min="6925" max="6925" width="0" style="9" hidden="1" customWidth="1"/>
    <col min="6926" max="6927" width="9.140625" style="9"/>
    <col min="6928" max="6928" width="11.140625" style="9" customWidth="1"/>
    <col min="6929" max="7168" width="9.140625" style="9"/>
    <col min="7169" max="7173" width="11.7109375" style="9" customWidth="1"/>
    <col min="7174" max="7176" width="0" style="9" hidden="1" customWidth="1"/>
    <col min="7177" max="7177" width="13.28515625" style="9" customWidth="1"/>
    <col min="7178" max="7178" width="0" style="9" hidden="1" customWidth="1"/>
    <col min="7179" max="7179" width="9.140625" style="9"/>
    <col min="7180" max="7180" width="11.85546875" style="9" customWidth="1"/>
    <col min="7181" max="7181" width="0" style="9" hidden="1" customWidth="1"/>
    <col min="7182" max="7183" width="9.140625" style="9"/>
    <col min="7184" max="7184" width="11.140625" style="9" customWidth="1"/>
    <col min="7185" max="7424" width="9.140625" style="9"/>
    <col min="7425" max="7429" width="11.7109375" style="9" customWidth="1"/>
    <col min="7430" max="7432" width="0" style="9" hidden="1" customWidth="1"/>
    <col min="7433" max="7433" width="13.28515625" style="9" customWidth="1"/>
    <col min="7434" max="7434" width="0" style="9" hidden="1" customWidth="1"/>
    <col min="7435" max="7435" width="9.140625" style="9"/>
    <col min="7436" max="7436" width="11.85546875" style="9" customWidth="1"/>
    <col min="7437" max="7437" width="0" style="9" hidden="1" customWidth="1"/>
    <col min="7438" max="7439" width="9.140625" style="9"/>
    <col min="7440" max="7440" width="11.140625" style="9" customWidth="1"/>
    <col min="7441" max="7680" width="9.140625" style="9"/>
    <col min="7681" max="7685" width="11.7109375" style="9" customWidth="1"/>
    <col min="7686" max="7688" width="0" style="9" hidden="1" customWidth="1"/>
    <col min="7689" max="7689" width="13.28515625" style="9" customWidth="1"/>
    <col min="7690" max="7690" width="0" style="9" hidden="1" customWidth="1"/>
    <col min="7691" max="7691" width="9.140625" style="9"/>
    <col min="7692" max="7692" width="11.85546875" style="9" customWidth="1"/>
    <col min="7693" max="7693" width="0" style="9" hidden="1" customWidth="1"/>
    <col min="7694" max="7695" width="9.140625" style="9"/>
    <col min="7696" max="7696" width="11.140625" style="9" customWidth="1"/>
    <col min="7697" max="7936" width="9.140625" style="9"/>
    <col min="7937" max="7941" width="11.7109375" style="9" customWidth="1"/>
    <col min="7942" max="7944" width="0" style="9" hidden="1" customWidth="1"/>
    <col min="7945" max="7945" width="13.28515625" style="9" customWidth="1"/>
    <col min="7946" max="7946" width="0" style="9" hidden="1" customWidth="1"/>
    <col min="7947" max="7947" width="9.140625" style="9"/>
    <col min="7948" max="7948" width="11.85546875" style="9" customWidth="1"/>
    <col min="7949" max="7949" width="0" style="9" hidden="1" customWidth="1"/>
    <col min="7950" max="7951" width="9.140625" style="9"/>
    <col min="7952" max="7952" width="11.140625" style="9" customWidth="1"/>
    <col min="7953" max="8192" width="9.140625" style="9"/>
    <col min="8193" max="8197" width="11.7109375" style="9" customWidth="1"/>
    <col min="8198" max="8200" width="0" style="9" hidden="1" customWidth="1"/>
    <col min="8201" max="8201" width="13.28515625" style="9" customWidth="1"/>
    <col min="8202" max="8202" width="0" style="9" hidden="1" customWidth="1"/>
    <col min="8203" max="8203" width="9.140625" style="9"/>
    <col min="8204" max="8204" width="11.85546875" style="9" customWidth="1"/>
    <col min="8205" max="8205" width="0" style="9" hidden="1" customWidth="1"/>
    <col min="8206" max="8207" width="9.140625" style="9"/>
    <col min="8208" max="8208" width="11.140625" style="9" customWidth="1"/>
    <col min="8209" max="8448" width="9.140625" style="9"/>
    <col min="8449" max="8453" width="11.7109375" style="9" customWidth="1"/>
    <col min="8454" max="8456" width="0" style="9" hidden="1" customWidth="1"/>
    <col min="8457" max="8457" width="13.28515625" style="9" customWidth="1"/>
    <col min="8458" max="8458" width="0" style="9" hidden="1" customWidth="1"/>
    <col min="8459" max="8459" width="9.140625" style="9"/>
    <col min="8460" max="8460" width="11.85546875" style="9" customWidth="1"/>
    <col min="8461" max="8461" width="0" style="9" hidden="1" customWidth="1"/>
    <col min="8462" max="8463" width="9.140625" style="9"/>
    <col min="8464" max="8464" width="11.140625" style="9" customWidth="1"/>
    <col min="8465" max="8704" width="9.140625" style="9"/>
    <col min="8705" max="8709" width="11.7109375" style="9" customWidth="1"/>
    <col min="8710" max="8712" width="0" style="9" hidden="1" customWidth="1"/>
    <col min="8713" max="8713" width="13.28515625" style="9" customWidth="1"/>
    <col min="8714" max="8714" width="0" style="9" hidden="1" customWidth="1"/>
    <col min="8715" max="8715" width="9.140625" style="9"/>
    <col min="8716" max="8716" width="11.85546875" style="9" customWidth="1"/>
    <col min="8717" max="8717" width="0" style="9" hidden="1" customWidth="1"/>
    <col min="8718" max="8719" width="9.140625" style="9"/>
    <col min="8720" max="8720" width="11.140625" style="9" customWidth="1"/>
    <col min="8721" max="8960" width="9.140625" style="9"/>
    <col min="8961" max="8965" width="11.7109375" style="9" customWidth="1"/>
    <col min="8966" max="8968" width="0" style="9" hidden="1" customWidth="1"/>
    <col min="8969" max="8969" width="13.28515625" style="9" customWidth="1"/>
    <col min="8970" max="8970" width="0" style="9" hidden="1" customWidth="1"/>
    <col min="8971" max="8971" width="9.140625" style="9"/>
    <col min="8972" max="8972" width="11.85546875" style="9" customWidth="1"/>
    <col min="8973" max="8973" width="0" style="9" hidden="1" customWidth="1"/>
    <col min="8974" max="8975" width="9.140625" style="9"/>
    <col min="8976" max="8976" width="11.140625" style="9" customWidth="1"/>
    <col min="8977" max="9216" width="9.140625" style="9"/>
    <col min="9217" max="9221" width="11.7109375" style="9" customWidth="1"/>
    <col min="9222" max="9224" width="0" style="9" hidden="1" customWidth="1"/>
    <col min="9225" max="9225" width="13.28515625" style="9" customWidth="1"/>
    <col min="9226" max="9226" width="0" style="9" hidden="1" customWidth="1"/>
    <col min="9227" max="9227" width="9.140625" style="9"/>
    <col min="9228" max="9228" width="11.85546875" style="9" customWidth="1"/>
    <col min="9229" max="9229" width="0" style="9" hidden="1" customWidth="1"/>
    <col min="9230" max="9231" width="9.140625" style="9"/>
    <col min="9232" max="9232" width="11.140625" style="9" customWidth="1"/>
    <col min="9233" max="9472" width="9.140625" style="9"/>
    <col min="9473" max="9477" width="11.7109375" style="9" customWidth="1"/>
    <col min="9478" max="9480" width="0" style="9" hidden="1" customWidth="1"/>
    <col min="9481" max="9481" width="13.28515625" style="9" customWidth="1"/>
    <col min="9482" max="9482" width="0" style="9" hidden="1" customWidth="1"/>
    <col min="9483" max="9483" width="9.140625" style="9"/>
    <col min="9484" max="9484" width="11.85546875" style="9" customWidth="1"/>
    <col min="9485" max="9485" width="0" style="9" hidden="1" customWidth="1"/>
    <col min="9486" max="9487" width="9.140625" style="9"/>
    <col min="9488" max="9488" width="11.140625" style="9" customWidth="1"/>
    <col min="9489" max="9728" width="9.140625" style="9"/>
    <col min="9729" max="9733" width="11.7109375" style="9" customWidth="1"/>
    <col min="9734" max="9736" width="0" style="9" hidden="1" customWidth="1"/>
    <col min="9737" max="9737" width="13.28515625" style="9" customWidth="1"/>
    <col min="9738" max="9738" width="0" style="9" hidden="1" customWidth="1"/>
    <col min="9739" max="9739" width="9.140625" style="9"/>
    <col min="9740" max="9740" width="11.85546875" style="9" customWidth="1"/>
    <col min="9741" max="9741" width="0" style="9" hidden="1" customWidth="1"/>
    <col min="9742" max="9743" width="9.140625" style="9"/>
    <col min="9744" max="9744" width="11.140625" style="9" customWidth="1"/>
    <col min="9745" max="9984" width="9.140625" style="9"/>
    <col min="9985" max="9989" width="11.7109375" style="9" customWidth="1"/>
    <col min="9990" max="9992" width="0" style="9" hidden="1" customWidth="1"/>
    <col min="9993" max="9993" width="13.28515625" style="9" customWidth="1"/>
    <col min="9994" max="9994" width="0" style="9" hidden="1" customWidth="1"/>
    <col min="9995" max="9995" width="9.140625" style="9"/>
    <col min="9996" max="9996" width="11.85546875" style="9" customWidth="1"/>
    <col min="9997" max="9997" width="0" style="9" hidden="1" customWidth="1"/>
    <col min="9998" max="9999" width="9.140625" style="9"/>
    <col min="10000" max="10000" width="11.140625" style="9" customWidth="1"/>
    <col min="10001" max="10240" width="9.140625" style="9"/>
    <col min="10241" max="10245" width="11.7109375" style="9" customWidth="1"/>
    <col min="10246" max="10248" width="0" style="9" hidden="1" customWidth="1"/>
    <col min="10249" max="10249" width="13.28515625" style="9" customWidth="1"/>
    <col min="10250" max="10250" width="0" style="9" hidden="1" customWidth="1"/>
    <col min="10251" max="10251" width="9.140625" style="9"/>
    <col min="10252" max="10252" width="11.85546875" style="9" customWidth="1"/>
    <col min="10253" max="10253" width="0" style="9" hidden="1" customWidth="1"/>
    <col min="10254" max="10255" width="9.140625" style="9"/>
    <col min="10256" max="10256" width="11.140625" style="9" customWidth="1"/>
    <col min="10257" max="10496" width="9.140625" style="9"/>
    <col min="10497" max="10501" width="11.7109375" style="9" customWidth="1"/>
    <col min="10502" max="10504" width="0" style="9" hidden="1" customWidth="1"/>
    <col min="10505" max="10505" width="13.28515625" style="9" customWidth="1"/>
    <col min="10506" max="10506" width="0" style="9" hidden="1" customWidth="1"/>
    <col min="10507" max="10507" width="9.140625" style="9"/>
    <col min="10508" max="10508" width="11.85546875" style="9" customWidth="1"/>
    <col min="10509" max="10509" width="0" style="9" hidden="1" customWidth="1"/>
    <col min="10510" max="10511" width="9.140625" style="9"/>
    <col min="10512" max="10512" width="11.140625" style="9" customWidth="1"/>
    <col min="10513" max="10752" width="9.140625" style="9"/>
    <col min="10753" max="10757" width="11.7109375" style="9" customWidth="1"/>
    <col min="10758" max="10760" width="0" style="9" hidden="1" customWidth="1"/>
    <col min="10761" max="10761" width="13.28515625" style="9" customWidth="1"/>
    <col min="10762" max="10762" width="0" style="9" hidden="1" customWidth="1"/>
    <col min="10763" max="10763" width="9.140625" style="9"/>
    <col min="10764" max="10764" width="11.85546875" style="9" customWidth="1"/>
    <col min="10765" max="10765" width="0" style="9" hidden="1" customWidth="1"/>
    <col min="10766" max="10767" width="9.140625" style="9"/>
    <col min="10768" max="10768" width="11.140625" style="9" customWidth="1"/>
    <col min="10769" max="11008" width="9.140625" style="9"/>
    <col min="11009" max="11013" width="11.7109375" style="9" customWidth="1"/>
    <col min="11014" max="11016" width="0" style="9" hidden="1" customWidth="1"/>
    <col min="11017" max="11017" width="13.28515625" style="9" customWidth="1"/>
    <col min="11018" max="11018" width="0" style="9" hidden="1" customWidth="1"/>
    <col min="11019" max="11019" width="9.140625" style="9"/>
    <col min="11020" max="11020" width="11.85546875" style="9" customWidth="1"/>
    <col min="11021" max="11021" width="0" style="9" hidden="1" customWidth="1"/>
    <col min="11022" max="11023" width="9.140625" style="9"/>
    <col min="11024" max="11024" width="11.140625" style="9" customWidth="1"/>
    <col min="11025" max="11264" width="9.140625" style="9"/>
    <col min="11265" max="11269" width="11.7109375" style="9" customWidth="1"/>
    <col min="11270" max="11272" width="0" style="9" hidden="1" customWidth="1"/>
    <col min="11273" max="11273" width="13.28515625" style="9" customWidth="1"/>
    <col min="11274" max="11274" width="0" style="9" hidden="1" customWidth="1"/>
    <col min="11275" max="11275" width="9.140625" style="9"/>
    <col min="11276" max="11276" width="11.85546875" style="9" customWidth="1"/>
    <col min="11277" max="11277" width="0" style="9" hidden="1" customWidth="1"/>
    <col min="11278" max="11279" width="9.140625" style="9"/>
    <col min="11280" max="11280" width="11.140625" style="9" customWidth="1"/>
    <col min="11281" max="11520" width="9.140625" style="9"/>
    <col min="11521" max="11525" width="11.7109375" style="9" customWidth="1"/>
    <col min="11526" max="11528" width="0" style="9" hidden="1" customWidth="1"/>
    <col min="11529" max="11529" width="13.28515625" style="9" customWidth="1"/>
    <col min="11530" max="11530" width="0" style="9" hidden="1" customWidth="1"/>
    <col min="11531" max="11531" width="9.140625" style="9"/>
    <col min="11532" max="11532" width="11.85546875" style="9" customWidth="1"/>
    <col min="11533" max="11533" width="0" style="9" hidden="1" customWidth="1"/>
    <col min="11534" max="11535" width="9.140625" style="9"/>
    <col min="11536" max="11536" width="11.140625" style="9" customWidth="1"/>
    <col min="11537" max="11776" width="9.140625" style="9"/>
    <col min="11777" max="11781" width="11.7109375" style="9" customWidth="1"/>
    <col min="11782" max="11784" width="0" style="9" hidden="1" customWidth="1"/>
    <col min="11785" max="11785" width="13.28515625" style="9" customWidth="1"/>
    <col min="11786" max="11786" width="0" style="9" hidden="1" customWidth="1"/>
    <col min="11787" max="11787" width="9.140625" style="9"/>
    <col min="11788" max="11788" width="11.85546875" style="9" customWidth="1"/>
    <col min="11789" max="11789" width="0" style="9" hidden="1" customWidth="1"/>
    <col min="11790" max="11791" width="9.140625" style="9"/>
    <col min="11792" max="11792" width="11.140625" style="9" customWidth="1"/>
    <col min="11793" max="12032" width="9.140625" style="9"/>
    <col min="12033" max="12037" width="11.7109375" style="9" customWidth="1"/>
    <col min="12038" max="12040" width="0" style="9" hidden="1" customWidth="1"/>
    <col min="12041" max="12041" width="13.28515625" style="9" customWidth="1"/>
    <col min="12042" max="12042" width="0" style="9" hidden="1" customWidth="1"/>
    <col min="12043" max="12043" width="9.140625" style="9"/>
    <col min="12044" max="12044" width="11.85546875" style="9" customWidth="1"/>
    <col min="12045" max="12045" width="0" style="9" hidden="1" customWidth="1"/>
    <col min="12046" max="12047" width="9.140625" style="9"/>
    <col min="12048" max="12048" width="11.140625" style="9" customWidth="1"/>
    <col min="12049" max="12288" width="9.140625" style="9"/>
    <col min="12289" max="12293" width="11.7109375" style="9" customWidth="1"/>
    <col min="12294" max="12296" width="0" style="9" hidden="1" customWidth="1"/>
    <col min="12297" max="12297" width="13.28515625" style="9" customWidth="1"/>
    <col min="12298" max="12298" width="0" style="9" hidden="1" customWidth="1"/>
    <col min="12299" max="12299" width="9.140625" style="9"/>
    <col min="12300" max="12300" width="11.85546875" style="9" customWidth="1"/>
    <col min="12301" max="12301" width="0" style="9" hidden="1" customWidth="1"/>
    <col min="12302" max="12303" width="9.140625" style="9"/>
    <col min="12304" max="12304" width="11.140625" style="9" customWidth="1"/>
    <col min="12305" max="12544" width="9.140625" style="9"/>
    <col min="12545" max="12549" width="11.7109375" style="9" customWidth="1"/>
    <col min="12550" max="12552" width="0" style="9" hidden="1" customWidth="1"/>
    <col min="12553" max="12553" width="13.28515625" style="9" customWidth="1"/>
    <col min="12554" max="12554" width="0" style="9" hidden="1" customWidth="1"/>
    <col min="12555" max="12555" width="9.140625" style="9"/>
    <col min="12556" max="12556" width="11.85546875" style="9" customWidth="1"/>
    <col min="12557" max="12557" width="0" style="9" hidden="1" customWidth="1"/>
    <col min="12558" max="12559" width="9.140625" style="9"/>
    <col min="12560" max="12560" width="11.140625" style="9" customWidth="1"/>
    <col min="12561" max="12800" width="9.140625" style="9"/>
    <col min="12801" max="12805" width="11.7109375" style="9" customWidth="1"/>
    <col min="12806" max="12808" width="0" style="9" hidden="1" customWidth="1"/>
    <col min="12809" max="12809" width="13.28515625" style="9" customWidth="1"/>
    <col min="12810" max="12810" width="0" style="9" hidden="1" customWidth="1"/>
    <col min="12811" max="12811" width="9.140625" style="9"/>
    <col min="12812" max="12812" width="11.85546875" style="9" customWidth="1"/>
    <col min="12813" max="12813" width="0" style="9" hidden="1" customWidth="1"/>
    <col min="12814" max="12815" width="9.140625" style="9"/>
    <col min="12816" max="12816" width="11.140625" style="9" customWidth="1"/>
    <col min="12817" max="13056" width="9.140625" style="9"/>
    <col min="13057" max="13061" width="11.7109375" style="9" customWidth="1"/>
    <col min="13062" max="13064" width="0" style="9" hidden="1" customWidth="1"/>
    <col min="13065" max="13065" width="13.28515625" style="9" customWidth="1"/>
    <col min="13066" max="13066" width="0" style="9" hidden="1" customWidth="1"/>
    <col min="13067" max="13067" width="9.140625" style="9"/>
    <col min="13068" max="13068" width="11.85546875" style="9" customWidth="1"/>
    <col min="13069" max="13069" width="0" style="9" hidden="1" customWidth="1"/>
    <col min="13070" max="13071" width="9.140625" style="9"/>
    <col min="13072" max="13072" width="11.140625" style="9" customWidth="1"/>
    <col min="13073" max="13312" width="9.140625" style="9"/>
    <col min="13313" max="13317" width="11.7109375" style="9" customWidth="1"/>
    <col min="13318" max="13320" width="0" style="9" hidden="1" customWidth="1"/>
    <col min="13321" max="13321" width="13.28515625" style="9" customWidth="1"/>
    <col min="13322" max="13322" width="0" style="9" hidden="1" customWidth="1"/>
    <col min="13323" max="13323" width="9.140625" style="9"/>
    <col min="13324" max="13324" width="11.85546875" style="9" customWidth="1"/>
    <col min="13325" max="13325" width="0" style="9" hidden="1" customWidth="1"/>
    <col min="13326" max="13327" width="9.140625" style="9"/>
    <col min="13328" max="13328" width="11.140625" style="9" customWidth="1"/>
    <col min="13329" max="13568" width="9.140625" style="9"/>
    <col min="13569" max="13573" width="11.7109375" style="9" customWidth="1"/>
    <col min="13574" max="13576" width="0" style="9" hidden="1" customWidth="1"/>
    <col min="13577" max="13577" width="13.28515625" style="9" customWidth="1"/>
    <col min="13578" max="13578" width="0" style="9" hidden="1" customWidth="1"/>
    <col min="13579" max="13579" width="9.140625" style="9"/>
    <col min="13580" max="13580" width="11.85546875" style="9" customWidth="1"/>
    <col min="13581" max="13581" width="0" style="9" hidden="1" customWidth="1"/>
    <col min="13582" max="13583" width="9.140625" style="9"/>
    <col min="13584" max="13584" width="11.140625" style="9" customWidth="1"/>
    <col min="13585" max="13824" width="9.140625" style="9"/>
    <col min="13825" max="13829" width="11.7109375" style="9" customWidth="1"/>
    <col min="13830" max="13832" width="0" style="9" hidden="1" customWidth="1"/>
    <col min="13833" max="13833" width="13.28515625" style="9" customWidth="1"/>
    <col min="13834" max="13834" width="0" style="9" hidden="1" customWidth="1"/>
    <col min="13835" max="13835" width="9.140625" style="9"/>
    <col min="13836" max="13836" width="11.85546875" style="9" customWidth="1"/>
    <col min="13837" max="13837" width="0" style="9" hidden="1" customWidth="1"/>
    <col min="13838" max="13839" width="9.140625" style="9"/>
    <col min="13840" max="13840" width="11.140625" style="9" customWidth="1"/>
    <col min="13841" max="14080" width="9.140625" style="9"/>
    <col min="14081" max="14085" width="11.7109375" style="9" customWidth="1"/>
    <col min="14086" max="14088" width="0" style="9" hidden="1" customWidth="1"/>
    <col min="14089" max="14089" width="13.28515625" style="9" customWidth="1"/>
    <col min="14090" max="14090" width="0" style="9" hidden="1" customWidth="1"/>
    <col min="14091" max="14091" width="9.140625" style="9"/>
    <col min="14092" max="14092" width="11.85546875" style="9" customWidth="1"/>
    <col min="14093" max="14093" width="0" style="9" hidden="1" customWidth="1"/>
    <col min="14094" max="14095" width="9.140625" style="9"/>
    <col min="14096" max="14096" width="11.140625" style="9" customWidth="1"/>
    <col min="14097" max="14336" width="9.140625" style="9"/>
    <col min="14337" max="14341" width="11.7109375" style="9" customWidth="1"/>
    <col min="14342" max="14344" width="0" style="9" hidden="1" customWidth="1"/>
    <col min="14345" max="14345" width="13.28515625" style="9" customWidth="1"/>
    <col min="14346" max="14346" width="0" style="9" hidden="1" customWidth="1"/>
    <col min="14347" max="14347" width="9.140625" style="9"/>
    <col min="14348" max="14348" width="11.85546875" style="9" customWidth="1"/>
    <col min="14349" max="14349" width="0" style="9" hidden="1" customWidth="1"/>
    <col min="14350" max="14351" width="9.140625" style="9"/>
    <col min="14352" max="14352" width="11.140625" style="9" customWidth="1"/>
    <col min="14353" max="14592" width="9.140625" style="9"/>
    <col min="14593" max="14597" width="11.7109375" style="9" customWidth="1"/>
    <col min="14598" max="14600" width="0" style="9" hidden="1" customWidth="1"/>
    <col min="14601" max="14601" width="13.28515625" style="9" customWidth="1"/>
    <col min="14602" max="14602" width="0" style="9" hidden="1" customWidth="1"/>
    <col min="14603" max="14603" width="9.140625" style="9"/>
    <col min="14604" max="14604" width="11.85546875" style="9" customWidth="1"/>
    <col min="14605" max="14605" width="0" style="9" hidden="1" customWidth="1"/>
    <col min="14606" max="14607" width="9.140625" style="9"/>
    <col min="14608" max="14608" width="11.140625" style="9" customWidth="1"/>
    <col min="14609" max="14848" width="9.140625" style="9"/>
    <col min="14849" max="14853" width="11.7109375" style="9" customWidth="1"/>
    <col min="14854" max="14856" width="0" style="9" hidden="1" customWidth="1"/>
    <col min="14857" max="14857" width="13.28515625" style="9" customWidth="1"/>
    <col min="14858" max="14858" width="0" style="9" hidden="1" customWidth="1"/>
    <col min="14859" max="14859" width="9.140625" style="9"/>
    <col min="14860" max="14860" width="11.85546875" style="9" customWidth="1"/>
    <col min="14861" max="14861" width="0" style="9" hidden="1" customWidth="1"/>
    <col min="14862" max="14863" width="9.140625" style="9"/>
    <col min="14864" max="14864" width="11.140625" style="9" customWidth="1"/>
    <col min="14865" max="15104" width="9.140625" style="9"/>
    <col min="15105" max="15109" width="11.7109375" style="9" customWidth="1"/>
    <col min="15110" max="15112" width="0" style="9" hidden="1" customWidth="1"/>
    <col min="15113" max="15113" width="13.28515625" style="9" customWidth="1"/>
    <col min="15114" max="15114" width="0" style="9" hidden="1" customWidth="1"/>
    <col min="15115" max="15115" width="9.140625" style="9"/>
    <col min="15116" max="15116" width="11.85546875" style="9" customWidth="1"/>
    <col min="15117" max="15117" width="0" style="9" hidden="1" customWidth="1"/>
    <col min="15118" max="15119" width="9.140625" style="9"/>
    <col min="15120" max="15120" width="11.140625" style="9" customWidth="1"/>
    <col min="15121" max="15360" width="9.140625" style="9"/>
    <col min="15361" max="15365" width="11.7109375" style="9" customWidth="1"/>
    <col min="15366" max="15368" width="0" style="9" hidden="1" customWidth="1"/>
    <col min="15369" max="15369" width="13.28515625" style="9" customWidth="1"/>
    <col min="15370" max="15370" width="0" style="9" hidden="1" customWidth="1"/>
    <col min="15371" max="15371" width="9.140625" style="9"/>
    <col min="15372" max="15372" width="11.85546875" style="9" customWidth="1"/>
    <col min="15373" max="15373" width="0" style="9" hidden="1" customWidth="1"/>
    <col min="15374" max="15375" width="9.140625" style="9"/>
    <col min="15376" max="15376" width="11.140625" style="9" customWidth="1"/>
    <col min="15377" max="15616" width="9.140625" style="9"/>
    <col min="15617" max="15621" width="11.7109375" style="9" customWidth="1"/>
    <col min="15622" max="15624" width="0" style="9" hidden="1" customWidth="1"/>
    <col min="15625" max="15625" width="13.28515625" style="9" customWidth="1"/>
    <col min="15626" max="15626" width="0" style="9" hidden="1" customWidth="1"/>
    <col min="15627" max="15627" width="9.140625" style="9"/>
    <col min="15628" max="15628" width="11.85546875" style="9" customWidth="1"/>
    <col min="15629" max="15629" width="0" style="9" hidden="1" customWidth="1"/>
    <col min="15630" max="15631" width="9.140625" style="9"/>
    <col min="15632" max="15632" width="11.140625" style="9" customWidth="1"/>
    <col min="15633" max="15872" width="9.140625" style="9"/>
    <col min="15873" max="15877" width="11.7109375" style="9" customWidth="1"/>
    <col min="15878" max="15880" width="0" style="9" hidden="1" customWidth="1"/>
    <col min="15881" max="15881" width="13.28515625" style="9" customWidth="1"/>
    <col min="15882" max="15882" width="0" style="9" hidden="1" customWidth="1"/>
    <col min="15883" max="15883" width="9.140625" style="9"/>
    <col min="15884" max="15884" width="11.85546875" style="9" customWidth="1"/>
    <col min="15885" max="15885" width="0" style="9" hidden="1" customWidth="1"/>
    <col min="15886" max="15887" width="9.140625" style="9"/>
    <col min="15888" max="15888" width="11.140625" style="9" customWidth="1"/>
    <col min="15889" max="16128" width="9.140625" style="9"/>
    <col min="16129" max="16133" width="11.7109375" style="9" customWidth="1"/>
    <col min="16134" max="16136" width="0" style="9" hidden="1" customWidth="1"/>
    <col min="16137" max="16137" width="13.28515625" style="9" customWidth="1"/>
    <col min="16138" max="16138" width="0" style="9" hidden="1" customWidth="1"/>
    <col min="16139" max="16139" width="9.140625" style="9"/>
    <col min="16140" max="16140" width="11.85546875" style="9" customWidth="1"/>
    <col min="16141" max="16141" width="0" style="9" hidden="1" customWidth="1"/>
    <col min="16142" max="16143" width="9.140625" style="9"/>
    <col min="16144" max="16144" width="11.140625" style="9" customWidth="1"/>
    <col min="16145" max="16384" width="9.140625" style="9"/>
  </cols>
  <sheetData>
    <row r="1" spans="1:16" x14ac:dyDescent="0.2">
      <c r="A1" s="7" t="s">
        <v>8</v>
      </c>
      <c r="B1" s="7" t="s">
        <v>9</v>
      </c>
      <c r="C1" s="7"/>
      <c r="D1" s="7"/>
      <c r="E1" s="7"/>
      <c r="F1" s="7" t="s">
        <v>10</v>
      </c>
      <c r="G1" s="8" t="s">
        <v>11</v>
      </c>
      <c r="I1" s="10" t="s">
        <v>12</v>
      </c>
      <c r="K1" s="11"/>
      <c r="L1" s="12" t="s">
        <v>13</v>
      </c>
      <c r="N1" s="12" t="s">
        <v>14</v>
      </c>
      <c r="P1" s="7" t="s">
        <v>12</v>
      </c>
    </row>
    <row r="2" spans="1:16" x14ac:dyDescent="0.2">
      <c r="A2" s="13" t="s">
        <v>15</v>
      </c>
      <c r="B2" s="13" t="s">
        <v>16</v>
      </c>
      <c r="C2" s="13" t="s">
        <v>17</v>
      </c>
      <c r="D2" s="13" t="s">
        <v>18</v>
      </c>
      <c r="E2" s="13" t="s">
        <v>19</v>
      </c>
      <c r="F2" s="13" t="s">
        <v>20</v>
      </c>
      <c r="G2" s="13" t="s">
        <v>21</v>
      </c>
      <c r="H2" s="13" t="s">
        <v>22</v>
      </c>
      <c r="I2" s="14" t="s">
        <v>23</v>
      </c>
      <c r="J2" s="13" t="s">
        <v>24</v>
      </c>
      <c r="K2" s="15" t="s">
        <v>25</v>
      </c>
      <c r="L2" s="15" t="s">
        <v>26</v>
      </c>
      <c r="M2" s="13" t="s">
        <v>27</v>
      </c>
      <c r="N2" s="15" t="s">
        <v>28</v>
      </c>
      <c r="O2" s="13" t="s">
        <v>29</v>
      </c>
      <c r="P2" s="13" t="s">
        <v>30</v>
      </c>
    </row>
    <row r="3" spans="1:16" x14ac:dyDescent="0.2">
      <c r="A3" s="13"/>
      <c r="B3" s="13"/>
      <c r="C3" s="13"/>
      <c r="D3" s="13"/>
      <c r="E3" s="13"/>
      <c r="F3" s="13"/>
      <c r="G3" s="13"/>
      <c r="H3" s="13"/>
      <c r="I3" s="14"/>
    </row>
    <row r="4" spans="1:16" x14ac:dyDescent="0.2">
      <c r="A4" s="9">
        <v>0.67500000000000004</v>
      </c>
      <c r="B4" s="9">
        <v>9.0999999999999998E-2</v>
      </c>
      <c r="C4" s="16">
        <f>0.1781*((A4-(2*B4))/12)^2*PI()/4</f>
        <v>2.3609410712636079E-4</v>
      </c>
      <c r="D4" s="9">
        <v>10</v>
      </c>
      <c r="E4" s="17">
        <f>0.1781*((A4-(2*B4))/12)^2*PI()*D4/4</f>
        <v>2.3609410712636079E-3</v>
      </c>
      <c r="F4" s="9">
        <v>0</v>
      </c>
      <c r="G4" s="16">
        <f>F4/3600/(0.1781*((A4-(2*B4))/12)^2*PI()/4)</f>
        <v>0</v>
      </c>
      <c r="H4" s="9">
        <f>G4*3600/5280</f>
        <v>0</v>
      </c>
      <c r="I4" s="18">
        <f>D4*((A4-(2*B4))/12)^2*PI()/4</f>
        <v>1.325626654274906E-2</v>
      </c>
      <c r="K4" s="9">
        <v>0.85399999999999998</v>
      </c>
      <c r="L4" s="9">
        <v>40</v>
      </c>
      <c r="M4" s="9">
        <f>0.433*K4*L4</f>
        <v>14.79128</v>
      </c>
      <c r="N4" s="19">
        <f>L4*K4/2.31</f>
        <v>14.787878787878785</v>
      </c>
      <c r="O4" s="9">
        <v>1</v>
      </c>
      <c r="P4" s="19">
        <f>I4*O4</f>
        <v>1.325626654274906E-2</v>
      </c>
    </row>
    <row r="5" spans="1:16" x14ac:dyDescent="0.2">
      <c r="A5" s="9">
        <v>0.84</v>
      </c>
      <c r="B5" s="9">
        <v>0.109</v>
      </c>
      <c r="C5" s="16">
        <f t="shared" ref="C5:C37" si="0">0.1781*((A5-(2*B5))/12)^2*PI()/4</f>
        <v>3.758132415334971E-4</v>
      </c>
      <c r="D5" s="9">
        <v>10</v>
      </c>
      <c r="E5" s="17">
        <f t="shared" ref="E5:E37" si="1">0.1781*((A5-(2*B5))/12)^2*PI()*D5/4</f>
        <v>3.7581324153349712E-3</v>
      </c>
      <c r="F5" s="9">
        <v>0</v>
      </c>
      <c r="G5" s="16">
        <f t="shared" ref="G5:G37" si="2">F5/3600/(0.1781*((A5-(2*B5))/12)^2*PI()/4)</f>
        <v>0</v>
      </c>
      <c r="H5" s="9">
        <f t="shared" ref="H5:H37" si="3">G5*3600/5280</f>
        <v>0</v>
      </c>
      <c r="I5" s="18">
        <f t="shared" ref="I5:I37" si="4">D5*((A5-(2*B5))/12)^2*PI()/4</f>
        <v>2.1101248822767944E-2</v>
      </c>
      <c r="K5" s="9">
        <v>1</v>
      </c>
      <c r="L5" s="9">
        <v>1</v>
      </c>
      <c r="N5" s="19">
        <f t="shared" ref="N5:N37" si="5">L5*K5/2.31</f>
        <v>0.4329004329004329</v>
      </c>
      <c r="O5" s="9">
        <v>1</v>
      </c>
      <c r="P5" s="19"/>
    </row>
    <row r="6" spans="1:16" x14ac:dyDescent="0.2">
      <c r="A6" s="9">
        <v>1.05</v>
      </c>
      <c r="B6" s="9">
        <v>0.113</v>
      </c>
      <c r="C6" s="16">
        <f t="shared" si="0"/>
        <v>6.5954697398560734E-4</v>
      </c>
      <c r="D6" s="9">
        <v>10</v>
      </c>
      <c r="E6" s="17">
        <f t="shared" si="1"/>
        <v>6.5954697398560736E-3</v>
      </c>
      <c r="F6" s="9">
        <v>0</v>
      </c>
      <c r="G6" s="16">
        <f t="shared" si="2"/>
        <v>0</v>
      </c>
      <c r="H6" s="9">
        <f t="shared" si="3"/>
        <v>0</v>
      </c>
      <c r="I6" s="18">
        <f t="shared" si="4"/>
        <v>3.7032396068815684E-2</v>
      </c>
      <c r="K6" s="9">
        <v>1</v>
      </c>
      <c r="L6" s="9">
        <v>1</v>
      </c>
      <c r="N6" s="19">
        <f t="shared" si="5"/>
        <v>0.4329004329004329</v>
      </c>
      <c r="O6" s="9">
        <v>1</v>
      </c>
      <c r="P6" s="19"/>
    </row>
    <row r="7" spans="1:16" x14ac:dyDescent="0.2">
      <c r="A7" s="9">
        <v>1.3149999999999999</v>
      </c>
      <c r="B7" s="9">
        <v>0.13300000000000001</v>
      </c>
      <c r="C7" s="16">
        <f t="shared" si="0"/>
        <v>1.0689128183039402E-3</v>
      </c>
      <c r="D7" s="9">
        <v>10</v>
      </c>
      <c r="E7" s="17">
        <f t="shared" si="1"/>
        <v>1.0689128183039402E-2</v>
      </c>
      <c r="F7" s="9">
        <v>0</v>
      </c>
      <c r="G7" s="16">
        <f t="shared" si="2"/>
        <v>0</v>
      </c>
      <c r="H7" s="9">
        <f t="shared" si="3"/>
        <v>0</v>
      </c>
      <c r="I7" s="18">
        <f t="shared" si="4"/>
        <v>6.0017564194494118E-2</v>
      </c>
      <c r="K7" s="9">
        <v>1</v>
      </c>
      <c r="L7" s="9">
        <v>1</v>
      </c>
      <c r="N7" s="19">
        <f t="shared" si="5"/>
        <v>0.4329004329004329</v>
      </c>
      <c r="O7" s="9">
        <v>1</v>
      </c>
      <c r="P7" s="19"/>
    </row>
    <row r="8" spans="1:16" x14ac:dyDescent="0.2">
      <c r="A8" s="9">
        <v>2.375</v>
      </c>
      <c r="B8" s="9">
        <v>0.154</v>
      </c>
      <c r="C8" s="16">
        <f t="shared" si="0"/>
        <v>4.1502309232385147E-3</v>
      </c>
      <c r="D8" s="9">
        <v>100</v>
      </c>
      <c r="E8" s="17">
        <f t="shared" si="1"/>
        <v>0.41502309232385148</v>
      </c>
      <c r="F8" s="9">
        <v>110</v>
      </c>
      <c r="G8" s="16">
        <f t="shared" si="2"/>
        <v>7.3623747981021728</v>
      </c>
      <c r="H8" s="9">
        <f t="shared" si="3"/>
        <v>5.0198009987060264</v>
      </c>
      <c r="I8" s="18">
        <f t="shared" si="4"/>
        <v>2.3302812595387503</v>
      </c>
      <c r="L8" s="9">
        <v>1</v>
      </c>
      <c r="N8" s="19">
        <f t="shared" si="5"/>
        <v>0</v>
      </c>
      <c r="O8" s="9">
        <v>1</v>
      </c>
      <c r="P8" s="19"/>
    </row>
    <row r="9" spans="1:16" x14ac:dyDescent="0.2">
      <c r="A9" s="9">
        <v>8.625</v>
      </c>
      <c r="B9" s="9">
        <v>0.25</v>
      </c>
      <c r="C9" s="16">
        <f t="shared" si="0"/>
        <v>6.412657546734879E-2</v>
      </c>
      <c r="D9" s="9">
        <v>100</v>
      </c>
      <c r="E9" s="20">
        <f t="shared" si="1"/>
        <v>6.412657546734879</v>
      </c>
      <c r="F9" s="9">
        <v>0</v>
      </c>
      <c r="G9" s="16">
        <f t="shared" si="2"/>
        <v>0</v>
      </c>
      <c r="H9" s="9">
        <f t="shared" si="3"/>
        <v>0</v>
      </c>
      <c r="I9" s="18">
        <f t="shared" si="4"/>
        <v>36.005937937871309</v>
      </c>
      <c r="K9" s="9">
        <v>1</v>
      </c>
      <c r="L9" s="9">
        <v>1</v>
      </c>
      <c r="N9" s="19">
        <f t="shared" si="5"/>
        <v>0.4329004329004329</v>
      </c>
      <c r="O9" s="9">
        <v>1</v>
      </c>
      <c r="P9" s="19"/>
    </row>
    <row r="10" spans="1:16" x14ac:dyDescent="0.2">
      <c r="A10" s="9">
        <v>8.625</v>
      </c>
      <c r="B10" s="9">
        <v>0.36499999999999999</v>
      </c>
      <c r="C10" s="16">
        <f t="shared" si="0"/>
        <v>6.0547410989742249E-2</v>
      </c>
      <c r="D10" s="9">
        <v>100</v>
      </c>
      <c r="E10" s="20">
        <f t="shared" si="1"/>
        <v>6.0547410989742252</v>
      </c>
      <c r="F10" s="9">
        <v>0</v>
      </c>
      <c r="G10" s="16">
        <f t="shared" si="2"/>
        <v>0</v>
      </c>
      <c r="H10" s="9">
        <f t="shared" si="3"/>
        <v>0</v>
      </c>
      <c r="I10" s="18">
        <f t="shared" si="4"/>
        <v>33.996300387278069</v>
      </c>
      <c r="K10" s="9">
        <v>1</v>
      </c>
      <c r="L10" s="9">
        <v>1</v>
      </c>
      <c r="N10" s="19">
        <f t="shared" si="5"/>
        <v>0.4329004329004329</v>
      </c>
      <c r="O10" s="9">
        <v>1</v>
      </c>
      <c r="P10" s="19"/>
    </row>
    <row r="11" spans="1:16" x14ac:dyDescent="0.2">
      <c r="A11" s="9">
        <v>12.75</v>
      </c>
      <c r="B11" s="9">
        <v>0.219</v>
      </c>
      <c r="C11" s="16">
        <f t="shared" si="0"/>
        <v>0.14724770085506311</v>
      </c>
      <c r="D11" s="9">
        <v>15500</v>
      </c>
      <c r="E11" s="20">
        <f t="shared" si="1"/>
        <v>2282.339363253478</v>
      </c>
      <c r="F11" s="9">
        <v>0</v>
      </c>
      <c r="G11" s="16">
        <f t="shared" si="2"/>
        <v>0</v>
      </c>
      <c r="H11" s="9">
        <f t="shared" si="3"/>
        <v>0</v>
      </c>
      <c r="I11" s="18">
        <f t="shared" si="4"/>
        <v>12814.931854314869</v>
      </c>
      <c r="K11" s="9">
        <v>1</v>
      </c>
      <c r="L11" s="9">
        <v>1</v>
      </c>
      <c r="N11" s="19">
        <f t="shared" si="5"/>
        <v>0.4329004329004329</v>
      </c>
      <c r="O11" s="9">
        <v>1</v>
      </c>
      <c r="P11" s="19"/>
    </row>
    <row r="12" spans="1:16" x14ac:dyDescent="0.2">
      <c r="A12" s="9">
        <v>12.75</v>
      </c>
      <c r="B12" s="9">
        <v>0.25</v>
      </c>
      <c r="C12" s="16">
        <f t="shared" si="0"/>
        <v>0.1457684333227024</v>
      </c>
      <c r="D12" s="9">
        <v>1</v>
      </c>
      <c r="E12" s="20">
        <f t="shared" si="1"/>
        <v>0.1457684333227024</v>
      </c>
      <c r="F12" s="9">
        <v>0</v>
      </c>
      <c r="G12" s="16">
        <f t="shared" si="2"/>
        <v>0</v>
      </c>
      <c r="H12" s="9">
        <f t="shared" si="3"/>
        <v>0</v>
      </c>
      <c r="I12" s="18">
        <f t="shared" si="4"/>
        <v>0.81846397149187189</v>
      </c>
      <c r="K12" s="9">
        <v>0.85399999999999998</v>
      </c>
      <c r="L12" s="9">
        <v>1</v>
      </c>
      <c r="N12" s="19">
        <f t="shared" si="5"/>
        <v>0.36969696969696969</v>
      </c>
      <c r="O12" s="9">
        <v>1</v>
      </c>
      <c r="P12" s="21">
        <f>I12*O12</f>
        <v>0.81846397149187189</v>
      </c>
    </row>
    <row r="13" spans="1:16" x14ac:dyDescent="0.2">
      <c r="A13" s="9">
        <v>12.75</v>
      </c>
      <c r="B13" s="9">
        <v>0.5</v>
      </c>
      <c r="C13" s="16">
        <f t="shared" si="0"/>
        <v>0.13411181558094529</v>
      </c>
      <c r="D13" s="9">
        <v>1</v>
      </c>
      <c r="E13" s="20">
        <f t="shared" si="1"/>
        <v>0.13411181558094529</v>
      </c>
      <c r="F13" s="9">
        <v>0</v>
      </c>
      <c r="G13" s="16">
        <f t="shared" si="2"/>
        <v>0</v>
      </c>
      <c r="H13" s="9">
        <f t="shared" si="3"/>
        <v>0</v>
      </c>
      <c r="I13" s="18">
        <f t="shared" si="4"/>
        <v>0.75301412454208472</v>
      </c>
      <c r="K13" s="9">
        <v>1</v>
      </c>
      <c r="L13" s="9">
        <v>1</v>
      </c>
      <c r="N13" s="19">
        <f t="shared" si="5"/>
        <v>0.4329004329004329</v>
      </c>
      <c r="O13" s="9">
        <v>1</v>
      </c>
      <c r="P13" s="19"/>
    </row>
    <row r="14" spans="1:16" x14ac:dyDescent="0.2">
      <c r="A14" s="9">
        <v>14</v>
      </c>
      <c r="B14" s="9">
        <v>0.25</v>
      </c>
      <c r="C14" s="16">
        <f>0.1781*((A14-(2*B14))/12)^2*PI()/4</f>
        <v>0.17703488195293637</v>
      </c>
      <c r="D14" s="9">
        <v>1</v>
      </c>
      <c r="E14" s="22">
        <f>0.1781*((A14-(2*B14))/12)^2*PI()*D14/4</f>
        <v>0.17703488195293637</v>
      </c>
      <c r="F14" s="9">
        <v>1</v>
      </c>
      <c r="G14" s="16">
        <f>F14/3600/(0.1781*((A14-(2*B14))/12)^2*PI()/4)</f>
        <v>1.5690567571402299E-3</v>
      </c>
      <c r="H14" s="9">
        <f t="shared" si="3"/>
        <v>1.0698114253228841E-3</v>
      </c>
      <c r="I14" s="18">
        <f>D14*((A14-(2*B14))/12)^2*PI()/4</f>
        <v>0.99401955054989544</v>
      </c>
      <c r="K14" s="9">
        <v>1</v>
      </c>
      <c r="L14" s="9">
        <v>1</v>
      </c>
      <c r="N14" s="19">
        <f t="shared" si="5"/>
        <v>0.4329004329004329</v>
      </c>
      <c r="O14" s="9">
        <v>1</v>
      </c>
      <c r="P14" s="19"/>
    </row>
    <row r="15" spans="1:16" x14ac:dyDescent="0.2">
      <c r="A15" s="9">
        <v>14</v>
      </c>
      <c r="B15" s="9">
        <v>0.312</v>
      </c>
      <c r="C15" s="16">
        <f t="shared" si="0"/>
        <v>0.1737976216158526</v>
      </c>
      <c r="D15" s="9">
        <v>1</v>
      </c>
      <c r="E15" s="22">
        <f t="shared" si="1"/>
        <v>0.1737976216158526</v>
      </c>
      <c r="F15" s="9">
        <v>0</v>
      </c>
      <c r="G15" s="16">
        <f t="shared" si="2"/>
        <v>0</v>
      </c>
      <c r="H15" s="9">
        <f t="shared" si="3"/>
        <v>0</v>
      </c>
      <c r="I15" s="18">
        <f t="shared" si="4"/>
        <v>0.9758429063214632</v>
      </c>
      <c r="K15" s="9">
        <v>1</v>
      </c>
      <c r="L15" s="9">
        <v>1</v>
      </c>
      <c r="N15" s="19">
        <f t="shared" si="5"/>
        <v>0.4329004329004329</v>
      </c>
      <c r="O15" s="9">
        <v>1</v>
      </c>
      <c r="P15" s="19"/>
    </row>
    <row r="16" spans="1:16" x14ac:dyDescent="0.2">
      <c r="A16" s="9">
        <v>14</v>
      </c>
      <c r="B16" s="9">
        <v>0.375</v>
      </c>
      <c r="C16" s="16">
        <f t="shared" si="0"/>
        <v>0.17053874602393634</v>
      </c>
      <c r="D16" s="9">
        <v>1</v>
      </c>
      <c r="E16" s="22">
        <f t="shared" si="1"/>
        <v>0.17053874602393634</v>
      </c>
      <c r="F16" s="9">
        <v>0</v>
      </c>
      <c r="G16" s="16">
        <f t="shared" si="2"/>
        <v>0</v>
      </c>
      <c r="H16" s="9">
        <f t="shared" si="3"/>
        <v>0</v>
      </c>
      <c r="I16" s="18">
        <f t="shared" si="4"/>
        <v>0.95754489626017036</v>
      </c>
      <c r="K16" s="9">
        <v>1</v>
      </c>
      <c r="L16" s="9">
        <v>1</v>
      </c>
      <c r="N16" s="19">
        <f t="shared" si="5"/>
        <v>0.4329004329004329</v>
      </c>
      <c r="O16" s="9">
        <v>1</v>
      </c>
      <c r="P16" s="19"/>
    </row>
    <row r="17" spans="1:16" x14ac:dyDescent="0.2">
      <c r="A17" s="9">
        <v>14</v>
      </c>
      <c r="B17" s="9">
        <v>0.5</v>
      </c>
      <c r="C17" s="16">
        <f t="shared" si="0"/>
        <v>0.16416403319641287</v>
      </c>
      <c r="D17" s="9">
        <v>1</v>
      </c>
      <c r="E17" s="22">
        <f t="shared" si="1"/>
        <v>0.16416403319641287</v>
      </c>
      <c r="F17" s="9">
        <v>0</v>
      </c>
      <c r="G17" s="16">
        <f t="shared" si="2"/>
        <v>0</v>
      </c>
      <c r="H17" s="9">
        <f t="shared" si="3"/>
        <v>0</v>
      </c>
      <c r="I17" s="23">
        <f t="shared" si="4"/>
        <v>0.92175201120950512</v>
      </c>
      <c r="K17" s="9">
        <v>1</v>
      </c>
      <c r="L17" s="9">
        <v>1</v>
      </c>
      <c r="N17" s="19">
        <f t="shared" si="5"/>
        <v>0.4329004329004329</v>
      </c>
      <c r="O17" s="9">
        <v>1</v>
      </c>
      <c r="P17" s="19"/>
    </row>
    <row r="18" spans="1:16" x14ac:dyDescent="0.2">
      <c r="A18" s="24">
        <v>16</v>
      </c>
      <c r="B18" s="24">
        <v>0.25</v>
      </c>
      <c r="C18" s="25">
        <f t="shared" si="0"/>
        <v>0.23337520103809586</v>
      </c>
      <c r="D18" s="9">
        <v>1</v>
      </c>
      <c r="E18" s="26">
        <f t="shared" si="1"/>
        <v>0.23337520103809586</v>
      </c>
      <c r="F18" s="24">
        <v>3000</v>
      </c>
      <c r="G18" s="25">
        <f t="shared" si="2"/>
        <v>3.5707878541786497</v>
      </c>
      <c r="H18" s="24">
        <f t="shared" si="3"/>
        <v>2.4346280823945339</v>
      </c>
      <c r="I18" s="27">
        <f t="shared" si="4"/>
        <v>1.3103604774738677</v>
      </c>
      <c r="J18" s="24"/>
      <c r="K18" s="24">
        <v>0.85399999999999998</v>
      </c>
      <c r="L18" s="9">
        <v>1</v>
      </c>
      <c r="M18" s="24">
        <f>0.433*K18*L18</f>
        <v>0.369782</v>
      </c>
      <c r="N18" s="19">
        <f t="shared" si="5"/>
        <v>0.36969696969696969</v>
      </c>
      <c r="O18" s="9">
        <v>1</v>
      </c>
      <c r="P18" s="21">
        <f>I18*O18</f>
        <v>1.3103604774738677</v>
      </c>
    </row>
    <row r="19" spans="1:16" x14ac:dyDescent="0.2">
      <c r="A19" s="9">
        <v>16</v>
      </c>
      <c r="B19" s="9">
        <v>0.5</v>
      </c>
      <c r="C19" s="16">
        <f t="shared" si="0"/>
        <v>0.21856158265794617</v>
      </c>
      <c r="D19" s="9">
        <v>1</v>
      </c>
      <c r="E19" s="22">
        <f t="shared" si="1"/>
        <v>0.21856158265794617</v>
      </c>
      <c r="F19" s="9">
        <v>0</v>
      </c>
      <c r="G19" s="16">
        <f t="shared" si="2"/>
        <v>0</v>
      </c>
      <c r="H19" s="9">
        <f t="shared" si="3"/>
        <v>0</v>
      </c>
      <c r="I19" s="23">
        <f t="shared" si="4"/>
        <v>1.227184630308513</v>
      </c>
      <c r="K19" s="9">
        <v>1</v>
      </c>
      <c r="L19" s="9">
        <v>1</v>
      </c>
      <c r="N19" s="19">
        <f t="shared" si="5"/>
        <v>0.4329004329004329</v>
      </c>
      <c r="O19" s="9">
        <v>1</v>
      </c>
      <c r="P19" s="19"/>
    </row>
    <row r="20" spans="1:16" x14ac:dyDescent="0.2">
      <c r="A20" s="9">
        <v>18</v>
      </c>
      <c r="B20" s="9">
        <v>0.25</v>
      </c>
      <c r="C20" s="16">
        <f t="shared" si="0"/>
        <v>0.29748659861776</v>
      </c>
      <c r="D20" s="9">
        <v>1</v>
      </c>
      <c r="E20" s="22">
        <f t="shared" si="1"/>
        <v>0.29748659861776</v>
      </c>
      <c r="F20" s="9">
        <v>0</v>
      </c>
      <c r="G20" s="16">
        <f t="shared" si="2"/>
        <v>0</v>
      </c>
      <c r="H20" s="9">
        <f t="shared" si="3"/>
        <v>0</v>
      </c>
      <c r="I20" s="23">
        <f t="shared" si="4"/>
        <v>1.6703346356976978</v>
      </c>
      <c r="K20" s="9">
        <v>1</v>
      </c>
      <c r="L20" s="9">
        <v>1</v>
      </c>
      <c r="N20" s="19">
        <f t="shared" si="5"/>
        <v>0.4329004329004329</v>
      </c>
      <c r="O20" s="9">
        <v>1</v>
      </c>
      <c r="P20" s="19"/>
    </row>
    <row r="21" spans="1:16" x14ac:dyDescent="0.2">
      <c r="A21" s="9">
        <v>18</v>
      </c>
      <c r="B21" s="9">
        <v>0.375</v>
      </c>
      <c r="C21" s="16">
        <f t="shared" si="0"/>
        <v>0.28904769306513378</v>
      </c>
      <c r="D21" s="9">
        <v>1</v>
      </c>
      <c r="E21" s="22">
        <f t="shared" si="1"/>
        <v>0.28904769306513378</v>
      </c>
      <c r="F21" s="9">
        <v>0</v>
      </c>
      <c r="G21" s="16">
        <f t="shared" si="2"/>
        <v>0</v>
      </c>
      <c r="H21" s="9">
        <f t="shared" si="3"/>
        <v>0</v>
      </c>
      <c r="I21" s="23">
        <f t="shared" si="4"/>
        <v>1.6229516735830083</v>
      </c>
      <c r="K21" s="9">
        <v>1</v>
      </c>
      <c r="L21" s="9">
        <v>1</v>
      </c>
      <c r="N21" s="19">
        <f t="shared" si="5"/>
        <v>0.4329004329004329</v>
      </c>
      <c r="O21" s="9">
        <v>1</v>
      </c>
      <c r="P21" s="19"/>
    </row>
    <row r="22" spans="1:16" x14ac:dyDescent="0.2">
      <c r="A22" s="9">
        <v>18</v>
      </c>
      <c r="B22" s="9">
        <v>0.5</v>
      </c>
      <c r="C22" s="16">
        <f t="shared" si="0"/>
        <v>0.28073021061398423</v>
      </c>
      <c r="D22" s="9">
        <v>1</v>
      </c>
      <c r="E22" s="22">
        <f t="shared" si="1"/>
        <v>0.28073021061398423</v>
      </c>
      <c r="F22" s="9">
        <v>0</v>
      </c>
      <c r="G22" s="16">
        <f t="shared" si="2"/>
        <v>0</v>
      </c>
      <c r="H22" s="9">
        <f t="shared" si="3"/>
        <v>0</v>
      </c>
      <c r="I22" s="23">
        <f t="shared" si="4"/>
        <v>1.5762504807073789</v>
      </c>
      <c r="K22" s="9">
        <v>1</v>
      </c>
      <c r="L22" s="9">
        <v>1</v>
      </c>
      <c r="N22" s="19">
        <f t="shared" si="5"/>
        <v>0.4329004329004329</v>
      </c>
      <c r="O22" s="9">
        <v>1</v>
      </c>
      <c r="P22" s="19"/>
    </row>
    <row r="23" spans="1:16" x14ac:dyDescent="0.2">
      <c r="A23" s="9">
        <v>20</v>
      </c>
      <c r="B23" s="9">
        <v>0.375</v>
      </c>
      <c r="C23" s="16">
        <f t="shared" si="0"/>
        <v>0.35995878432748973</v>
      </c>
      <c r="D23" s="9">
        <v>1</v>
      </c>
      <c r="E23" s="22">
        <f t="shared" si="1"/>
        <v>0.35995878432748973</v>
      </c>
      <c r="F23" s="9">
        <v>0</v>
      </c>
      <c r="G23" s="16">
        <f t="shared" si="2"/>
        <v>0</v>
      </c>
      <c r="H23" s="9">
        <f t="shared" si="3"/>
        <v>0</v>
      </c>
      <c r="I23" s="23">
        <f t="shared" si="4"/>
        <v>2.0211049091942148</v>
      </c>
      <c r="K23" s="9">
        <v>1</v>
      </c>
      <c r="L23" s="9">
        <v>1</v>
      </c>
      <c r="N23" s="19">
        <f t="shared" si="5"/>
        <v>0.4329004329004329</v>
      </c>
      <c r="O23" s="9">
        <v>1</v>
      </c>
      <c r="P23" s="19"/>
    </row>
    <row r="24" spans="1:16" x14ac:dyDescent="0.2">
      <c r="A24" s="9">
        <v>20</v>
      </c>
      <c r="B24" s="9">
        <v>0.5</v>
      </c>
      <c r="C24" s="16">
        <f t="shared" si="0"/>
        <v>0.35066991706452694</v>
      </c>
      <c r="D24" s="9">
        <v>1</v>
      </c>
      <c r="E24" s="22">
        <f t="shared" si="1"/>
        <v>0.35066991706452694</v>
      </c>
      <c r="F24" s="9">
        <v>0</v>
      </c>
      <c r="G24" s="16">
        <f t="shared" si="2"/>
        <v>0</v>
      </c>
      <c r="H24" s="9">
        <f t="shared" si="3"/>
        <v>0</v>
      </c>
      <c r="I24" s="23">
        <f t="shared" si="4"/>
        <v>1.9689495624061029</v>
      </c>
      <c r="K24" s="9">
        <v>1</v>
      </c>
      <c r="L24" s="9">
        <v>1</v>
      </c>
      <c r="N24" s="19">
        <f t="shared" si="5"/>
        <v>0.4329004329004329</v>
      </c>
      <c r="O24" s="9">
        <v>1</v>
      </c>
      <c r="P24" s="19"/>
    </row>
    <row r="25" spans="1:16" x14ac:dyDescent="0.2">
      <c r="A25" s="28">
        <v>24</v>
      </c>
      <c r="B25" s="28">
        <v>0.28100000000000003</v>
      </c>
      <c r="C25" s="29">
        <f t="shared" si="0"/>
        <v>0.53362038098537434</v>
      </c>
      <c r="D25" s="9">
        <v>13524</v>
      </c>
      <c r="E25" s="30">
        <f t="shared" si="1"/>
        <v>7216.6820324462024</v>
      </c>
      <c r="F25" s="28">
        <v>3000</v>
      </c>
      <c r="G25" s="29">
        <f t="shared" si="2"/>
        <v>1.561659492455131</v>
      </c>
      <c r="H25" s="28">
        <f t="shared" si="3"/>
        <v>1.064767835764862</v>
      </c>
      <c r="I25" s="31">
        <f t="shared" si="4"/>
        <v>40520.393219799007</v>
      </c>
      <c r="J25" s="28"/>
      <c r="K25" s="28">
        <v>0.85399999999999998</v>
      </c>
      <c r="L25" s="9">
        <v>1</v>
      </c>
      <c r="M25" s="28">
        <f>0.433*K25*L25</f>
        <v>0.369782</v>
      </c>
      <c r="N25" s="19">
        <f t="shared" si="5"/>
        <v>0.36969696969696969</v>
      </c>
      <c r="O25" s="9">
        <v>12</v>
      </c>
      <c r="P25" s="32">
        <f>I25*O25</f>
        <v>486244.71863758808</v>
      </c>
    </row>
    <row r="26" spans="1:16" x14ac:dyDescent="0.2">
      <c r="A26" s="28">
        <v>24</v>
      </c>
      <c r="B26" s="28">
        <v>0.312</v>
      </c>
      <c r="C26" s="29">
        <f t="shared" si="0"/>
        <v>0.53080096765340101</v>
      </c>
      <c r="D26" s="9">
        <v>1</v>
      </c>
      <c r="E26" s="30">
        <f t="shared" si="1"/>
        <v>0.53080096765340101</v>
      </c>
      <c r="F26" s="28">
        <v>0</v>
      </c>
      <c r="G26" s="29">
        <f t="shared" si="2"/>
        <v>0</v>
      </c>
      <c r="H26" s="28">
        <f t="shared" si="3"/>
        <v>0</v>
      </c>
      <c r="I26" s="31">
        <f t="shared" si="4"/>
        <v>2.9803535522369513</v>
      </c>
      <c r="J26" s="28"/>
      <c r="K26" s="28">
        <v>0.85399999999999998</v>
      </c>
      <c r="L26" s="9">
        <v>1</v>
      </c>
      <c r="M26" s="28"/>
      <c r="N26" s="19">
        <f t="shared" si="5"/>
        <v>0.36969696969696969</v>
      </c>
      <c r="O26" s="9">
        <v>1</v>
      </c>
      <c r="P26" s="32">
        <f>I26*O26</f>
        <v>2.9803535522369513</v>
      </c>
    </row>
    <row r="27" spans="1:16" x14ac:dyDescent="0.2">
      <c r="A27" s="28">
        <v>24</v>
      </c>
      <c r="B27" s="28">
        <v>0.5</v>
      </c>
      <c r="C27" s="29">
        <f t="shared" si="0"/>
        <v>0.51386256544912678</v>
      </c>
      <c r="D27" s="9">
        <v>1</v>
      </c>
      <c r="E27" s="30">
        <f t="shared" si="1"/>
        <v>0.51386256544912678</v>
      </c>
      <c r="F27" s="28">
        <v>0</v>
      </c>
      <c r="G27" s="29">
        <f t="shared" si="2"/>
        <v>0</v>
      </c>
      <c r="H27" s="28">
        <f t="shared" si="3"/>
        <v>0</v>
      </c>
      <c r="I27" s="31">
        <f t="shared" si="4"/>
        <v>2.8852474197031261</v>
      </c>
      <c r="J27" s="28"/>
      <c r="K27" s="28">
        <v>1</v>
      </c>
      <c r="L27" s="9">
        <v>1</v>
      </c>
      <c r="M27" s="28"/>
      <c r="N27" s="19">
        <f t="shared" si="5"/>
        <v>0.4329004329004329</v>
      </c>
      <c r="O27" s="9">
        <v>1</v>
      </c>
      <c r="P27" s="32"/>
    </row>
    <row r="28" spans="1:16" s="65" customFormat="1" x14ac:dyDescent="0.2">
      <c r="A28" s="63">
        <v>28</v>
      </c>
      <c r="B28" s="63">
        <v>0.28100000000000003</v>
      </c>
      <c r="C28" s="64">
        <f t="shared" si="0"/>
        <v>0.73130107572858627</v>
      </c>
      <c r="D28" s="65">
        <f>2141495-2145806</f>
        <v>-4311</v>
      </c>
      <c r="E28" s="66">
        <f t="shared" si="1"/>
        <v>-3152.6389374659352</v>
      </c>
      <c r="F28" s="63">
        <v>0</v>
      </c>
      <c r="G28" s="64">
        <f t="shared" si="2"/>
        <v>0</v>
      </c>
      <c r="H28" s="63">
        <f t="shared" si="3"/>
        <v>0</v>
      </c>
      <c r="I28" s="67">
        <f t="shared" si="4"/>
        <v>-17701.510036305081</v>
      </c>
      <c r="J28" s="63"/>
      <c r="K28" s="63">
        <v>1</v>
      </c>
      <c r="L28" s="65">
        <v>1</v>
      </c>
      <c r="M28" s="63"/>
      <c r="N28" s="68">
        <f t="shared" si="5"/>
        <v>0.4329004329004329</v>
      </c>
      <c r="O28" s="65">
        <v>1</v>
      </c>
      <c r="P28" s="69">
        <f>I28*O28</f>
        <v>-17701.510036305081</v>
      </c>
    </row>
    <row r="29" spans="1:16" x14ac:dyDescent="0.2">
      <c r="A29" s="28">
        <v>28</v>
      </c>
      <c r="B29" s="28">
        <v>0.312</v>
      </c>
      <c r="C29" s="29">
        <f t="shared" si="0"/>
        <v>0.72799985552995361</v>
      </c>
      <c r="D29" s="9">
        <v>1</v>
      </c>
      <c r="E29" s="30">
        <f>0.1781*((A29-(2*B29))/12)^2*PI()*D29/4</f>
        <v>0.72799985552995361</v>
      </c>
      <c r="F29" s="28">
        <v>0</v>
      </c>
      <c r="G29" s="29">
        <f t="shared" si="2"/>
        <v>0</v>
      </c>
      <c r="H29" s="28">
        <f t="shared" si="3"/>
        <v>0</v>
      </c>
      <c r="I29" s="31">
        <f t="shared" si="4"/>
        <v>4.0875904297021535</v>
      </c>
      <c r="J29" s="28"/>
      <c r="K29" s="28">
        <v>1</v>
      </c>
      <c r="L29" s="9">
        <v>1</v>
      </c>
      <c r="M29" s="28"/>
      <c r="N29" s="19">
        <f t="shared" si="5"/>
        <v>0.4329004329004329</v>
      </c>
      <c r="O29" s="9">
        <v>1</v>
      </c>
      <c r="P29" s="32"/>
    </row>
    <row r="30" spans="1:16" x14ac:dyDescent="0.2">
      <c r="A30" s="9">
        <v>28</v>
      </c>
      <c r="B30" s="9">
        <v>0.34399999999999997</v>
      </c>
      <c r="C30" s="16">
        <f t="shared" si="0"/>
        <v>0.72459997760429384</v>
      </c>
      <c r="D30" s="9">
        <v>1</v>
      </c>
      <c r="E30" s="22">
        <f t="shared" si="1"/>
        <v>0.72459997760429384</v>
      </c>
      <c r="F30" s="9">
        <v>0</v>
      </c>
      <c r="G30" s="16">
        <f t="shared" si="2"/>
        <v>0</v>
      </c>
      <c r="H30" s="9">
        <f t="shared" si="3"/>
        <v>0</v>
      </c>
      <c r="I30" s="23">
        <f t="shared" si="4"/>
        <v>4.0685007164755413</v>
      </c>
      <c r="K30" s="9">
        <v>1</v>
      </c>
      <c r="L30" s="9">
        <v>1</v>
      </c>
      <c r="N30" s="19">
        <f t="shared" si="5"/>
        <v>0.4329004329004329</v>
      </c>
      <c r="O30" s="9">
        <v>1</v>
      </c>
      <c r="P30" s="19"/>
    </row>
    <row r="31" spans="1:16" x14ac:dyDescent="0.2">
      <c r="A31" s="9">
        <v>28</v>
      </c>
      <c r="B31" s="9">
        <v>0.5</v>
      </c>
      <c r="C31" s="16">
        <f t="shared" si="0"/>
        <v>0.7081395278117455</v>
      </c>
      <c r="D31" s="9">
        <v>1</v>
      </c>
      <c r="E31" s="22">
        <f t="shared" si="1"/>
        <v>0.7081395278117455</v>
      </c>
      <c r="F31" s="9">
        <v>0</v>
      </c>
      <c r="G31" s="16">
        <f t="shared" si="2"/>
        <v>0</v>
      </c>
      <c r="H31" s="9">
        <f t="shared" si="3"/>
        <v>0</v>
      </c>
      <c r="I31" s="23">
        <f t="shared" si="4"/>
        <v>3.9760782021995817</v>
      </c>
      <c r="K31" s="9">
        <v>1</v>
      </c>
      <c r="L31" s="9">
        <v>1</v>
      </c>
      <c r="N31" s="19">
        <f t="shared" si="5"/>
        <v>0.4329004329004329</v>
      </c>
      <c r="O31" s="9">
        <v>1</v>
      </c>
      <c r="P31" s="19"/>
    </row>
    <row r="32" spans="1:16" x14ac:dyDescent="0.2">
      <c r="A32" s="9">
        <v>30</v>
      </c>
      <c r="B32" s="9">
        <v>0.25</v>
      </c>
      <c r="C32" s="16">
        <f t="shared" si="0"/>
        <v>0.84534763248034528</v>
      </c>
      <c r="D32" s="9">
        <v>1</v>
      </c>
      <c r="E32" s="22">
        <f t="shared" si="1"/>
        <v>0.84534763248034528</v>
      </c>
      <c r="F32" s="9">
        <v>0</v>
      </c>
      <c r="G32" s="16">
        <f t="shared" si="2"/>
        <v>0</v>
      </c>
      <c r="H32" s="9">
        <f t="shared" si="3"/>
        <v>0</v>
      </c>
      <c r="I32" s="23">
        <f t="shared" si="4"/>
        <v>4.7464774423377047</v>
      </c>
      <c r="K32" s="9">
        <v>1</v>
      </c>
      <c r="L32" s="9">
        <v>1</v>
      </c>
      <c r="N32" s="19">
        <f t="shared" si="5"/>
        <v>0.4329004329004329</v>
      </c>
      <c r="O32" s="9">
        <v>1</v>
      </c>
      <c r="P32" s="19"/>
    </row>
    <row r="33" spans="1:16" x14ac:dyDescent="0.2">
      <c r="A33" s="9">
        <v>30</v>
      </c>
      <c r="B33" s="9">
        <v>0.375</v>
      </c>
      <c r="C33" s="16">
        <f t="shared" si="0"/>
        <v>0.8310804180568403</v>
      </c>
      <c r="D33" s="9">
        <v>1</v>
      </c>
      <c r="E33" s="22">
        <f t="shared" si="1"/>
        <v>0.8310804180568403</v>
      </c>
      <c r="F33" s="9">
        <v>0</v>
      </c>
      <c r="G33" s="16">
        <f t="shared" si="2"/>
        <v>0</v>
      </c>
      <c r="H33" s="9">
        <f t="shared" si="3"/>
        <v>0</v>
      </c>
      <c r="I33" s="23">
        <f t="shared" si="4"/>
        <v>4.66636955674812</v>
      </c>
      <c r="K33" s="9">
        <v>1</v>
      </c>
      <c r="L33" s="9">
        <v>1</v>
      </c>
      <c r="N33" s="19">
        <f t="shared" si="5"/>
        <v>0.4329004329004329</v>
      </c>
      <c r="O33" s="9">
        <v>1</v>
      </c>
      <c r="P33" s="19"/>
    </row>
    <row r="34" spans="1:16" x14ac:dyDescent="0.2">
      <c r="A34" s="9">
        <v>30</v>
      </c>
      <c r="B34" s="9">
        <v>0.5</v>
      </c>
      <c r="C34" s="16">
        <f t="shared" si="0"/>
        <v>0.81693462673481199</v>
      </c>
      <c r="D34" s="9">
        <v>1</v>
      </c>
      <c r="E34" s="22">
        <f t="shared" si="1"/>
        <v>0.81693462673481199</v>
      </c>
      <c r="F34" s="9">
        <v>0</v>
      </c>
      <c r="G34" s="16">
        <f t="shared" si="2"/>
        <v>0</v>
      </c>
      <c r="H34" s="9">
        <f t="shared" si="3"/>
        <v>0</v>
      </c>
      <c r="I34" s="23">
        <f t="shared" si="4"/>
        <v>4.5869434403975964</v>
      </c>
      <c r="K34" s="9">
        <v>1</v>
      </c>
      <c r="L34" s="9">
        <v>1</v>
      </c>
      <c r="N34" s="19">
        <f t="shared" si="5"/>
        <v>0.4329004329004329</v>
      </c>
      <c r="O34" s="9">
        <v>1</v>
      </c>
      <c r="P34" s="19"/>
    </row>
    <row r="35" spans="1:16" x14ac:dyDescent="0.2">
      <c r="A35" s="9">
        <v>36</v>
      </c>
      <c r="B35" s="9">
        <v>0.25</v>
      </c>
      <c r="C35" s="16">
        <f t="shared" si="0"/>
        <v>1.224187709087452</v>
      </c>
      <c r="D35" s="9">
        <v>1</v>
      </c>
      <c r="E35" s="22">
        <f t="shared" si="1"/>
        <v>1.224187709087452</v>
      </c>
      <c r="F35" s="9">
        <v>0</v>
      </c>
      <c r="G35" s="16">
        <f t="shared" si="2"/>
        <v>0</v>
      </c>
      <c r="H35" s="9">
        <f t="shared" si="3"/>
        <v>0</v>
      </c>
      <c r="I35" s="23">
        <f t="shared" si="4"/>
        <v>6.8735974682057943</v>
      </c>
      <c r="K35" s="9">
        <v>1</v>
      </c>
      <c r="L35" s="9">
        <v>1</v>
      </c>
      <c r="N35" s="19">
        <f t="shared" si="5"/>
        <v>0.4329004329004329</v>
      </c>
      <c r="O35" s="9">
        <v>1</v>
      </c>
      <c r="P35" s="19"/>
    </row>
    <row r="36" spans="1:16" x14ac:dyDescent="0.2">
      <c r="A36" s="9">
        <v>36</v>
      </c>
      <c r="B36" s="9">
        <v>0.375</v>
      </c>
      <c r="C36" s="16">
        <f t="shared" si="0"/>
        <v>1.2070063402285076</v>
      </c>
      <c r="D36" s="9">
        <v>1</v>
      </c>
      <c r="E36" s="22">
        <f t="shared" si="1"/>
        <v>1.2070063402285076</v>
      </c>
      <c r="F36" s="9">
        <v>0</v>
      </c>
      <c r="G36" s="16">
        <f t="shared" si="2"/>
        <v>0</v>
      </c>
      <c r="H36" s="9">
        <f t="shared" si="3"/>
        <v>0</v>
      </c>
      <c r="I36" s="23">
        <f t="shared" si="4"/>
        <v>6.7771271208787631</v>
      </c>
      <c r="K36" s="9">
        <v>1</v>
      </c>
      <c r="L36" s="9">
        <v>1</v>
      </c>
      <c r="N36" s="19">
        <f t="shared" si="5"/>
        <v>0.4329004329004329</v>
      </c>
      <c r="O36" s="9">
        <v>1</v>
      </c>
      <c r="P36" s="19"/>
    </row>
    <row r="37" spans="1:16" x14ac:dyDescent="0.2">
      <c r="A37" s="9">
        <v>36</v>
      </c>
      <c r="B37" s="9">
        <v>0.5</v>
      </c>
      <c r="C37" s="16">
        <f t="shared" si="0"/>
        <v>1.18994639447104</v>
      </c>
      <c r="D37" s="9">
        <v>1</v>
      </c>
      <c r="E37" s="22">
        <f t="shared" si="1"/>
        <v>1.18994639447104</v>
      </c>
      <c r="F37" s="9">
        <v>50000</v>
      </c>
      <c r="G37" s="16">
        <f t="shared" si="2"/>
        <v>11.671860979134978</v>
      </c>
      <c r="H37" s="9">
        <f t="shared" si="3"/>
        <v>7.9580870312283949</v>
      </c>
      <c r="I37" s="23">
        <f t="shared" si="4"/>
        <v>6.6813385427907912</v>
      </c>
      <c r="K37" s="9">
        <v>1</v>
      </c>
      <c r="L37" s="9">
        <v>1</v>
      </c>
      <c r="N37" s="19">
        <f t="shared" si="5"/>
        <v>0.4329004329004329</v>
      </c>
      <c r="O37" s="9">
        <v>1</v>
      </c>
      <c r="P37" s="19"/>
    </row>
  </sheetData>
  <printOptions gridLines="1" gridLinesSet="0"/>
  <pageMargins left="0.75" right="0.75" top="1" bottom="1" header="0.5" footer="0.5"/>
  <pageSetup orientation="portrait" horizontalDpi="4294967292" r:id="rId1"/>
  <headerFooter alignWithMargins="0">
    <oddHeader>&amp;A</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25" sqref="D25"/>
    </sheetView>
  </sheetViews>
  <sheetFormatPr defaultRowHeight="12.75" x14ac:dyDescent="0.2"/>
  <cols>
    <col min="1" max="1" width="16.5703125" style="9" bestFit="1" customWidth="1"/>
    <col min="2" max="2" width="13.5703125" style="9" bestFit="1" customWidth="1"/>
    <col min="3" max="3" width="12.140625" style="9" bestFit="1" customWidth="1"/>
    <col min="4" max="4" width="14" style="47" bestFit="1" customWidth="1"/>
    <col min="5" max="256" width="9.140625" style="9"/>
    <col min="257" max="257" width="16.5703125" style="9" bestFit="1" customWidth="1"/>
    <col min="258" max="258" width="13.5703125" style="9" bestFit="1" customWidth="1"/>
    <col min="259" max="259" width="12.140625" style="9" bestFit="1" customWidth="1"/>
    <col min="260" max="260" width="14" style="9" bestFit="1" customWidth="1"/>
    <col min="261" max="512" width="9.140625" style="9"/>
    <col min="513" max="513" width="16.5703125" style="9" bestFit="1" customWidth="1"/>
    <col min="514" max="514" width="13.5703125" style="9" bestFit="1" customWidth="1"/>
    <col min="515" max="515" width="12.140625" style="9" bestFit="1" customWidth="1"/>
    <col min="516" max="516" width="14" style="9" bestFit="1" customWidth="1"/>
    <col min="517" max="768" width="9.140625" style="9"/>
    <col min="769" max="769" width="16.5703125" style="9" bestFit="1" customWidth="1"/>
    <col min="770" max="770" width="13.5703125" style="9" bestFit="1" customWidth="1"/>
    <col min="771" max="771" width="12.140625" style="9" bestFit="1" customWidth="1"/>
    <col min="772" max="772" width="14" style="9" bestFit="1" customWidth="1"/>
    <col min="773" max="1024" width="9.140625" style="9"/>
    <col min="1025" max="1025" width="16.5703125" style="9" bestFit="1" customWidth="1"/>
    <col min="1026" max="1026" width="13.5703125" style="9" bestFit="1" customWidth="1"/>
    <col min="1027" max="1027" width="12.140625" style="9" bestFit="1" customWidth="1"/>
    <col min="1028" max="1028" width="14" style="9" bestFit="1" customWidth="1"/>
    <col min="1029" max="1280" width="9.140625" style="9"/>
    <col min="1281" max="1281" width="16.5703125" style="9" bestFit="1" customWidth="1"/>
    <col min="1282" max="1282" width="13.5703125" style="9" bestFit="1" customWidth="1"/>
    <col min="1283" max="1283" width="12.140625" style="9" bestFit="1" customWidth="1"/>
    <col min="1284" max="1284" width="14" style="9" bestFit="1" customWidth="1"/>
    <col min="1285" max="1536" width="9.140625" style="9"/>
    <col min="1537" max="1537" width="16.5703125" style="9" bestFit="1" customWidth="1"/>
    <col min="1538" max="1538" width="13.5703125" style="9" bestFit="1" customWidth="1"/>
    <col min="1539" max="1539" width="12.140625" style="9" bestFit="1" customWidth="1"/>
    <col min="1540" max="1540" width="14" style="9" bestFit="1" customWidth="1"/>
    <col min="1541" max="1792" width="9.140625" style="9"/>
    <col min="1793" max="1793" width="16.5703125" style="9" bestFit="1" customWidth="1"/>
    <col min="1794" max="1794" width="13.5703125" style="9" bestFit="1" customWidth="1"/>
    <col min="1795" max="1795" width="12.140625" style="9" bestFit="1" customWidth="1"/>
    <col min="1796" max="1796" width="14" style="9" bestFit="1" customWidth="1"/>
    <col min="1797" max="2048" width="9.140625" style="9"/>
    <col min="2049" max="2049" width="16.5703125" style="9" bestFit="1" customWidth="1"/>
    <col min="2050" max="2050" width="13.5703125" style="9" bestFit="1" customWidth="1"/>
    <col min="2051" max="2051" width="12.140625" style="9" bestFit="1" customWidth="1"/>
    <col min="2052" max="2052" width="14" style="9" bestFit="1" customWidth="1"/>
    <col min="2053" max="2304" width="9.140625" style="9"/>
    <col min="2305" max="2305" width="16.5703125" style="9" bestFit="1" customWidth="1"/>
    <col min="2306" max="2306" width="13.5703125" style="9" bestFit="1" customWidth="1"/>
    <col min="2307" max="2307" width="12.140625" style="9" bestFit="1" customWidth="1"/>
    <col min="2308" max="2308" width="14" style="9" bestFit="1" customWidth="1"/>
    <col min="2309" max="2560" width="9.140625" style="9"/>
    <col min="2561" max="2561" width="16.5703125" style="9" bestFit="1" customWidth="1"/>
    <col min="2562" max="2562" width="13.5703125" style="9" bestFit="1" customWidth="1"/>
    <col min="2563" max="2563" width="12.140625" style="9" bestFit="1" customWidth="1"/>
    <col min="2564" max="2564" width="14" style="9" bestFit="1" customWidth="1"/>
    <col min="2565" max="2816" width="9.140625" style="9"/>
    <col min="2817" max="2817" width="16.5703125" style="9" bestFit="1" customWidth="1"/>
    <col min="2818" max="2818" width="13.5703125" style="9" bestFit="1" customWidth="1"/>
    <col min="2819" max="2819" width="12.140625" style="9" bestFit="1" customWidth="1"/>
    <col min="2820" max="2820" width="14" style="9" bestFit="1" customWidth="1"/>
    <col min="2821" max="3072" width="9.140625" style="9"/>
    <col min="3073" max="3073" width="16.5703125" style="9" bestFit="1" customWidth="1"/>
    <col min="3074" max="3074" width="13.5703125" style="9" bestFit="1" customWidth="1"/>
    <col min="3075" max="3075" width="12.140625" style="9" bestFit="1" customWidth="1"/>
    <col min="3076" max="3076" width="14" style="9" bestFit="1" customWidth="1"/>
    <col min="3077" max="3328" width="9.140625" style="9"/>
    <col min="3329" max="3329" width="16.5703125" style="9" bestFit="1" customWidth="1"/>
    <col min="3330" max="3330" width="13.5703125" style="9" bestFit="1" customWidth="1"/>
    <col min="3331" max="3331" width="12.140625" style="9" bestFit="1" customWidth="1"/>
    <col min="3332" max="3332" width="14" style="9" bestFit="1" customWidth="1"/>
    <col min="3333" max="3584" width="9.140625" style="9"/>
    <col min="3585" max="3585" width="16.5703125" style="9" bestFit="1" customWidth="1"/>
    <col min="3586" max="3586" width="13.5703125" style="9" bestFit="1" customWidth="1"/>
    <col min="3587" max="3587" width="12.140625" style="9" bestFit="1" customWidth="1"/>
    <col min="3588" max="3588" width="14" style="9" bestFit="1" customWidth="1"/>
    <col min="3589" max="3840" width="9.140625" style="9"/>
    <col min="3841" max="3841" width="16.5703125" style="9" bestFit="1" customWidth="1"/>
    <col min="3842" max="3842" width="13.5703125" style="9" bestFit="1" customWidth="1"/>
    <col min="3843" max="3843" width="12.140625" style="9" bestFit="1" customWidth="1"/>
    <col min="3844" max="3844" width="14" style="9" bestFit="1" customWidth="1"/>
    <col min="3845" max="4096" width="9.140625" style="9"/>
    <col min="4097" max="4097" width="16.5703125" style="9" bestFit="1" customWidth="1"/>
    <col min="4098" max="4098" width="13.5703125" style="9" bestFit="1" customWidth="1"/>
    <col min="4099" max="4099" width="12.140625" style="9" bestFit="1" customWidth="1"/>
    <col min="4100" max="4100" width="14" style="9" bestFit="1" customWidth="1"/>
    <col min="4101" max="4352" width="9.140625" style="9"/>
    <col min="4353" max="4353" width="16.5703125" style="9" bestFit="1" customWidth="1"/>
    <col min="4354" max="4354" width="13.5703125" style="9" bestFit="1" customWidth="1"/>
    <col min="4355" max="4355" width="12.140625" style="9" bestFit="1" customWidth="1"/>
    <col min="4356" max="4356" width="14" style="9" bestFit="1" customWidth="1"/>
    <col min="4357" max="4608" width="9.140625" style="9"/>
    <col min="4609" max="4609" width="16.5703125" style="9" bestFit="1" customWidth="1"/>
    <col min="4610" max="4610" width="13.5703125" style="9" bestFit="1" customWidth="1"/>
    <col min="4611" max="4611" width="12.140625" style="9" bestFit="1" customWidth="1"/>
    <col min="4612" max="4612" width="14" style="9" bestFit="1" customWidth="1"/>
    <col min="4613" max="4864" width="9.140625" style="9"/>
    <col min="4865" max="4865" width="16.5703125" style="9" bestFit="1" customWidth="1"/>
    <col min="4866" max="4866" width="13.5703125" style="9" bestFit="1" customWidth="1"/>
    <col min="4867" max="4867" width="12.140625" style="9" bestFit="1" customWidth="1"/>
    <col min="4868" max="4868" width="14" style="9" bestFit="1" customWidth="1"/>
    <col min="4869" max="5120" width="9.140625" style="9"/>
    <col min="5121" max="5121" width="16.5703125" style="9" bestFit="1" customWidth="1"/>
    <col min="5122" max="5122" width="13.5703125" style="9" bestFit="1" customWidth="1"/>
    <col min="5123" max="5123" width="12.140625" style="9" bestFit="1" customWidth="1"/>
    <col min="5124" max="5124" width="14" style="9" bestFit="1" customWidth="1"/>
    <col min="5125" max="5376" width="9.140625" style="9"/>
    <col min="5377" max="5377" width="16.5703125" style="9" bestFit="1" customWidth="1"/>
    <col min="5378" max="5378" width="13.5703125" style="9" bestFit="1" customWidth="1"/>
    <col min="5379" max="5379" width="12.140625" style="9" bestFit="1" customWidth="1"/>
    <col min="5380" max="5380" width="14" style="9" bestFit="1" customWidth="1"/>
    <col min="5381" max="5632" width="9.140625" style="9"/>
    <col min="5633" max="5633" width="16.5703125" style="9" bestFit="1" customWidth="1"/>
    <col min="5634" max="5634" width="13.5703125" style="9" bestFit="1" customWidth="1"/>
    <col min="5635" max="5635" width="12.140625" style="9" bestFit="1" customWidth="1"/>
    <col min="5636" max="5636" width="14" style="9" bestFit="1" customWidth="1"/>
    <col min="5637" max="5888" width="9.140625" style="9"/>
    <col min="5889" max="5889" width="16.5703125" style="9" bestFit="1" customWidth="1"/>
    <col min="5890" max="5890" width="13.5703125" style="9" bestFit="1" customWidth="1"/>
    <col min="5891" max="5891" width="12.140625" style="9" bestFit="1" customWidth="1"/>
    <col min="5892" max="5892" width="14" style="9" bestFit="1" customWidth="1"/>
    <col min="5893" max="6144" width="9.140625" style="9"/>
    <col min="6145" max="6145" width="16.5703125" style="9" bestFit="1" customWidth="1"/>
    <col min="6146" max="6146" width="13.5703125" style="9" bestFit="1" customWidth="1"/>
    <col min="6147" max="6147" width="12.140625" style="9" bestFit="1" customWidth="1"/>
    <col min="6148" max="6148" width="14" style="9" bestFit="1" customWidth="1"/>
    <col min="6149" max="6400" width="9.140625" style="9"/>
    <col min="6401" max="6401" width="16.5703125" style="9" bestFit="1" customWidth="1"/>
    <col min="6402" max="6402" width="13.5703125" style="9" bestFit="1" customWidth="1"/>
    <col min="6403" max="6403" width="12.140625" style="9" bestFit="1" customWidth="1"/>
    <col min="6404" max="6404" width="14" style="9" bestFit="1" customWidth="1"/>
    <col min="6405" max="6656" width="9.140625" style="9"/>
    <col min="6657" max="6657" width="16.5703125" style="9" bestFit="1" customWidth="1"/>
    <col min="6658" max="6658" width="13.5703125" style="9" bestFit="1" customWidth="1"/>
    <col min="6659" max="6659" width="12.140625" style="9" bestFit="1" customWidth="1"/>
    <col min="6660" max="6660" width="14" style="9" bestFit="1" customWidth="1"/>
    <col min="6661" max="6912" width="9.140625" style="9"/>
    <col min="6913" max="6913" width="16.5703125" style="9" bestFit="1" customWidth="1"/>
    <col min="6914" max="6914" width="13.5703125" style="9" bestFit="1" customWidth="1"/>
    <col min="6915" max="6915" width="12.140625" style="9" bestFit="1" customWidth="1"/>
    <col min="6916" max="6916" width="14" style="9" bestFit="1" customWidth="1"/>
    <col min="6917" max="7168" width="9.140625" style="9"/>
    <col min="7169" max="7169" width="16.5703125" style="9" bestFit="1" customWidth="1"/>
    <col min="7170" max="7170" width="13.5703125" style="9" bestFit="1" customWidth="1"/>
    <col min="7171" max="7171" width="12.140625" style="9" bestFit="1" customWidth="1"/>
    <col min="7172" max="7172" width="14" style="9" bestFit="1" customWidth="1"/>
    <col min="7173" max="7424" width="9.140625" style="9"/>
    <col min="7425" max="7425" width="16.5703125" style="9" bestFit="1" customWidth="1"/>
    <col min="7426" max="7426" width="13.5703125" style="9" bestFit="1" customWidth="1"/>
    <col min="7427" max="7427" width="12.140625" style="9" bestFit="1" customWidth="1"/>
    <col min="7428" max="7428" width="14" style="9" bestFit="1" customWidth="1"/>
    <col min="7429" max="7680" width="9.140625" style="9"/>
    <col min="7681" max="7681" width="16.5703125" style="9" bestFit="1" customWidth="1"/>
    <col min="7682" max="7682" width="13.5703125" style="9" bestFit="1" customWidth="1"/>
    <col min="7683" max="7683" width="12.140625" style="9" bestFit="1" customWidth="1"/>
    <col min="7684" max="7684" width="14" style="9" bestFit="1" customWidth="1"/>
    <col min="7685" max="7936" width="9.140625" style="9"/>
    <col min="7937" max="7937" width="16.5703125" style="9" bestFit="1" customWidth="1"/>
    <col min="7938" max="7938" width="13.5703125" style="9" bestFit="1" customWidth="1"/>
    <col min="7939" max="7939" width="12.140625" style="9" bestFit="1" customWidth="1"/>
    <col min="7940" max="7940" width="14" style="9" bestFit="1" customWidth="1"/>
    <col min="7941" max="8192" width="9.140625" style="9"/>
    <col min="8193" max="8193" width="16.5703125" style="9" bestFit="1" customWidth="1"/>
    <col min="8194" max="8194" width="13.5703125" style="9" bestFit="1" customWidth="1"/>
    <col min="8195" max="8195" width="12.140625" style="9" bestFit="1" customWidth="1"/>
    <col min="8196" max="8196" width="14" style="9" bestFit="1" customWidth="1"/>
    <col min="8197" max="8448" width="9.140625" style="9"/>
    <col min="8449" max="8449" width="16.5703125" style="9" bestFit="1" customWidth="1"/>
    <col min="8450" max="8450" width="13.5703125" style="9" bestFit="1" customWidth="1"/>
    <col min="8451" max="8451" width="12.140625" style="9" bestFit="1" customWidth="1"/>
    <col min="8452" max="8452" width="14" style="9" bestFit="1" customWidth="1"/>
    <col min="8453" max="8704" width="9.140625" style="9"/>
    <col min="8705" max="8705" width="16.5703125" style="9" bestFit="1" customWidth="1"/>
    <col min="8706" max="8706" width="13.5703125" style="9" bestFit="1" customWidth="1"/>
    <col min="8707" max="8707" width="12.140625" style="9" bestFit="1" customWidth="1"/>
    <col min="8708" max="8708" width="14" style="9" bestFit="1" customWidth="1"/>
    <col min="8709" max="8960" width="9.140625" style="9"/>
    <col min="8961" max="8961" width="16.5703125" style="9" bestFit="1" customWidth="1"/>
    <col min="8962" max="8962" width="13.5703125" style="9" bestFit="1" customWidth="1"/>
    <col min="8963" max="8963" width="12.140625" style="9" bestFit="1" customWidth="1"/>
    <col min="8964" max="8964" width="14" style="9" bestFit="1" customWidth="1"/>
    <col min="8965" max="9216" width="9.140625" style="9"/>
    <col min="9217" max="9217" width="16.5703125" style="9" bestFit="1" customWidth="1"/>
    <col min="9218" max="9218" width="13.5703125" style="9" bestFit="1" customWidth="1"/>
    <col min="9219" max="9219" width="12.140625" style="9" bestFit="1" customWidth="1"/>
    <col min="9220" max="9220" width="14" style="9" bestFit="1" customWidth="1"/>
    <col min="9221" max="9472" width="9.140625" style="9"/>
    <col min="9473" max="9473" width="16.5703125" style="9" bestFit="1" customWidth="1"/>
    <col min="9474" max="9474" width="13.5703125" style="9" bestFit="1" customWidth="1"/>
    <col min="9475" max="9475" width="12.140625" style="9" bestFit="1" customWidth="1"/>
    <col min="9476" max="9476" width="14" style="9" bestFit="1" customWidth="1"/>
    <col min="9477" max="9728" width="9.140625" style="9"/>
    <col min="9729" max="9729" width="16.5703125" style="9" bestFit="1" customWidth="1"/>
    <col min="9730" max="9730" width="13.5703125" style="9" bestFit="1" customWidth="1"/>
    <col min="9731" max="9731" width="12.140625" style="9" bestFit="1" customWidth="1"/>
    <col min="9732" max="9732" width="14" style="9" bestFit="1" customWidth="1"/>
    <col min="9733" max="9984" width="9.140625" style="9"/>
    <col min="9985" max="9985" width="16.5703125" style="9" bestFit="1" customWidth="1"/>
    <col min="9986" max="9986" width="13.5703125" style="9" bestFit="1" customWidth="1"/>
    <col min="9987" max="9987" width="12.140625" style="9" bestFit="1" customWidth="1"/>
    <col min="9988" max="9988" width="14" style="9" bestFit="1" customWidth="1"/>
    <col min="9989" max="10240" width="9.140625" style="9"/>
    <col min="10241" max="10241" width="16.5703125" style="9" bestFit="1" customWidth="1"/>
    <col min="10242" max="10242" width="13.5703125" style="9" bestFit="1" customWidth="1"/>
    <col min="10243" max="10243" width="12.140625" style="9" bestFit="1" customWidth="1"/>
    <col min="10244" max="10244" width="14" style="9" bestFit="1" customWidth="1"/>
    <col min="10245" max="10496" width="9.140625" style="9"/>
    <col min="10497" max="10497" width="16.5703125" style="9" bestFit="1" customWidth="1"/>
    <col min="10498" max="10498" width="13.5703125" style="9" bestFit="1" customWidth="1"/>
    <col min="10499" max="10499" width="12.140625" style="9" bestFit="1" customWidth="1"/>
    <col min="10500" max="10500" width="14" style="9" bestFit="1" customWidth="1"/>
    <col min="10501" max="10752" width="9.140625" style="9"/>
    <col min="10753" max="10753" width="16.5703125" style="9" bestFit="1" customWidth="1"/>
    <col min="10754" max="10754" width="13.5703125" style="9" bestFit="1" customWidth="1"/>
    <col min="10755" max="10755" width="12.140625" style="9" bestFit="1" customWidth="1"/>
    <col min="10756" max="10756" width="14" style="9" bestFit="1" customWidth="1"/>
    <col min="10757" max="11008" width="9.140625" style="9"/>
    <col min="11009" max="11009" width="16.5703125" style="9" bestFit="1" customWidth="1"/>
    <col min="11010" max="11010" width="13.5703125" style="9" bestFit="1" customWidth="1"/>
    <col min="11011" max="11011" width="12.140625" style="9" bestFit="1" customWidth="1"/>
    <col min="11012" max="11012" width="14" style="9" bestFit="1" customWidth="1"/>
    <col min="11013" max="11264" width="9.140625" style="9"/>
    <col min="11265" max="11265" width="16.5703125" style="9" bestFit="1" customWidth="1"/>
    <col min="11266" max="11266" width="13.5703125" style="9" bestFit="1" customWidth="1"/>
    <col min="11267" max="11267" width="12.140625" style="9" bestFit="1" customWidth="1"/>
    <col min="11268" max="11268" width="14" style="9" bestFit="1" customWidth="1"/>
    <col min="11269" max="11520" width="9.140625" style="9"/>
    <col min="11521" max="11521" width="16.5703125" style="9" bestFit="1" customWidth="1"/>
    <col min="11522" max="11522" width="13.5703125" style="9" bestFit="1" customWidth="1"/>
    <col min="11523" max="11523" width="12.140625" style="9" bestFit="1" customWidth="1"/>
    <col min="11524" max="11524" width="14" style="9" bestFit="1" customWidth="1"/>
    <col min="11525" max="11776" width="9.140625" style="9"/>
    <col min="11777" max="11777" width="16.5703125" style="9" bestFit="1" customWidth="1"/>
    <col min="11778" max="11778" width="13.5703125" style="9" bestFit="1" customWidth="1"/>
    <col min="11779" max="11779" width="12.140625" style="9" bestFit="1" customWidth="1"/>
    <col min="11780" max="11780" width="14" style="9" bestFit="1" customWidth="1"/>
    <col min="11781" max="12032" width="9.140625" style="9"/>
    <col min="12033" max="12033" width="16.5703125" style="9" bestFit="1" customWidth="1"/>
    <col min="12034" max="12034" width="13.5703125" style="9" bestFit="1" customWidth="1"/>
    <col min="12035" max="12035" width="12.140625" style="9" bestFit="1" customWidth="1"/>
    <col min="12036" max="12036" width="14" style="9" bestFit="1" customWidth="1"/>
    <col min="12037" max="12288" width="9.140625" style="9"/>
    <col min="12289" max="12289" width="16.5703125" style="9" bestFit="1" customWidth="1"/>
    <col min="12290" max="12290" width="13.5703125" style="9" bestFit="1" customWidth="1"/>
    <col min="12291" max="12291" width="12.140625" style="9" bestFit="1" customWidth="1"/>
    <col min="12292" max="12292" width="14" style="9" bestFit="1" customWidth="1"/>
    <col min="12293" max="12544" width="9.140625" style="9"/>
    <col min="12545" max="12545" width="16.5703125" style="9" bestFit="1" customWidth="1"/>
    <col min="12546" max="12546" width="13.5703125" style="9" bestFit="1" customWidth="1"/>
    <col min="12547" max="12547" width="12.140625" style="9" bestFit="1" customWidth="1"/>
    <col min="12548" max="12548" width="14" style="9" bestFit="1" customWidth="1"/>
    <col min="12549" max="12800" width="9.140625" style="9"/>
    <col min="12801" max="12801" width="16.5703125" style="9" bestFit="1" customWidth="1"/>
    <col min="12802" max="12802" width="13.5703125" style="9" bestFit="1" customWidth="1"/>
    <col min="12803" max="12803" width="12.140625" style="9" bestFit="1" customWidth="1"/>
    <col min="12804" max="12804" width="14" style="9" bestFit="1" customWidth="1"/>
    <col min="12805" max="13056" width="9.140625" style="9"/>
    <col min="13057" max="13057" width="16.5703125" style="9" bestFit="1" customWidth="1"/>
    <col min="13058" max="13058" width="13.5703125" style="9" bestFit="1" customWidth="1"/>
    <col min="13059" max="13059" width="12.140625" style="9" bestFit="1" customWidth="1"/>
    <col min="13060" max="13060" width="14" style="9" bestFit="1" customWidth="1"/>
    <col min="13061" max="13312" width="9.140625" style="9"/>
    <col min="13313" max="13313" width="16.5703125" style="9" bestFit="1" customWidth="1"/>
    <col min="13314" max="13314" width="13.5703125" style="9" bestFit="1" customWidth="1"/>
    <col min="13315" max="13315" width="12.140625" style="9" bestFit="1" customWidth="1"/>
    <col min="13316" max="13316" width="14" style="9" bestFit="1" customWidth="1"/>
    <col min="13317" max="13568" width="9.140625" style="9"/>
    <col min="13569" max="13569" width="16.5703125" style="9" bestFit="1" customWidth="1"/>
    <col min="13570" max="13570" width="13.5703125" style="9" bestFit="1" customWidth="1"/>
    <col min="13571" max="13571" width="12.140625" style="9" bestFit="1" customWidth="1"/>
    <col min="13572" max="13572" width="14" style="9" bestFit="1" customWidth="1"/>
    <col min="13573" max="13824" width="9.140625" style="9"/>
    <col min="13825" max="13825" width="16.5703125" style="9" bestFit="1" customWidth="1"/>
    <col min="13826" max="13826" width="13.5703125" style="9" bestFit="1" customWidth="1"/>
    <col min="13827" max="13827" width="12.140625" style="9" bestFit="1" customWidth="1"/>
    <col min="13828" max="13828" width="14" style="9" bestFit="1" customWidth="1"/>
    <col min="13829" max="14080" width="9.140625" style="9"/>
    <col min="14081" max="14081" width="16.5703125" style="9" bestFit="1" customWidth="1"/>
    <col min="14082" max="14082" width="13.5703125" style="9" bestFit="1" customWidth="1"/>
    <col min="14083" max="14083" width="12.140625" style="9" bestFit="1" customWidth="1"/>
    <col min="14084" max="14084" width="14" style="9" bestFit="1" customWidth="1"/>
    <col min="14085" max="14336" width="9.140625" style="9"/>
    <col min="14337" max="14337" width="16.5703125" style="9" bestFit="1" customWidth="1"/>
    <col min="14338" max="14338" width="13.5703125" style="9" bestFit="1" customWidth="1"/>
    <col min="14339" max="14339" width="12.140625" style="9" bestFit="1" customWidth="1"/>
    <col min="14340" max="14340" width="14" style="9" bestFit="1" customWidth="1"/>
    <col min="14341" max="14592" width="9.140625" style="9"/>
    <col min="14593" max="14593" width="16.5703125" style="9" bestFit="1" customWidth="1"/>
    <col min="14594" max="14594" width="13.5703125" style="9" bestFit="1" customWidth="1"/>
    <col min="14595" max="14595" width="12.140625" style="9" bestFit="1" customWidth="1"/>
    <col min="14596" max="14596" width="14" style="9" bestFit="1" customWidth="1"/>
    <col min="14597" max="14848" width="9.140625" style="9"/>
    <col min="14849" max="14849" width="16.5703125" style="9" bestFit="1" customWidth="1"/>
    <col min="14850" max="14850" width="13.5703125" style="9" bestFit="1" customWidth="1"/>
    <col min="14851" max="14851" width="12.140625" style="9" bestFit="1" customWidth="1"/>
    <col min="14852" max="14852" width="14" style="9" bestFit="1" customWidth="1"/>
    <col min="14853" max="15104" width="9.140625" style="9"/>
    <col min="15105" max="15105" width="16.5703125" style="9" bestFit="1" customWidth="1"/>
    <col min="15106" max="15106" width="13.5703125" style="9" bestFit="1" customWidth="1"/>
    <col min="15107" max="15107" width="12.140625" style="9" bestFit="1" customWidth="1"/>
    <col min="15108" max="15108" width="14" style="9" bestFit="1" customWidth="1"/>
    <col min="15109" max="15360" width="9.140625" style="9"/>
    <col min="15361" max="15361" width="16.5703125" style="9" bestFit="1" customWidth="1"/>
    <col min="15362" max="15362" width="13.5703125" style="9" bestFit="1" customWidth="1"/>
    <col min="15363" max="15363" width="12.140625" style="9" bestFit="1" customWidth="1"/>
    <col min="15364" max="15364" width="14" style="9" bestFit="1" customWidth="1"/>
    <col min="15365" max="15616" width="9.140625" style="9"/>
    <col min="15617" max="15617" width="16.5703125" style="9" bestFit="1" customWidth="1"/>
    <col min="15618" max="15618" width="13.5703125" style="9" bestFit="1" customWidth="1"/>
    <col min="15619" max="15619" width="12.140625" style="9" bestFit="1" customWidth="1"/>
    <col min="15620" max="15620" width="14" style="9" bestFit="1" customWidth="1"/>
    <col min="15621" max="15872" width="9.140625" style="9"/>
    <col min="15873" max="15873" width="16.5703125" style="9" bestFit="1" customWidth="1"/>
    <col min="15874" max="15874" width="13.5703125" style="9" bestFit="1" customWidth="1"/>
    <col min="15875" max="15875" width="12.140625" style="9" bestFit="1" customWidth="1"/>
    <col min="15876" max="15876" width="14" style="9" bestFit="1" customWidth="1"/>
    <col min="15877" max="16128" width="9.140625" style="9"/>
    <col min="16129" max="16129" width="16.5703125" style="9" bestFit="1" customWidth="1"/>
    <col min="16130" max="16130" width="13.5703125" style="9" bestFit="1" customWidth="1"/>
    <col min="16131" max="16131" width="12.140625" style="9" bestFit="1" customWidth="1"/>
    <col min="16132" max="16132" width="14" style="9" bestFit="1" customWidth="1"/>
    <col min="16133" max="16384" width="9.140625" style="9"/>
  </cols>
  <sheetData>
    <row r="1" spans="1:4" x14ac:dyDescent="0.2">
      <c r="A1" s="33" t="s">
        <v>31</v>
      </c>
      <c r="B1" s="34" t="s">
        <v>32</v>
      </c>
      <c r="C1" s="34" t="s">
        <v>33</v>
      </c>
      <c r="D1" s="35" t="s">
        <v>34</v>
      </c>
    </row>
    <row r="2" spans="1:4" x14ac:dyDescent="0.2">
      <c r="A2" s="36">
        <v>1</v>
      </c>
      <c r="B2" s="37" t="s">
        <v>35</v>
      </c>
      <c r="C2" s="9" t="s">
        <v>35</v>
      </c>
      <c r="D2" s="38">
        <v>364811.843245</v>
      </c>
    </row>
    <row r="3" spans="1:4" x14ac:dyDescent="0.2">
      <c r="A3" s="36">
        <v>0.1</v>
      </c>
      <c r="B3" s="37" t="s">
        <v>36</v>
      </c>
      <c r="C3" s="9" t="s">
        <v>37</v>
      </c>
      <c r="D3" s="38">
        <f>$D$2*A3</f>
        <v>36481.184324499998</v>
      </c>
    </row>
    <row r="4" spans="1:4" x14ac:dyDescent="0.2">
      <c r="A4" s="39">
        <v>1.66E-2</v>
      </c>
      <c r="B4" s="40" t="s">
        <v>38</v>
      </c>
      <c r="C4" s="41" t="s">
        <v>38</v>
      </c>
      <c r="D4" s="42">
        <f>$D$2*(1/60)</f>
        <v>6080.197387416667</v>
      </c>
    </row>
    <row r="5" spans="1:4" x14ac:dyDescent="0.2">
      <c r="A5" s="36">
        <v>0.01</v>
      </c>
      <c r="B5" s="37" t="s">
        <v>39</v>
      </c>
      <c r="C5" s="9" t="s">
        <v>40</v>
      </c>
      <c r="D5" s="38">
        <f>$D$2*A5</f>
        <v>3648.11843245</v>
      </c>
    </row>
    <row r="6" spans="1:4" x14ac:dyDescent="0.2">
      <c r="A6" s="36">
        <v>1E-3</v>
      </c>
      <c r="B6" s="37" t="s">
        <v>41</v>
      </c>
      <c r="C6" s="9" t="s">
        <v>42</v>
      </c>
      <c r="D6" s="38">
        <f>$D$2*A6</f>
        <v>364.81184324499998</v>
      </c>
    </row>
    <row r="7" spans="1:4" x14ac:dyDescent="0.2">
      <c r="A7" s="39">
        <v>2.7699999999999999E-3</v>
      </c>
      <c r="B7" s="40" t="s">
        <v>43</v>
      </c>
      <c r="C7" s="41" t="s">
        <v>44</v>
      </c>
      <c r="D7" s="42">
        <f>$D$2*(1/3600)</f>
        <v>101.3366231236111</v>
      </c>
    </row>
    <row r="8" spans="1:4" x14ac:dyDescent="0.2">
      <c r="A8" s="36">
        <v>1E-4</v>
      </c>
      <c r="B8" s="37" t="s">
        <v>45</v>
      </c>
      <c r="C8" s="9" t="s">
        <v>46</v>
      </c>
      <c r="D8" s="38">
        <f>$D$2*A8</f>
        <v>36.481184324499999</v>
      </c>
    </row>
    <row r="9" spans="1:4" x14ac:dyDescent="0.2">
      <c r="A9" s="36">
        <v>1.0000000000000001E-5</v>
      </c>
      <c r="B9" s="37" t="s">
        <v>47</v>
      </c>
      <c r="C9" s="9" t="s">
        <v>48</v>
      </c>
      <c r="D9" s="38">
        <f>$D$2*A9</f>
        <v>3.6481184324500004</v>
      </c>
    </row>
    <row r="10" spans="1:4" x14ac:dyDescent="0.2">
      <c r="A10" s="43">
        <v>1.0000000000000002E-6</v>
      </c>
      <c r="B10" s="44" t="s">
        <v>49</v>
      </c>
      <c r="C10" s="45" t="s">
        <v>50</v>
      </c>
      <c r="D10" s="46">
        <f>$D$2*A10</f>
        <v>0.36481184324500004</v>
      </c>
    </row>
    <row r="11" spans="1:4" x14ac:dyDescent="0.2">
      <c r="A11" s="36">
        <v>1.0000000000000002E-7</v>
      </c>
      <c r="B11" s="37" t="s">
        <v>51</v>
      </c>
      <c r="C11" s="9" t="s">
        <v>52</v>
      </c>
      <c r="D11" s="38">
        <f>$D$2*A11</f>
        <v>3.648118432450001E-2</v>
      </c>
    </row>
    <row r="12" spans="1:4" x14ac:dyDescent="0.2">
      <c r="A12" s="36">
        <v>1.0000000000000002E-8</v>
      </c>
      <c r="B12" s="37" t="s">
        <v>53</v>
      </c>
      <c r="C12" s="9" t="s">
        <v>54</v>
      </c>
      <c r="D12" s="38">
        <f>$D$2*A12</f>
        <v>3.6481184324500008E-3</v>
      </c>
    </row>
  </sheetData>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topLeftCell="A4" workbookViewId="0">
      <selection activeCell="F17" sqref="F17"/>
    </sheetView>
  </sheetViews>
  <sheetFormatPr defaultRowHeight="15" x14ac:dyDescent="0.25"/>
  <cols>
    <col min="1" max="1" width="24.140625" bestFit="1" customWidth="1"/>
    <col min="2" max="2" width="14.28515625" customWidth="1"/>
    <col min="3" max="3" width="14.42578125" customWidth="1"/>
    <col min="4" max="4" width="13.28515625" bestFit="1" customWidth="1"/>
    <col min="5" max="5" width="12.42578125" bestFit="1" customWidth="1"/>
    <col min="6" max="6" width="14.140625" customWidth="1"/>
    <col min="7" max="7" width="12.42578125" bestFit="1" customWidth="1"/>
    <col min="9" max="9" width="24.140625" bestFit="1" customWidth="1"/>
    <col min="10" max="10" width="12.42578125" customWidth="1"/>
    <col min="11" max="11" width="11.140625" customWidth="1"/>
    <col min="12" max="12" width="10.5703125" customWidth="1"/>
    <col min="13" max="13" width="11.7109375" customWidth="1"/>
    <col min="14" max="15" width="10.7109375" customWidth="1"/>
    <col min="257" max="257" width="24.140625" bestFit="1" customWidth="1"/>
    <col min="258" max="258" width="14.28515625" customWidth="1"/>
    <col min="259" max="259" width="14.42578125" customWidth="1"/>
    <col min="260" max="260" width="13.28515625" bestFit="1" customWidth="1"/>
    <col min="261" max="261" width="12.42578125" bestFit="1" customWidth="1"/>
    <col min="262" max="262" width="14.140625" customWidth="1"/>
    <col min="263" max="263" width="12.42578125" bestFit="1" customWidth="1"/>
    <col min="265" max="265" width="24.140625" bestFit="1" customWidth="1"/>
    <col min="266" max="266" width="12.42578125" customWidth="1"/>
    <col min="267" max="267" width="11.140625" customWidth="1"/>
    <col min="268" max="268" width="10.5703125" customWidth="1"/>
    <col min="269" max="269" width="11.7109375" customWidth="1"/>
    <col min="270" max="271" width="10.7109375" customWidth="1"/>
    <col min="513" max="513" width="24.140625" bestFit="1" customWidth="1"/>
    <col min="514" max="514" width="14.28515625" customWidth="1"/>
    <col min="515" max="515" width="14.42578125" customWidth="1"/>
    <col min="516" max="516" width="13.28515625" bestFit="1" customWidth="1"/>
    <col min="517" max="517" width="12.42578125" bestFit="1" customWidth="1"/>
    <col min="518" max="518" width="14.140625" customWidth="1"/>
    <col min="519" max="519" width="12.42578125" bestFit="1" customWidth="1"/>
    <col min="521" max="521" width="24.140625" bestFit="1" customWidth="1"/>
    <col min="522" max="522" width="12.42578125" customWidth="1"/>
    <col min="523" max="523" width="11.140625" customWidth="1"/>
    <col min="524" max="524" width="10.5703125" customWidth="1"/>
    <col min="525" max="525" width="11.7109375" customWidth="1"/>
    <col min="526" max="527" width="10.7109375" customWidth="1"/>
    <col min="769" max="769" width="24.140625" bestFit="1" customWidth="1"/>
    <col min="770" max="770" width="14.28515625" customWidth="1"/>
    <col min="771" max="771" width="14.42578125" customWidth="1"/>
    <col min="772" max="772" width="13.28515625" bestFit="1" customWidth="1"/>
    <col min="773" max="773" width="12.42578125" bestFit="1" customWidth="1"/>
    <col min="774" max="774" width="14.140625" customWidth="1"/>
    <col min="775" max="775" width="12.42578125" bestFit="1" customWidth="1"/>
    <col min="777" max="777" width="24.140625" bestFit="1" customWidth="1"/>
    <col min="778" max="778" width="12.42578125" customWidth="1"/>
    <col min="779" max="779" width="11.140625" customWidth="1"/>
    <col min="780" max="780" width="10.5703125" customWidth="1"/>
    <col min="781" max="781" width="11.7109375" customWidth="1"/>
    <col min="782" max="783" width="10.7109375" customWidth="1"/>
    <col min="1025" max="1025" width="24.140625" bestFit="1" customWidth="1"/>
    <col min="1026" max="1026" width="14.28515625" customWidth="1"/>
    <col min="1027" max="1027" width="14.42578125" customWidth="1"/>
    <col min="1028" max="1028" width="13.28515625" bestFit="1" customWidth="1"/>
    <col min="1029" max="1029" width="12.42578125" bestFit="1" customWidth="1"/>
    <col min="1030" max="1030" width="14.140625" customWidth="1"/>
    <col min="1031" max="1031" width="12.42578125" bestFit="1" customWidth="1"/>
    <col min="1033" max="1033" width="24.140625" bestFit="1" customWidth="1"/>
    <col min="1034" max="1034" width="12.42578125" customWidth="1"/>
    <col min="1035" max="1035" width="11.140625" customWidth="1"/>
    <col min="1036" max="1036" width="10.5703125" customWidth="1"/>
    <col min="1037" max="1037" width="11.7109375" customWidth="1"/>
    <col min="1038" max="1039" width="10.7109375" customWidth="1"/>
    <col min="1281" max="1281" width="24.140625" bestFit="1" customWidth="1"/>
    <col min="1282" max="1282" width="14.28515625" customWidth="1"/>
    <col min="1283" max="1283" width="14.42578125" customWidth="1"/>
    <col min="1284" max="1284" width="13.28515625" bestFit="1" customWidth="1"/>
    <col min="1285" max="1285" width="12.42578125" bestFit="1" customWidth="1"/>
    <col min="1286" max="1286" width="14.140625" customWidth="1"/>
    <col min="1287" max="1287" width="12.42578125" bestFit="1" customWidth="1"/>
    <col min="1289" max="1289" width="24.140625" bestFit="1" customWidth="1"/>
    <col min="1290" max="1290" width="12.42578125" customWidth="1"/>
    <col min="1291" max="1291" width="11.140625" customWidth="1"/>
    <col min="1292" max="1292" width="10.5703125" customWidth="1"/>
    <col min="1293" max="1293" width="11.7109375" customWidth="1"/>
    <col min="1294" max="1295" width="10.7109375" customWidth="1"/>
    <col min="1537" max="1537" width="24.140625" bestFit="1" customWidth="1"/>
    <col min="1538" max="1538" width="14.28515625" customWidth="1"/>
    <col min="1539" max="1539" width="14.42578125" customWidth="1"/>
    <col min="1540" max="1540" width="13.28515625" bestFit="1" customWidth="1"/>
    <col min="1541" max="1541" width="12.42578125" bestFit="1" customWidth="1"/>
    <col min="1542" max="1542" width="14.140625" customWidth="1"/>
    <col min="1543" max="1543" width="12.42578125" bestFit="1" customWidth="1"/>
    <col min="1545" max="1545" width="24.140625" bestFit="1" customWidth="1"/>
    <col min="1546" max="1546" width="12.42578125" customWidth="1"/>
    <col min="1547" max="1547" width="11.140625" customWidth="1"/>
    <col min="1548" max="1548" width="10.5703125" customWidth="1"/>
    <col min="1549" max="1549" width="11.7109375" customWidth="1"/>
    <col min="1550" max="1551" width="10.7109375" customWidth="1"/>
    <col min="1793" max="1793" width="24.140625" bestFit="1" customWidth="1"/>
    <col min="1794" max="1794" width="14.28515625" customWidth="1"/>
    <col min="1795" max="1795" width="14.42578125" customWidth="1"/>
    <col min="1796" max="1796" width="13.28515625" bestFit="1" customWidth="1"/>
    <col min="1797" max="1797" width="12.42578125" bestFit="1" customWidth="1"/>
    <col min="1798" max="1798" width="14.140625" customWidth="1"/>
    <col min="1799" max="1799" width="12.42578125" bestFit="1" customWidth="1"/>
    <col min="1801" max="1801" width="24.140625" bestFit="1" customWidth="1"/>
    <col min="1802" max="1802" width="12.42578125" customWidth="1"/>
    <col min="1803" max="1803" width="11.140625" customWidth="1"/>
    <col min="1804" max="1804" width="10.5703125" customWidth="1"/>
    <col min="1805" max="1805" width="11.7109375" customWidth="1"/>
    <col min="1806" max="1807" width="10.7109375" customWidth="1"/>
    <col min="2049" max="2049" width="24.140625" bestFit="1" customWidth="1"/>
    <col min="2050" max="2050" width="14.28515625" customWidth="1"/>
    <col min="2051" max="2051" width="14.42578125" customWidth="1"/>
    <col min="2052" max="2052" width="13.28515625" bestFit="1" customWidth="1"/>
    <col min="2053" max="2053" width="12.42578125" bestFit="1" customWidth="1"/>
    <col min="2054" max="2054" width="14.140625" customWidth="1"/>
    <col min="2055" max="2055" width="12.42578125" bestFit="1" customWidth="1"/>
    <col min="2057" max="2057" width="24.140625" bestFit="1" customWidth="1"/>
    <col min="2058" max="2058" width="12.42578125" customWidth="1"/>
    <col min="2059" max="2059" width="11.140625" customWidth="1"/>
    <col min="2060" max="2060" width="10.5703125" customWidth="1"/>
    <col min="2061" max="2061" width="11.7109375" customWidth="1"/>
    <col min="2062" max="2063" width="10.7109375" customWidth="1"/>
    <col min="2305" max="2305" width="24.140625" bestFit="1" customWidth="1"/>
    <col min="2306" max="2306" width="14.28515625" customWidth="1"/>
    <col min="2307" max="2307" width="14.42578125" customWidth="1"/>
    <col min="2308" max="2308" width="13.28515625" bestFit="1" customWidth="1"/>
    <col min="2309" max="2309" width="12.42578125" bestFit="1" customWidth="1"/>
    <col min="2310" max="2310" width="14.140625" customWidth="1"/>
    <col min="2311" max="2311" width="12.42578125" bestFit="1" customWidth="1"/>
    <col min="2313" max="2313" width="24.140625" bestFit="1" customWidth="1"/>
    <col min="2314" max="2314" width="12.42578125" customWidth="1"/>
    <col min="2315" max="2315" width="11.140625" customWidth="1"/>
    <col min="2316" max="2316" width="10.5703125" customWidth="1"/>
    <col min="2317" max="2317" width="11.7109375" customWidth="1"/>
    <col min="2318" max="2319" width="10.7109375" customWidth="1"/>
    <col min="2561" max="2561" width="24.140625" bestFit="1" customWidth="1"/>
    <col min="2562" max="2562" width="14.28515625" customWidth="1"/>
    <col min="2563" max="2563" width="14.42578125" customWidth="1"/>
    <col min="2564" max="2564" width="13.28515625" bestFit="1" customWidth="1"/>
    <col min="2565" max="2565" width="12.42578125" bestFit="1" customWidth="1"/>
    <col min="2566" max="2566" width="14.140625" customWidth="1"/>
    <col min="2567" max="2567" width="12.42578125" bestFit="1" customWidth="1"/>
    <col min="2569" max="2569" width="24.140625" bestFit="1" customWidth="1"/>
    <col min="2570" max="2570" width="12.42578125" customWidth="1"/>
    <col min="2571" max="2571" width="11.140625" customWidth="1"/>
    <col min="2572" max="2572" width="10.5703125" customWidth="1"/>
    <col min="2573" max="2573" width="11.7109375" customWidth="1"/>
    <col min="2574" max="2575" width="10.7109375" customWidth="1"/>
    <col min="2817" max="2817" width="24.140625" bestFit="1" customWidth="1"/>
    <col min="2818" max="2818" width="14.28515625" customWidth="1"/>
    <col min="2819" max="2819" width="14.42578125" customWidth="1"/>
    <col min="2820" max="2820" width="13.28515625" bestFit="1" customWidth="1"/>
    <col min="2821" max="2821" width="12.42578125" bestFit="1" customWidth="1"/>
    <col min="2822" max="2822" width="14.140625" customWidth="1"/>
    <col min="2823" max="2823" width="12.42578125" bestFit="1" customWidth="1"/>
    <col min="2825" max="2825" width="24.140625" bestFit="1" customWidth="1"/>
    <col min="2826" max="2826" width="12.42578125" customWidth="1"/>
    <col min="2827" max="2827" width="11.140625" customWidth="1"/>
    <col min="2828" max="2828" width="10.5703125" customWidth="1"/>
    <col min="2829" max="2829" width="11.7109375" customWidth="1"/>
    <col min="2830" max="2831" width="10.7109375" customWidth="1"/>
    <col min="3073" max="3073" width="24.140625" bestFit="1" customWidth="1"/>
    <col min="3074" max="3074" width="14.28515625" customWidth="1"/>
    <col min="3075" max="3075" width="14.42578125" customWidth="1"/>
    <col min="3076" max="3076" width="13.28515625" bestFit="1" customWidth="1"/>
    <col min="3077" max="3077" width="12.42578125" bestFit="1" customWidth="1"/>
    <col min="3078" max="3078" width="14.140625" customWidth="1"/>
    <col min="3079" max="3079" width="12.42578125" bestFit="1" customWidth="1"/>
    <col min="3081" max="3081" width="24.140625" bestFit="1" customWidth="1"/>
    <col min="3082" max="3082" width="12.42578125" customWidth="1"/>
    <col min="3083" max="3083" width="11.140625" customWidth="1"/>
    <col min="3084" max="3084" width="10.5703125" customWidth="1"/>
    <col min="3085" max="3085" width="11.7109375" customWidth="1"/>
    <col min="3086" max="3087" width="10.7109375" customWidth="1"/>
    <col min="3329" max="3329" width="24.140625" bestFit="1" customWidth="1"/>
    <col min="3330" max="3330" width="14.28515625" customWidth="1"/>
    <col min="3331" max="3331" width="14.42578125" customWidth="1"/>
    <col min="3332" max="3332" width="13.28515625" bestFit="1" customWidth="1"/>
    <col min="3333" max="3333" width="12.42578125" bestFit="1" customWidth="1"/>
    <col min="3334" max="3334" width="14.140625" customWidth="1"/>
    <col min="3335" max="3335" width="12.42578125" bestFit="1" customWidth="1"/>
    <col min="3337" max="3337" width="24.140625" bestFit="1" customWidth="1"/>
    <col min="3338" max="3338" width="12.42578125" customWidth="1"/>
    <col min="3339" max="3339" width="11.140625" customWidth="1"/>
    <col min="3340" max="3340" width="10.5703125" customWidth="1"/>
    <col min="3341" max="3341" width="11.7109375" customWidth="1"/>
    <col min="3342" max="3343" width="10.7109375" customWidth="1"/>
    <col min="3585" max="3585" width="24.140625" bestFit="1" customWidth="1"/>
    <col min="3586" max="3586" width="14.28515625" customWidth="1"/>
    <col min="3587" max="3587" width="14.42578125" customWidth="1"/>
    <col min="3588" max="3588" width="13.28515625" bestFit="1" customWidth="1"/>
    <col min="3589" max="3589" width="12.42578125" bestFit="1" customWidth="1"/>
    <col min="3590" max="3590" width="14.140625" customWidth="1"/>
    <col min="3591" max="3591" width="12.42578125" bestFit="1" customWidth="1"/>
    <col min="3593" max="3593" width="24.140625" bestFit="1" customWidth="1"/>
    <col min="3594" max="3594" width="12.42578125" customWidth="1"/>
    <col min="3595" max="3595" width="11.140625" customWidth="1"/>
    <col min="3596" max="3596" width="10.5703125" customWidth="1"/>
    <col min="3597" max="3597" width="11.7109375" customWidth="1"/>
    <col min="3598" max="3599" width="10.7109375" customWidth="1"/>
    <col min="3841" max="3841" width="24.140625" bestFit="1" customWidth="1"/>
    <col min="3842" max="3842" width="14.28515625" customWidth="1"/>
    <col min="3843" max="3843" width="14.42578125" customWidth="1"/>
    <col min="3844" max="3844" width="13.28515625" bestFit="1" customWidth="1"/>
    <col min="3845" max="3845" width="12.42578125" bestFit="1" customWidth="1"/>
    <col min="3846" max="3846" width="14.140625" customWidth="1"/>
    <col min="3847" max="3847" width="12.42578125" bestFit="1" customWidth="1"/>
    <col min="3849" max="3849" width="24.140625" bestFit="1" customWidth="1"/>
    <col min="3850" max="3850" width="12.42578125" customWidth="1"/>
    <col min="3851" max="3851" width="11.140625" customWidth="1"/>
    <col min="3852" max="3852" width="10.5703125" customWidth="1"/>
    <col min="3853" max="3853" width="11.7109375" customWidth="1"/>
    <col min="3854" max="3855" width="10.7109375" customWidth="1"/>
    <col min="4097" max="4097" width="24.140625" bestFit="1" customWidth="1"/>
    <col min="4098" max="4098" width="14.28515625" customWidth="1"/>
    <col min="4099" max="4099" width="14.42578125" customWidth="1"/>
    <col min="4100" max="4100" width="13.28515625" bestFit="1" customWidth="1"/>
    <col min="4101" max="4101" width="12.42578125" bestFit="1" customWidth="1"/>
    <col min="4102" max="4102" width="14.140625" customWidth="1"/>
    <col min="4103" max="4103" width="12.42578125" bestFit="1" customWidth="1"/>
    <col min="4105" max="4105" width="24.140625" bestFit="1" customWidth="1"/>
    <col min="4106" max="4106" width="12.42578125" customWidth="1"/>
    <col min="4107" max="4107" width="11.140625" customWidth="1"/>
    <col min="4108" max="4108" width="10.5703125" customWidth="1"/>
    <col min="4109" max="4109" width="11.7109375" customWidth="1"/>
    <col min="4110" max="4111" width="10.7109375" customWidth="1"/>
    <col min="4353" max="4353" width="24.140625" bestFit="1" customWidth="1"/>
    <col min="4354" max="4354" width="14.28515625" customWidth="1"/>
    <col min="4355" max="4355" width="14.42578125" customWidth="1"/>
    <col min="4356" max="4356" width="13.28515625" bestFit="1" customWidth="1"/>
    <col min="4357" max="4357" width="12.42578125" bestFit="1" customWidth="1"/>
    <col min="4358" max="4358" width="14.140625" customWidth="1"/>
    <col min="4359" max="4359" width="12.42578125" bestFit="1" customWidth="1"/>
    <col min="4361" max="4361" width="24.140625" bestFit="1" customWidth="1"/>
    <col min="4362" max="4362" width="12.42578125" customWidth="1"/>
    <col min="4363" max="4363" width="11.140625" customWidth="1"/>
    <col min="4364" max="4364" width="10.5703125" customWidth="1"/>
    <col min="4365" max="4365" width="11.7109375" customWidth="1"/>
    <col min="4366" max="4367" width="10.7109375" customWidth="1"/>
    <col min="4609" max="4609" width="24.140625" bestFit="1" customWidth="1"/>
    <col min="4610" max="4610" width="14.28515625" customWidth="1"/>
    <col min="4611" max="4611" width="14.42578125" customWidth="1"/>
    <col min="4612" max="4612" width="13.28515625" bestFit="1" customWidth="1"/>
    <col min="4613" max="4613" width="12.42578125" bestFit="1" customWidth="1"/>
    <col min="4614" max="4614" width="14.140625" customWidth="1"/>
    <col min="4615" max="4615" width="12.42578125" bestFit="1" customWidth="1"/>
    <col min="4617" max="4617" width="24.140625" bestFit="1" customWidth="1"/>
    <col min="4618" max="4618" width="12.42578125" customWidth="1"/>
    <col min="4619" max="4619" width="11.140625" customWidth="1"/>
    <col min="4620" max="4620" width="10.5703125" customWidth="1"/>
    <col min="4621" max="4621" width="11.7109375" customWidth="1"/>
    <col min="4622" max="4623" width="10.7109375" customWidth="1"/>
    <col min="4865" max="4865" width="24.140625" bestFit="1" customWidth="1"/>
    <col min="4866" max="4866" width="14.28515625" customWidth="1"/>
    <col min="4867" max="4867" width="14.42578125" customWidth="1"/>
    <col min="4868" max="4868" width="13.28515625" bestFit="1" customWidth="1"/>
    <col min="4869" max="4869" width="12.42578125" bestFit="1" customWidth="1"/>
    <col min="4870" max="4870" width="14.140625" customWidth="1"/>
    <col min="4871" max="4871" width="12.42578125" bestFit="1" customWidth="1"/>
    <col min="4873" max="4873" width="24.140625" bestFit="1" customWidth="1"/>
    <col min="4874" max="4874" width="12.42578125" customWidth="1"/>
    <col min="4875" max="4875" width="11.140625" customWidth="1"/>
    <col min="4876" max="4876" width="10.5703125" customWidth="1"/>
    <col min="4877" max="4877" width="11.7109375" customWidth="1"/>
    <col min="4878" max="4879" width="10.7109375" customWidth="1"/>
    <col min="5121" max="5121" width="24.140625" bestFit="1" customWidth="1"/>
    <col min="5122" max="5122" width="14.28515625" customWidth="1"/>
    <col min="5123" max="5123" width="14.42578125" customWidth="1"/>
    <col min="5124" max="5124" width="13.28515625" bestFit="1" customWidth="1"/>
    <col min="5125" max="5125" width="12.42578125" bestFit="1" customWidth="1"/>
    <col min="5126" max="5126" width="14.140625" customWidth="1"/>
    <col min="5127" max="5127" width="12.42578125" bestFit="1" customWidth="1"/>
    <col min="5129" max="5129" width="24.140625" bestFit="1" customWidth="1"/>
    <col min="5130" max="5130" width="12.42578125" customWidth="1"/>
    <col min="5131" max="5131" width="11.140625" customWidth="1"/>
    <col min="5132" max="5132" width="10.5703125" customWidth="1"/>
    <col min="5133" max="5133" width="11.7109375" customWidth="1"/>
    <col min="5134" max="5135" width="10.7109375" customWidth="1"/>
    <col min="5377" max="5377" width="24.140625" bestFit="1" customWidth="1"/>
    <col min="5378" max="5378" width="14.28515625" customWidth="1"/>
    <col min="5379" max="5379" width="14.42578125" customWidth="1"/>
    <col min="5380" max="5380" width="13.28515625" bestFit="1" customWidth="1"/>
    <col min="5381" max="5381" width="12.42578125" bestFit="1" customWidth="1"/>
    <col min="5382" max="5382" width="14.140625" customWidth="1"/>
    <col min="5383" max="5383" width="12.42578125" bestFit="1" customWidth="1"/>
    <col min="5385" max="5385" width="24.140625" bestFit="1" customWidth="1"/>
    <col min="5386" max="5386" width="12.42578125" customWidth="1"/>
    <col min="5387" max="5387" width="11.140625" customWidth="1"/>
    <col min="5388" max="5388" width="10.5703125" customWidth="1"/>
    <col min="5389" max="5389" width="11.7109375" customWidth="1"/>
    <col min="5390" max="5391" width="10.7109375" customWidth="1"/>
    <col min="5633" max="5633" width="24.140625" bestFit="1" customWidth="1"/>
    <col min="5634" max="5634" width="14.28515625" customWidth="1"/>
    <col min="5635" max="5635" width="14.42578125" customWidth="1"/>
    <col min="5636" max="5636" width="13.28515625" bestFit="1" customWidth="1"/>
    <col min="5637" max="5637" width="12.42578125" bestFit="1" customWidth="1"/>
    <col min="5638" max="5638" width="14.140625" customWidth="1"/>
    <col min="5639" max="5639" width="12.42578125" bestFit="1" customWidth="1"/>
    <col min="5641" max="5641" width="24.140625" bestFit="1" customWidth="1"/>
    <col min="5642" max="5642" width="12.42578125" customWidth="1"/>
    <col min="5643" max="5643" width="11.140625" customWidth="1"/>
    <col min="5644" max="5644" width="10.5703125" customWidth="1"/>
    <col min="5645" max="5645" width="11.7109375" customWidth="1"/>
    <col min="5646" max="5647" width="10.7109375" customWidth="1"/>
    <col min="5889" max="5889" width="24.140625" bestFit="1" customWidth="1"/>
    <col min="5890" max="5890" width="14.28515625" customWidth="1"/>
    <col min="5891" max="5891" width="14.42578125" customWidth="1"/>
    <col min="5892" max="5892" width="13.28515625" bestFit="1" customWidth="1"/>
    <col min="5893" max="5893" width="12.42578125" bestFit="1" customWidth="1"/>
    <col min="5894" max="5894" width="14.140625" customWidth="1"/>
    <col min="5895" max="5895" width="12.42578125" bestFit="1" customWidth="1"/>
    <col min="5897" max="5897" width="24.140625" bestFit="1" customWidth="1"/>
    <col min="5898" max="5898" width="12.42578125" customWidth="1"/>
    <col min="5899" max="5899" width="11.140625" customWidth="1"/>
    <col min="5900" max="5900" width="10.5703125" customWidth="1"/>
    <col min="5901" max="5901" width="11.7109375" customWidth="1"/>
    <col min="5902" max="5903" width="10.7109375" customWidth="1"/>
    <col min="6145" max="6145" width="24.140625" bestFit="1" customWidth="1"/>
    <col min="6146" max="6146" width="14.28515625" customWidth="1"/>
    <col min="6147" max="6147" width="14.42578125" customWidth="1"/>
    <col min="6148" max="6148" width="13.28515625" bestFit="1" customWidth="1"/>
    <col min="6149" max="6149" width="12.42578125" bestFit="1" customWidth="1"/>
    <col min="6150" max="6150" width="14.140625" customWidth="1"/>
    <col min="6151" max="6151" width="12.42578125" bestFit="1" customWidth="1"/>
    <col min="6153" max="6153" width="24.140625" bestFit="1" customWidth="1"/>
    <col min="6154" max="6154" width="12.42578125" customWidth="1"/>
    <col min="6155" max="6155" width="11.140625" customWidth="1"/>
    <col min="6156" max="6156" width="10.5703125" customWidth="1"/>
    <col min="6157" max="6157" width="11.7109375" customWidth="1"/>
    <col min="6158" max="6159" width="10.7109375" customWidth="1"/>
    <col min="6401" max="6401" width="24.140625" bestFit="1" customWidth="1"/>
    <col min="6402" max="6402" width="14.28515625" customWidth="1"/>
    <col min="6403" max="6403" width="14.42578125" customWidth="1"/>
    <col min="6404" max="6404" width="13.28515625" bestFit="1" customWidth="1"/>
    <col min="6405" max="6405" width="12.42578125" bestFit="1" customWidth="1"/>
    <col min="6406" max="6406" width="14.140625" customWidth="1"/>
    <col min="6407" max="6407" width="12.42578125" bestFit="1" customWidth="1"/>
    <col min="6409" max="6409" width="24.140625" bestFit="1" customWidth="1"/>
    <col min="6410" max="6410" width="12.42578125" customWidth="1"/>
    <col min="6411" max="6411" width="11.140625" customWidth="1"/>
    <col min="6412" max="6412" width="10.5703125" customWidth="1"/>
    <col min="6413" max="6413" width="11.7109375" customWidth="1"/>
    <col min="6414" max="6415" width="10.7109375" customWidth="1"/>
    <col min="6657" max="6657" width="24.140625" bestFit="1" customWidth="1"/>
    <col min="6658" max="6658" width="14.28515625" customWidth="1"/>
    <col min="6659" max="6659" width="14.42578125" customWidth="1"/>
    <col min="6660" max="6660" width="13.28515625" bestFit="1" customWidth="1"/>
    <col min="6661" max="6661" width="12.42578125" bestFit="1" customWidth="1"/>
    <col min="6662" max="6662" width="14.140625" customWidth="1"/>
    <col min="6663" max="6663" width="12.42578125" bestFit="1" customWidth="1"/>
    <col min="6665" max="6665" width="24.140625" bestFit="1" customWidth="1"/>
    <col min="6666" max="6666" width="12.42578125" customWidth="1"/>
    <col min="6667" max="6667" width="11.140625" customWidth="1"/>
    <col min="6668" max="6668" width="10.5703125" customWidth="1"/>
    <col min="6669" max="6669" width="11.7109375" customWidth="1"/>
    <col min="6670" max="6671" width="10.7109375" customWidth="1"/>
    <col min="6913" max="6913" width="24.140625" bestFit="1" customWidth="1"/>
    <col min="6914" max="6914" width="14.28515625" customWidth="1"/>
    <col min="6915" max="6915" width="14.42578125" customWidth="1"/>
    <col min="6916" max="6916" width="13.28515625" bestFit="1" customWidth="1"/>
    <col min="6917" max="6917" width="12.42578125" bestFit="1" customWidth="1"/>
    <col min="6918" max="6918" width="14.140625" customWidth="1"/>
    <col min="6919" max="6919" width="12.42578125" bestFit="1" customWidth="1"/>
    <col min="6921" max="6921" width="24.140625" bestFit="1" customWidth="1"/>
    <col min="6922" max="6922" width="12.42578125" customWidth="1"/>
    <col min="6923" max="6923" width="11.140625" customWidth="1"/>
    <col min="6924" max="6924" width="10.5703125" customWidth="1"/>
    <col min="6925" max="6925" width="11.7109375" customWidth="1"/>
    <col min="6926" max="6927" width="10.7109375" customWidth="1"/>
    <col min="7169" max="7169" width="24.140625" bestFit="1" customWidth="1"/>
    <col min="7170" max="7170" width="14.28515625" customWidth="1"/>
    <col min="7171" max="7171" width="14.42578125" customWidth="1"/>
    <col min="7172" max="7172" width="13.28515625" bestFit="1" customWidth="1"/>
    <col min="7173" max="7173" width="12.42578125" bestFit="1" customWidth="1"/>
    <col min="7174" max="7174" width="14.140625" customWidth="1"/>
    <col min="7175" max="7175" width="12.42578125" bestFit="1" customWidth="1"/>
    <col min="7177" max="7177" width="24.140625" bestFit="1" customWidth="1"/>
    <col min="7178" max="7178" width="12.42578125" customWidth="1"/>
    <col min="7179" max="7179" width="11.140625" customWidth="1"/>
    <col min="7180" max="7180" width="10.5703125" customWidth="1"/>
    <col min="7181" max="7181" width="11.7109375" customWidth="1"/>
    <col min="7182" max="7183" width="10.7109375" customWidth="1"/>
    <col min="7425" max="7425" width="24.140625" bestFit="1" customWidth="1"/>
    <col min="7426" max="7426" width="14.28515625" customWidth="1"/>
    <col min="7427" max="7427" width="14.42578125" customWidth="1"/>
    <col min="7428" max="7428" width="13.28515625" bestFit="1" customWidth="1"/>
    <col min="7429" max="7429" width="12.42578125" bestFit="1" customWidth="1"/>
    <col min="7430" max="7430" width="14.140625" customWidth="1"/>
    <col min="7431" max="7431" width="12.42578125" bestFit="1" customWidth="1"/>
    <col min="7433" max="7433" width="24.140625" bestFit="1" customWidth="1"/>
    <col min="7434" max="7434" width="12.42578125" customWidth="1"/>
    <col min="7435" max="7435" width="11.140625" customWidth="1"/>
    <col min="7436" max="7436" width="10.5703125" customWidth="1"/>
    <col min="7437" max="7437" width="11.7109375" customWidth="1"/>
    <col min="7438" max="7439" width="10.7109375" customWidth="1"/>
    <col min="7681" max="7681" width="24.140625" bestFit="1" customWidth="1"/>
    <col min="7682" max="7682" width="14.28515625" customWidth="1"/>
    <col min="7683" max="7683" width="14.42578125" customWidth="1"/>
    <col min="7684" max="7684" width="13.28515625" bestFit="1" customWidth="1"/>
    <col min="7685" max="7685" width="12.42578125" bestFit="1" customWidth="1"/>
    <col min="7686" max="7686" width="14.140625" customWidth="1"/>
    <col min="7687" max="7687" width="12.42578125" bestFit="1" customWidth="1"/>
    <col min="7689" max="7689" width="24.140625" bestFit="1" customWidth="1"/>
    <col min="7690" max="7690" width="12.42578125" customWidth="1"/>
    <col min="7691" max="7691" width="11.140625" customWidth="1"/>
    <col min="7692" max="7692" width="10.5703125" customWidth="1"/>
    <col min="7693" max="7693" width="11.7109375" customWidth="1"/>
    <col min="7694" max="7695" width="10.7109375" customWidth="1"/>
    <col min="7937" max="7937" width="24.140625" bestFit="1" customWidth="1"/>
    <col min="7938" max="7938" width="14.28515625" customWidth="1"/>
    <col min="7939" max="7939" width="14.42578125" customWidth="1"/>
    <col min="7940" max="7940" width="13.28515625" bestFit="1" customWidth="1"/>
    <col min="7941" max="7941" width="12.42578125" bestFit="1" customWidth="1"/>
    <col min="7942" max="7942" width="14.140625" customWidth="1"/>
    <col min="7943" max="7943" width="12.42578125" bestFit="1" customWidth="1"/>
    <col min="7945" max="7945" width="24.140625" bestFit="1" customWidth="1"/>
    <col min="7946" max="7946" width="12.42578125" customWidth="1"/>
    <col min="7947" max="7947" width="11.140625" customWidth="1"/>
    <col min="7948" max="7948" width="10.5703125" customWidth="1"/>
    <col min="7949" max="7949" width="11.7109375" customWidth="1"/>
    <col min="7950" max="7951" width="10.7109375" customWidth="1"/>
    <col min="8193" max="8193" width="24.140625" bestFit="1" customWidth="1"/>
    <col min="8194" max="8194" width="14.28515625" customWidth="1"/>
    <col min="8195" max="8195" width="14.42578125" customWidth="1"/>
    <col min="8196" max="8196" width="13.28515625" bestFit="1" customWidth="1"/>
    <col min="8197" max="8197" width="12.42578125" bestFit="1" customWidth="1"/>
    <col min="8198" max="8198" width="14.140625" customWidth="1"/>
    <col min="8199" max="8199" width="12.42578125" bestFit="1" customWidth="1"/>
    <col min="8201" max="8201" width="24.140625" bestFit="1" customWidth="1"/>
    <col min="8202" max="8202" width="12.42578125" customWidth="1"/>
    <col min="8203" max="8203" width="11.140625" customWidth="1"/>
    <col min="8204" max="8204" width="10.5703125" customWidth="1"/>
    <col min="8205" max="8205" width="11.7109375" customWidth="1"/>
    <col min="8206" max="8207" width="10.7109375" customWidth="1"/>
    <col min="8449" max="8449" width="24.140625" bestFit="1" customWidth="1"/>
    <col min="8450" max="8450" width="14.28515625" customWidth="1"/>
    <col min="8451" max="8451" width="14.42578125" customWidth="1"/>
    <col min="8452" max="8452" width="13.28515625" bestFit="1" customWidth="1"/>
    <col min="8453" max="8453" width="12.42578125" bestFit="1" customWidth="1"/>
    <col min="8454" max="8454" width="14.140625" customWidth="1"/>
    <col min="8455" max="8455" width="12.42578125" bestFit="1" customWidth="1"/>
    <col min="8457" max="8457" width="24.140625" bestFit="1" customWidth="1"/>
    <col min="8458" max="8458" width="12.42578125" customWidth="1"/>
    <col min="8459" max="8459" width="11.140625" customWidth="1"/>
    <col min="8460" max="8460" width="10.5703125" customWidth="1"/>
    <col min="8461" max="8461" width="11.7109375" customWidth="1"/>
    <col min="8462" max="8463" width="10.7109375" customWidth="1"/>
    <col min="8705" max="8705" width="24.140625" bestFit="1" customWidth="1"/>
    <col min="8706" max="8706" width="14.28515625" customWidth="1"/>
    <col min="8707" max="8707" width="14.42578125" customWidth="1"/>
    <col min="8708" max="8708" width="13.28515625" bestFit="1" customWidth="1"/>
    <col min="8709" max="8709" width="12.42578125" bestFit="1" customWidth="1"/>
    <col min="8710" max="8710" width="14.140625" customWidth="1"/>
    <col min="8711" max="8711" width="12.42578125" bestFit="1" customWidth="1"/>
    <col min="8713" max="8713" width="24.140625" bestFit="1" customWidth="1"/>
    <col min="8714" max="8714" width="12.42578125" customWidth="1"/>
    <col min="8715" max="8715" width="11.140625" customWidth="1"/>
    <col min="8716" max="8716" width="10.5703125" customWidth="1"/>
    <col min="8717" max="8717" width="11.7109375" customWidth="1"/>
    <col min="8718" max="8719" width="10.7109375" customWidth="1"/>
    <col min="8961" max="8961" width="24.140625" bestFit="1" customWidth="1"/>
    <col min="8962" max="8962" width="14.28515625" customWidth="1"/>
    <col min="8963" max="8963" width="14.42578125" customWidth="1"/>
    <col min="8964" max="8964" width="13.28515625" bestFit="1" customWidth="1"/>
    <col min="8965" max="8965" width="12.42578125" bestFit="1" customWidth="1"/>
    <col min="8966" max="8966" width="14.140625" customWidth="1"/>
    <col min="8967" max="8967" width="12.42578125" bestFit="1" customWidth="1"/>
    <col min="8969" max="8969" width="24.140625" bestFit="1" customWidth="1"/>
    <col min="8970" max="8970" width="12.42578125" customWidth="1"/>
    <col min="8971" max="8971" width="11.140625" customWidth="1"/>
    <col min="8972" max="8972" width="10.5703125" customWidth="1"/>
    <col min="8973" max="8973" width="11.7109375" customWidth="1"/>
    <col min="8974" max="8975" width="10.7109375" customWidth="1"/>
    <col min="9217" max="9217" width="24.140625" bestFit="1" customWidth="1"/>
    <col min="9218" max="9218" width="14.28515625" customWidth="1"/>
    <col min="9219" max="9219" width="14.42578125" customWidth="1"/>
    <col min="9220" max="9220" width="13.28515625" bestFit="1" customWidth="1"/>
    <col min="9221" max="9221" width="12.42578125" bestFit="1" customWidth="1"/>
    <col min="9222" max="9222" width="14.140625" customWidth="1"/>
    <col min="9223" max="9223" width="12.42578125" bestFit="1" customWidth="1"/>
    <col min="9225" max="9225" width="24.140625" bestFit="1" customWidth="1"/>
    <col min="9226" max="9226" width="12.42578125" customWidth="1"/>
    <col min="9227" max="9227" width="11.140625" customWidth="1"/>
    <col min="9228" max="9228" width="10.5703125" customWidth="1"/>
    <col min="9229" max="9229" width="11.7109375" customWidth="1"/>
    <col min="9230" max="9231" width="10.7109375" customWidth="1"/>
    <col min="9473" max="9473" width="24.140625" bestFit="1" customWidth="1"/>
    <col min="9474" max="9474" width="14.28515625" customWidth="1"/>
    <col min="9475" max="9475" width="14.42578125" customWidth="1"/>
    <col min="9476" max="9476" width="13.28515625" bestFit="1" customWidth="1"/>
    <col min="9477" max="9477" width="12.42578125" bestFit="1" customWidth="1"/>
    <col min="9478" max="9478" width="14.140625" customWidth="1"/>
    <col min="9479" max="9479" width="12.42578125" bestFit="1" customWidth="1"/>
    <col min="9481" max="9481" width="24.140625" bestFit="1" customWidth="1"/>
    <col min="9482" max="9482" width="12.42578125" customWidth="1"/>
    <col min="9483" max="9483" width="11.140625" customWidth="1"/>
    <col min="9484" max="9484" width="10.5703125" customWidth="1"/>
    <col min="9485" max="9485" width="11.7109375" customWidth="1"/>
    <col min="9486" max="9487" width="10.7109375" customWidth="1"/>
    <col min="9729" max="9729" width="24.140625" bestFit="1" customWidth="1"/>
    <col min="9730" max="9730" width="14.28515625" customWidth="1"/>
    <col min="9731" max="9731" width="14.42578125" customWidth="1"/>
    <col min="9732" max="9732" width="13.28515625" bestFit="1" customWidth="1"/>
    <col min="9733" max="9733" width="12.42578125" bestFit="1" customWidth="1"/>
    <col min="9734" max="9734" width="14.140625" customWidth="1"/>
    <col min="9735" max="9735" width="12.42578125" bestFit="1" customWidth="1"/>
    <col min="9737" max="9737" width="24.140625" bestFit="1" customWidth="1"/>
    <col min="9738" max="9738" width="12.42578125" customWidth="1"/>
    <col min="9739" max="9739" width="11.140625" customWidth="1"/>
    <col min="9740" max="9740" width="10.5703125" customWidth="1"/>
    <col min="9741" max="9741" width="11.7109375" customWidth="1"/>
    <col min="9742" max="9743" width="10.7109375" customWidth="1"/>
    <col min="9985" max="9985" width="24.140625" bestFit="1" customWidth="1"/>
    <col min="9986" max="9986" width="14.28515625" customWidth="1"/>
    <col min="9987" max="9987" width="14.42578125" customWidth="1"/>
    <col min="9988" max="9988" width="13.28515625" bestFit="1" customWidth="1"/>
    <col min="9989" max="9989" width="12.42578125" bestFit="1" customWidth="1"/>
    <col min="9990" max="9990" width="14.140625" customWidth="1"/>
    <col min="9991" max="9991" width="12.42578125" bestFit="1" customWidth="1"/>
    <col min="9993" max="9993" width="24.140625" bestFit="1" customWidth="1"/>
    <col min="9994" max="9994" width="12.42578125" customWidth="1"/>
    <col min="9995" max="9995" width="11.140625" customWidth="1"/>
    <col min="9996" max="9996" width="10.5703125" customWidth="1"/>
    <col min="9997" max="9997" width="11.7109375" customWidth="1"/>
    <col min="9998" max="9999" width="10.7109375" customWidth="1"/>
    <col min="10241" max="10241" width="24.140625" bestFit="1" customWidth="1"/>
    <col min="10242" max="10242" width="14.28515625" customWidth="1"/>
    <col min="10243" max="10243" width="14.42578125" customWidth="1"/>
    <col min="10244" max="10244" width="13.28515625" bestFit="1" customWidth="1"/>
    <col min="10245" max="10245" width="12.42578125" bestFit="1" customWidth="1"/>
    <col min="10246" max="10246" width="14.140625" customWidth="1"/>
    <col min="10247" max="10247" width="12.42578125" bestFit="1" customWidth="1"/>
    <col min="10249" max="10249" width="24.140625" bestFit="1" customWidth="1"/>
    <col min="10250" max="10250" width="12.42578125" customWidth="1"/>
    <col min="10251" max="10251" width="11.140625" customWidth="1"/>
    <col min="10252" max="10252" width="10.5703125" customWidth="1"/>
    <col min="10253" max="10253" width="11.7109375" customWidth="1"/>
    <col min="10254" max="10255" width="10.7109375" customWidth="1"/>
    <col min="10497" max="10497" width="24.140625" bestFit="1" customWidth="1"/>
    <col min="10498" max="10498" width="14.28515625" customWidth="1"/>
    <col min="10499" max="10499" width="14.42578125" customWidth="1"/>
    <col min="10500" max="10500" width="13.28515625" bestFit="1" customWidth="1"/>
    <col min="10501" max="10501" width="12.42578125" bestFit="1" customWidth="1"/>
    <col min="10502" max="10502" width="14.140625" customWidth="1"/>
    <col min="10503" max="10503" width="12.42578125" bestFit="1" customWidth="1"/>
    <col min="10505" max="10505" width="24.140625" bestFit="1" customWidth="1"/>
    <col min="10506" max="10506" width="12.42578125" customWidth="1"/>
    <col min="10507" max="10507" width="11.140625" customWidth="1"/>
    <col min="10508" max="10508" width="10.5703125" customWidth="1"/>
    <col min="10509" max="10509" width="11.7109375" customWidth="1"/>
    <col min="10510" max="10511" width="10.7109375" customWidth="1"/>
    <col min="10753" max="10753" width="24.140625" bestFit="1" customWidth="1"/>
    <col min="10754" max="10754" width="14.28515625" customWidth="1"/>
    <col min="10755" max="10755" width="14.42578125" customWidth="1"/>
    <col min="10756" max="10756" width="13.28515625" bestFit="1" customWidth="1"/>
    <col min="10757" max="10757" width="12.42578125" bestFit="1" customWidth="1"/>
    <col min="10758" max="10758" width="14.140625" customWidth="1"/>
    <col min="10759" max="10759" width="12.42578125" bestFit="1" customWidth="1"/>
    <col min="10761" max="10761" width="24.140625" bestFit="1" customWidth="1"/>
    <col min="10762" max="10762" width="12.42578125" customWidth="1"/>
    <col min="10763" max="10763" width="11.140625" customWidth="1"/>
    <col min="10764" max="10764" width="10.5703125" customWidth="1"/>
    <col min="10765" max="10765" width="11.7109375" customWidth="1"/>
    <col min="10766" max="10767" width="10.7109375" customWidth="1"/>
    <col min="11009" max="11009" width="24.140625" bestFit="1" customWidth="1"/>
    <col min="11010" max="11010" width="14.28515625" customWidth="1"/>
    <col min="11011" max="11011" width="14.42578125" customWidth="1"/>
    <col min="11012" max="11012" width="13.28515625" bestFit="1" customWidth="1"/>
    <col min="11013" max="11013" width="12.42578125" bestFit="1" customWidth="1"/>
    <col min="11014" max="11014" width="14.140625" customWidth="1"/>
    <col min="11015" max="11015" width="12.42578125" bestFit="1" customWidth="1"/>
    <col min="11017" max="11017" width="24.140625" bestFit="1" customWidth="1"/>
    <col min="11018" max="11018" width="12.42578125" customWidth="1"/>
    <col min="11019" max="11019" width="11.140625" customWidth="1"/>
    <col min="11020" max="11020" width="10.5703125" customWidth="1"/>
    <col min="11021" max="11021" width="11.7109375" customWidth="1"/>
    <col min="11022" max="11023" width="10.7109375" customWidth="1"/>
    <col min="11265" max="11265" width="24.140625" bestFit="1" customWidth="1"/>
    <col min="11266" max="11266" width="14.28515625" customWidth="1"/>
    <col min="11267" max="11267" width="14.42578125" customWidth="1"/>
    <col min="11268" max="11268" width="13.28515625" bestFit="1" customWidth="1"/>
    <col min="11269" max="11269" width="12.42578125" bestFit="1" customWidth="1"/>
    <col min="11270" max="11270" width="14.140625" customWidth="1"/>
    <col min="11271" max="11271" width="12.42578125" bestFit="1" customWidth="1"/>
    <col min="11273" max="11273" width="24.140625" bestFit="1" customWidth="1"/>
    <col min="11274" max="11274" width="12.42578125" customWidth="1"/>
    <col min="11275" max="11275" width="11.140625" customWidth="1"/>
    <col min="11276" max="11276" width="10.5703125" customWidth="1"/>
    <col min="11277" max="11277" width="11.7109375" customWidth="1"/>
    <col min="11278" max="11279" width="10.7109375" customWidth="1"/>
    <col min="11521" max="11521" width="24.140625" bestFit="1" customWidth="1"/>
    <col min="11522" max="11522" width="14.28515625" customWidth="1"/>
    <col min="11523" max="11523" width="14.42578125" customWidth="1"/>
    <col min="11524" max="11524" width="13.28515625" bestFit="1" customWidth="1"/>
    <col min="11525" max="11525" width="12.42578125" bestFit="1" customWidth="1"/>
    <col min="11526" max="11526" width="14.140625" customWidth="1"/>
    <col min="11527" max="11527" width="12.42578125" bestFit="1" customWidth="1"/>
    <col min="11529" max="11529" width="24.140625" bestFit="1" customWidth="1"/>
    <col min="11530" max="11530" width="12.42578125" customWidth="1"/>
    <col min="11531" max="11531" width="11.140625" customWidth="1"/>
    <col min="11532" max="11532" width="10.5703125" customWidth="1"/>
    <col min="11533" max="11533" width="11.7109375" customWidth="1"/>
    <col min="11534" max="11535" width="10.7109375" customWidth="1"/>
    <col min="11777" max="11777" width="24.140625" bestFit="1" customWidth="1"/>
    <col min="11778" max="11778" width="14.28515625" customWidth="1"/>
    <col min="11779" max="11779" width="14.42578125" customWidth="1"/>
    <col min="11780" max="11780" width="13.28515625" bestFit="1" customWidth="1"/>
    <col min="11781" max="11781" width="12.42578125" bestFit="1" customWidth="1"/>
    <col min="11782" max="11782" width="14.140625" customWidth="1"/>
    <col min="11783" max="11783" width="12.42578125" bestFit="1" customWidth="1"/>
    <col min="11785" max="11785" width="24.140625" bestFit="1" customWidth="1"/>
    <col min="11786" max="11786" width="12.42578125" customWidth="1"/>
    <col min="11787" max="11787" width="11.140625" customWidth="1"/>
    <col min="11788" max="11788" width="10.5703125" customWidth="1"/>
    <col min="11789" max="11789" width="11.7109375" customWidth="1"/>
    <col min="11790" max="11791" width="10.7109375" customWidth="1"/>
    <col min="12033" max="12033" width="24.140625" bestFit="1" customWidth="1"/>
    <col min="12034" max="12034" width="14.28515625" customWidth="1"/>
    <col min="12035" max="12035" width="14.42578125" customWidth="1"/>
    <col min="12036" max="12036" width="13.28515625" bestFit="1" customWidth="1"/>
    <col min="12037" max="12037" width="12.42578125" bestFit="1" customWidth="1"/>
    <col min="12038" max="12038" width="14.140625" customWidth="1"/>
    <col min="12039" max="12039" width="12.42578125" bestFit="1" customWidth="1"/>
    <col min="12041" max="12041" width="24.140625" bestFit="1" customWidth="1"/>
    <col min="12042" max="12042" width="12.42578125" customWidth="1"/>
    <col min="12043" max="12043" width="11.140625" customWidth="1"/>
    <col min="12044" max="12044" width="10.5703125" customWidth="1"/>
    <col min="12045" max="12045" width="11.7109375" customWidth="1"/>
    <col min="12046" max="12047" width="10.7109375" customWidth="1"/>
    <col min="12289" max="12289" width="24.140625" bestFit="1" customWidth="1"/>
    <col min="12290" max="12290" width="14.28515625" customWidth="1"/>
    <col min="12291" max="12291" width="14.42578125" customWidth="1"/>
    <col min="12292" max="12292" width="13.28515625" bestFit="1" customWidth="1"/>
    <col min="12293" max="12293" width="12.42578125" bestFit="1" customWidth="1"/>
    <col min="12294" max="12294" width="14.140625" customWidth="1"/>
    <col min="12295" max="12295" width="12.42578125" bestFit="1" customWidth="1"/>
    <col min="12297" max="12297" width="24.140625" bestFit="1" customWidth="1"/>
    <col min="12298" max="12298" width="12.42578125" customWidth="1"/>
    <col min="12299" max="12299" width="11.140625" customWidth="1"/>
    <col min="12300" max="12300" width="10.5703125" customWidth="1"/>
    <col min="12301" max="12301" width="11.7109375" customWidth="1"/>
    <col min="12302" max="12303" width="10.7109375" customWidth="1"/>
    <col min="12545" max="12545" width="24.140625" bestFit="1" customWidth="1"/>
    <col min="12546" max="12546" width="14.28515625" customWidth="1"/>
    <col min="12547" max="12547" width="14.42578125" customWidth="1"/>
    <col min="12548" max="12548" width="13.28515625" bestFit="1" customWidth="1"/>
    <col min="12549" max="12549" width="12.42578125" bestFit="1" customWidth="1"/>
    <col min="12550" max="12550" width="14.140625" customWidth="1"/>
    <col min="12551" max="12551" width="12.42578125" bestFit="1" customWidth="1"/>
    <col min="12553" max="12553" width="24.140625" bestFit="1" customWidth="1"/>
    <col min="12554" max="12554" width="12.42578125" customWidth="1"/>
    <col min="12555" max="12555" width="11.140625" customWidth="1"/>
    <col min="12556" max="12556" width="10.5703125" customWidth="1"/>
    <col min="12557" max="12557" width="11.7109375" customWidth="1"/>
    <col min="12558" max="12559" width="10.7109375" customWidth="1"/>
    <col min="12801" max="12801" width="24.140625" bestFit="1" customWidth="1"/>
    <col min="12802" max="12802" width="14.28515625" customWidth="1"/>
    <col min="12803" max="12803" width="14.42578125" customWidth="1"/>
    <col min="12804" max="12804" width="13.28515625" bestFit="1" customWidth="1"/>
    <col min="12805" max="12805" width="12.42578125" bestFit="1" customWidth="1"/>
    <col min="12806" max="12806" width="14.140625" customWidth="1"/>
    <col min="12807" max="12807" width="12.42578125" bestFit="1" customWidth="1"/>
    <col min="12809" max="12809" width="24.140625" bestFit="1" customWidth="1"/>
    <col min="12810" max="12810" width="12.42578125" customWidth="1"/>
    <col min="12811" max="12811" width="11.140625" customWidth="1"/>
    <col min="12812" max="12812" width="10.5703125" customWidth="1"/>
    <col min="12813" max="12813" width="11.7109375" customWidth="1"/>
    <col min="12814" max="12815" width="10.7109375" customWidth="1"/>
    <col min="13057" max="13057" width="24.140625" bestFit="1" customWidth="1"/>
    <col min="13058" max="13058" width="14.28515625" customWidth="1"/>
    <col min="13059" max="13059" width="14.42578125" customWidth="1"/>
    <col min="13060" max="13060" width="13.28515625" bestFit="1" customWidth="1"/>
    <col min="13061" max="13061" width="12.42578125" bestFit="1" customWidth="1"/>
    <col min="13062" max="13062" width="14.140625" customWidth="1"/>
    <col min="13063" max="13063" width="12.42578125" bestFit="1" customWidth="1"/>
    <col min="13065" max="13065" width="24.140625" bestFit="1" customWidth="1"/>
    <col min="13066" max="13066" width="12.42578125" customWidth="1"/>
    <col min="13067" max="13067" width="11.140625" customWidth="1"/>
    <col min="13068" max="13068" width="10.5703125" customWidth="1"/>
    <col min="13069" max="13069" width="11.7109375" customWidth="1"/>
    <col min="13070" max="13071" width="10.7109375" customWidth="1"/>
    <col min="13313" max="13313" width="24.140625" bestFit="1" customWidth="1"/>
    <col min="13314" max="13314" width="14.28515625" customWidth="1"/>
    <col min="13315" max="13315" width="14.42578125" customWidth="1"/>
    <col min="13316" max="13316" width="13.28515625" bestFit="1" customWidth="1"/>
    <col min="13317" max="13317" width="12.42578125" bestFit="1" customWidth="1"/>
    <col min="13318" max="13318" width="14.140625" customWidth="1"/>
    <col min="13319" max="13319" width="12.42578125" bestFit="1" customWidth="1"/>
    <col min="13321" max="13321" width="24.140625" bestFit="1" customWidth="1"/>
    <col min="13322" max="13322" width="12.42578125" customWidth="1"/>
    <col min="13323" max="13323" width="11.140625" customWidth="1"/>
    <col min="13324" max="13324" width="10.5703125" customWidth="1"/>
    <col min="13325" max="13325" width="11.7109375" customWidth="1"/>
    <col min="13326" max="13327" width="10.7109375" customWidth="1"/>
    <col min="13569" max="13569" width="24.140625" bestFit="1" customWidth="1"/>
    <col min="13570" max="13570" width="14.28515625" customWidth="1"/>
    <col min="13571" max="13571" width="14.42578125" customWidth="1"/>
    <col min="13572" max="13572" width="13.28515625" bestFit="1" customWidth="1"/>
    <col min="13573" max="13573" width="12.42578125" bestFit="1" customWidth="1"/>
    <col min="13574" max="13574" width="14.140625" customWidth="1"/>
    <col min="13575" max="13575" width="12.42578125" bestFit="1" customWidth="1"/>
    <col min="13577" max="13577" width="24.140625" bestFit="1" customWidth="1"/>
    <col min="13578" max="13578" width="12.42578125" customWidth="1"/>
    <col min="13579" max="13579" width="11.140625" customWidth="1"/>
    <col min="13580" max="13580" width="10.5703125" customWidth="1"/>
    <col min="13581" max="13581" width="11.7109375" customWidth="1"/>
    <col min="13582" max="13583" width="10.7109375" customWidth="1"/>
    <col min="13825" max="13825" width="24.140625" bestFit="1" customWidth="1"/>
    <col min="13826" max="13826" width="14.28515625" customWidth="1"/>
    <col min="13827" max="13827" width="14.42578125" customWidth="1"/>
    <col min="13828" max="13828" width="13.28515625" bestFit="1" customWidth="1"/>
    <col min="13829" max="13829" width="12.42578125" bestFit="1" customWidth="1"/>
    <col min="13830" max="13830" width="14.140625" customWidth="1"/>
    <col min="13831" max="13831" width="12.42578125" bestFit="1" customWidth="1"/>
    <col min="13833" max="13833" width="24.140625" bestFit="1" customWidth="1"/>
    <col min="13834" max="13834" width="12.42578125" customWidth="1"/>
    <col min="13835" max="13835" width="11.140625" customWidth="1"/>
    <col min="13836" max="13836" width="10.5703125" customWidth="1"/>
    <col min="13837" max="13837" width="11.7109375" customWidth="1"/>
    <col min="13838" max="13839" width="10.7109375" customWidth="1"/>
    <col min="14081" max="14081" width="24.140625" bestFit="1" customWidth="1"/>
    <col min="14082" max="14082" width="14.28515625" customWidth="1"/>
    <col min="14083" max="14083" width="14.42578125" customWidth="1"/>
    <col min="14084" max="14084" width="13.28515625" bestFit="1" customWidth="1"/>
    <col min="14085" max="14085" width="12.42578125" bestFit="1" customWidth="1"/>
    <col min="14086" max="14086" width="14.140625" customWidth="1"/>
    <col min="14087" max="14087" width="12.42578125" bestFit="1" customWidth="1"/>
    <col min="14089" max="14089" width="24.140625" bestFit="1" customWidth="1"/>
    <col min="14090" max="14090" width="12.42578125" customWidth="1"/>
    <col min="14091" max="14091" width="11.140625" customWidth="1"/>
    <col min="14092" max="14092" width="10.5703125" customWidth="1"/>
    <col min="14093" max="14093" width="11.7109375" customWidth="1"/>
    <col min="14094" max="14095" width="10.7109375" customWidth="1"/>
    <col min="14337" max="14337" width="24.140625" bestFit="1" customWidth="1"/>
    <col min="14338" max="14338" width="14.28515625" customWidth="1"/>
    <col min="14339" max="14339" width="14.42578125" customWidth="1"/>
    <col min="14340" max="14340" width="13.28515625" bestFit="1" customWidth="1"/>
    <col min="14341" max="14341" width="12.42578125" bestFit="1" customWidth="1"/>
    <col min="14342" max="14342" width="14.140625" customWidth="1"/>
    <col min="14343" max="14343" width="12.42578125" bestFit="1" customWidth="1"/>
    <col min="14345" max="14345" width="24.140625" bestFit="1" customWidth="1"/>
    <col min="14346" max="14346" width="12.42578125" customWidth="1"/>
    <col min="14347" max="14347" width="11.140625" customWidth="1"/>
    <col min="14348" max="14348" width="10.5703125" customWidth="1"/>
    <col min="14349" max="14349" width="11.7109375" customWidth="1"/>
    <col min="14350" max="14351" width="10.7109375" customWidth="1"/>
    <col min="14593" max="14593" width="24.140625" bestFit="1" customWidth="1"/>
    <col min="14594" max="14594" width="14.28515625" customWidth="1"/>
    <col min="14595" max="14595" width="14.42578125" customWidth="1"/>
    <col min="14596" max="14596" width="13.28515625" bestFit="1" customWidth="1"/>
    <col min="14597" max="14597" width="12.42578125" bestFit="1" customWidth="1"/>
    <col min="14598" max="14598" width="14.140625" customWidth="1"/>
    <col min="14599" max="14599" width="12.42578125" bestFit="1" customWidth="1"/>
    <col min="14601" max="14601" width="24.140625" bestFit="1" customWidth="1"/>
    <col min="14602" max="14602" width="12.42578125" customWidth="1"/>
    <col min="14603" max="14603" width="11.140625" customWidth="1"/>
    <col min="14604" max="14604" width="10.5703125" customWidth="1"/>
    <col min="14605" max="14605" width="11.7109375" customWidth="1"/>
    <col min="14606" max="14607" width="10.7109375" customWidth="1"/>
    <col min="14849" max="14849" width="24.140625" bestFit="1" customWidth="1"/>
    <col min="14850" max="14850" width="14.28515625" customWidth="1"/>
    <col min="14851" max="14851" width="14.42578125" customWidth="1"/>
    <col min="14852" max="14852" width="13.28515625" bestFit="1" customWidth="1"/>
    <col min="14853" max="14853" width="12.42578125" bestFit="1" customWidth="1"/>
    <col min="14854" max="14854" width="14.140625" customWidth="1"/>
    <col min="14855" max="14855" width="12.42578125" bestFit="1" customWidth="1"/>
    <col min="14857" max="14857" width="24.140625" bestFit="1" customWidth="1"/>
    <col min="14858" max="14858" width="12.42578125" customWidth="1"/>
    <col min="14859" max="14859" width="11.140625" customWidth="1"/>
    <col min="14860" max="14860" width="10.5703125" customWidth="1"/>
    <col min="14861" max="14861" width="11.7109375" customWidth="1"/>
    <col min="14862" max="14863" width="10.7109375" customWidth="1"/>
    <col min="15105" max="15105" width="24.140625" bestFit="1" customWidth="1"/>
    <col min="15106" max="15106" width="14.28515625" customWidth="1"/>
    <col min="15107" max="15107" width="14.42578125" customWidth="1"/>
    <col min="15108" max="15108" width="13.28515625" bestFit="1" customWidth="1"/>
    <col min="15109" max="15109" width="12.42578125" bestFit="1" customWidth="1"/>
    <col min="15110" max="15110" width="14.140625" customWidth="1"/>
    <col min="15111" max="15111" width="12.42578125" bestFit="1" customWidth="1"/>
    <col min="15113" max="15113" width="24.140625" bestFit="1" customWidth="1"/>
    <col min="15114" max="15114" width="12.42578125" customWidth="1"/>
    <col min="15115" max="15115" width="11.140625" customWidth="1"/>
    <col min="15116" max="15116" width="10.5703125" customWidth="1"/>
    <col min="15117" max="15117" width="11.7109375" customWidth="1"/>
    <col min="15118" max="15119" width="10.7109375" customWidth="1"/>
    <col min="15361" max="15361" width="24.140625" bestFit="1" customWidth="1"/>
    <col min="15362" max="15362" width="14.28515625" customWidth="1"/>
    <col min="15363" max="15363" width="14.42578125" customWidth="1"/>
    <col min="15364" max="15364" width="13.28515625" bestFit="1" customWidth="1"/>
    <col min="15365" max="15365" width="12.42578125" bestFit="1" customWidth="1"/>
    <col min="15366" max="15366" width="14.140625" customWidth="1"/>
    <col min="15367" max="15367" width="12.42578125" bestFit="1" customWidth="1"/>
    <col min="15369" max="15369" width="24.140625" bestFit="1" customWidth="1"/>
    <col min="15370" max="15370" width="12.42578125" customWidth="1"/>
    <col min="15371" max="15371" width="11.140625" customWidth="1"/>
    <col min="15372" max="15372" width="10.5703125" customWidth="1"/>
    <col min="15373" max="15373" width="11.7109375" customWidth="1"/>
    <col min="15374" max="15375" width="10.7109375" customWidth="1"/>
    <col min="15617" max="15617" width="24.140625" bestFit="1" customWidth="1"/>
    <col min="15618" max="15618" width="14.28515625" customWidth="1"/>
    <col min="15619" max="15619" width="14.42578125" customWidth="1"/>
    <col min="15620" max="15620" width="13.28515625" bestFit="1" customWidth="1"/>
    <col min="15621" max="15621" width="12.42578125" bestFit="1" customWidth="1"/>
    <col min="15622" max="15622" width="14.140625" customWidth="1"/>
    <col min="15623" max="15623" width="12.42578125" bestFit="1" customWidth="1"/>
    <col min="15625" max="15625" width="24.140625" bestFit="1" customWidth="1"/>
    <col min="15626" max="15626" width="12.42578125" customWidth="1"/>
    <col min="15627" max="15627" width="11.140625" customWidth="1"/>
    <col min="15628" max="15628" width="10.5703125" customWidth="1"/>
    <col min="15629" max="15629" width="11.7109375" customWidth="1"/>
    <col min="15630" max="15631" width="10.7109375" customWidth="1"/>
    <col min="15873" max="15873" width="24.140625" bestFit="1" customWidth="1"/>
    <col min="15874" max="15874" width="14.28515625" customWidth="1"/>
    <col min="15875" max="15875" width="14.42578125" customWidth="1"/>
    <col min="15876" max="15876" width="13.28515625" bestFit="1" customWidth="1"/>
    <col min="15877" max="15877" width="12.42578125" bestFit="1" customWidth="1"/>
    <col min="15878" max="15878" width="14.140625" customWidth="1"/>
    <col min="15879" max="15879" width="12.42578125" bestFit="1" customWidth="1"/>
    <col min="15881" max="15881" width="24.140625" bestFit="1" customWidth="1"/>
    <col min="15882" max="15882" width="12.42578125" customWidth="1"/>
    <col min="15883" max="15883" width="11.140625" customWidth="1"/>
    <col min="15884" max="15884" width="10.5703125" customWidth="1"/>
    <col min="15885" max="15885" width="11.7109375" customWidth="1"/>
    <col min="15886" max="15887" width="10.7109375" customWidth="1"/>
    <col min="16129" max="16129" width="24.140625" bestFit="1" customWidth="1"/>
    <col min="16130" max="16130" width="14.28515625" customWidth="1"/>
    <col min="16131" max="16131" width="14.42578125" customWidth="1"/>
    <col min="16132" max="16132" width="13.28515625" bestFit="1" customWidth="1"/>
    <col min="16133" max="16133" width="12.42578125" bestFit="1" customWidth="1"/>
    <col min="16134" max="16134" width="14.140625" customWidth="1"/>
    <col min="16135" max="16135" width="12.42578125" bestFit="1" customWidth="1"/>
    <col min="16137" max="16137" width="24.140625" bestFit="1" customWidth="1"/>
    <col min="16138" max="16138" width="12.42578125" customWidth="1"/>
    <col min="16139" max="16139" width="11.140625" customWidth="1"/>
    <col min="16140" max="16140" width="10.5703125" customWidth="1"/>
    <col min="16141" max="16141" width="11.7109375" customWidth="1"/>
    <col min="16142" max="16143" width="10.7109375" customWidth="1"/>
  </cols>
  <sheetData>
    <row r="1" spans="1:15" x14ac:dyDescent="0.25">
      <c r="A1" t="s">
        <v>55</v>
      </c>
    </row>
    <row r="2" spans="1:15" ht="108.75" customHeight="1" x14ac:dyDescent="0.25">
      <c r="A2" s="62" t="s">
        <v>56</v>
      </c>
      <c r="B2" s="62"/>
      <c r="C2" s="62"/>
      <c r="D2" s="62"/>
      <c r="E2" s="62"/>
      <c r="F2" s="62"/>
      <c r="G2" s="62"/>
    </row>
    <row r="3" spans="1:15" ht="58.5" customHeight="1" x14ac:dyDescent="0.25">
      <c r="A3" s="62" t="s">
        <v>57</v>
      </c>
      <c r="B3" s="62"/>
      <c r="C3" s="62"/>
      <c r="D3" s="62"/>
      <c r="E3" s="62"/>
      <c r="F3" s="62"/>
      <c r="G3" s="62"/>
    </row>
    <row r="5" spans="1:15" ht="39" customHeight="1" x14ac:dyDescent="0.25">
      <c r="A5" s="62" t="s">
        <v>58</v>
      </c>
      <c r="B5" s="62"/>
      <c r="C5" s="62"/>
      <c r="D5" s="62"/>
      <c r="E5" s="62"/>
      <c r="F5" s="62"/>
      <c r="G5" s="62"/>
    </row>
    <row r="6" spans="1:15" x14ac:dyDescent="0.25">
      <c r="A6" s="61" t="s">
        <v>59</v>
      </c>
      <c r="B6" s="61"/>
      <c r="C6" s="61"/>
      <c r="D6" s="61"/>
      <c r="E6" s="61"/>
      <c r="F6" s="61"/>
      <c r="G6" s="61"/>
      <c r="I6" t="s">
        <v>60</v>
      </c>
    </row>
    <row r="7" spans="1:15" x14ac:dyDescent="0.25">
      <c r="B7" s="60" t="s">
        <v>61</v>
      </c>
      <c r="C7" s="60"/>
      <c r="D7" s="60"/>
      <c r="E7" s="60" t="s">
        <v>62</v>
      </c>
      <c r="F7" s="60"/>
      <c r="G7" s="60"/>
      <c r="J7" s="60" t="s">
        <v>61</v>
      </c>
      <c r="K7" s="60"/>
      <c r="L7" s="60"/>
      <c r="M7" s="60" t="s">
        <v>62</v>
      </c>
      <c r="N7" s="60"/>
      <c r="O7" s="60"/>
    </row>
    <row r="8" spans="1:15" x14ac:dyDescent="0.25">
      <c r="B8" t="s">
        <v>63</v>
      </c>
      <c r="C8" t="s">
        <v>64</v>
      </c>
      <c r="D8" t="s">
        <v>65</v>
      </c>
      <c r="E8" t="s">
        <v>63</v>
      </c>
      <c r="F8" t="s">
        <v>64</v>
      </c>
      <c r="G8" t="s">
        <v>65</v>
      </c>
      <c r="J8" t="s">
        <v>63</v>
      </c>
      <c r="K8" t="s">
        <v>64</v>
      </c>
      <c r="L8" t="s">
        <v>65</v>
      </c>
      <c r="M8" t="s">
        <v>63</v>
      </c>
      <c r="N8" t="s">
        <v>64</v>
      </c>
      <c r="O8" t="s">
        <v>65</v>
      </c>
    </row>
    <row r="9" spans="1:15" x14ac:dyDescent="0.25">
      <c r="A9" t="s">
        <v>31</v>
      </c>
      <c r="B9" s="48"/>
      <c r="C9" s="49" t="s">
        <v>66</v>
      </c>
      <c r="D9" s="49" t="s">
        <v>66</v>
      </c>
      <c r="E9" s="48"/>
      <c r="F9" s="49" t="s">
        <v>66</v>
      </c>
      <c r="G9" s="49" t="s">
        <v>66</v>
      </c>
      <c r="I9" t="s">
        <v>31</v>
      </c>
      <c r="J9" s="50">
        <v>-96.766542999999999</v>
      </c>
      <c r="K9" s="49" t="s">
        <v>66</v>
      </c>
      <c r="L9" s="49" t="s">
        <v>66</v>
      </c>
      <c r="M9" s="50">
        <v>28.998222999999999</v>
      </c>
      <c r="N9" s="49" t="s">
        <v>66</v>
      </c>
      <c r="O9" s="49" t="s">
        <v>66</v>
      </c>
    </row>
    <row r="10" spans="1:15" x14ac:dyDescent="0.25">
      <c r="A10" t="s">
        <v>67</v>
      </c>
      <c r="D10" s="49" t="s">
        <v>66</v>
      </c>
      <c r="G10" s="49" t="s">
        <v>66</v>
      </c>
      <c r="I10" t="s">
        <v>67</v>
      </c>
      <c r="J10" s="51">
        <v>-96</v>
      </c>
      <c r="K10" s="51">
        <v>34.644509999999997</v>
      </c>
      <c r="L10" s="49" t="s">
        <v>66</v>
      </c>
      <c r="M10" s="51">
        <v>32</v>
      </c>
      <c r="N10" s="51">
        <v>49.334589999999999</v>
      </c>
      <c r="O10" s="49" t="s">
        <v>66</v>
      </c>
    </row>
    <row r="11" spans="1:15" x14ac:dyDescent="0.25">
      <c r="A11" t="s">
        <v>68</v>
      </c>
      <c r="B11">
        <v>-97</v>
      </c>
      <c r="C11">
        <v>3</v>
      </c>
      <c r="D11">
        <v>30.494109999999999</v>
      </c>
      <c r="E11">
        <v>32</v>
      </c>
      <c r="F11">
        <v>52</v>
      </c>
      <c r="G11">
        <v>25.678660000000001</v>
      </c>
      <c r="I11" t="s">
        <v>68</v>
      </c>
      <c r="J11" s="51">
        <v>-88</v>
      </c>
      <c r="K11" s="51">
        <v>23</v>
      </c>
      <c r="L11" s="51">
        <v>5.556</v>
      </c>
      <c r="M11" s="51">
        <v>41</v>
      </c>
      <c r="N11" s="51">
        <v>22</v>
      </c>
      <c r="O11" s="51">
        <v>18.5</v>
      </c>
    </row>
    <row r="13" spans="1:15" x14ac:dyDescent="0.25">
      <c r="A13" s="61" t="s">
        <v>69</v>
      </c>
      <c r="B13" s="61"/>
      <c r="C13" s="61"/>
      <c r="D13" s="61"/>
      <c r="E13" s="61"/>
      <c r="F13" s="61"/>
      <c r="G13" s="61"/>
    </row>
    <row r="14" spans="1:15" x14ac:dyDescent="0.25">
      <c r="A14" s="52"/>
      <c r="B14" s="2" t="s">
        <v>61</v>
      </c>
      <c r="C14" s="2" t="s">
        <v>62</v>
      </c>
    </row>
    <row r="15" spans="1:15" x14ac:dyDescent="0.25">
      <c r="A15" t="s">
        <v>31</v>
      </c>
      <c r="B15" s="48" t="str">
        <f>IF(LEN(B9)&gt;=2,"",IF(LEN(B10)&gt;=2,CONCATENATE("-",TEXT(ABS(B10)+(C10/60),"0.00000000"),CHAR(176)),IF(LEN(B11)&gt;=2,CONCATENATE("-",TEXT(ABS(B11)+(C11/60)+(D11/3600),"0.00000000"),CHAR(176)))))</f>
        <v>-97.05847059°</v>
      </c>
      <c r="C15" s="48" t="str">
        <f>IF(LEN(E9)&gt;1, "",IF(LEN(E10)&gt;=2,CONCATENATE(TEXT(E10+(F10/60),"0.00000000"),CHAR(176)),IF(LEN(E11)&gt;=2,CONCATENATE(TEXT(E11+(F11/60)+(G11/3600),"0.00000000"),CHAR(176)))))</f>
        <v>32.87379963°</v>
      </c>
    </row>
    <row r="16" spans="1:15" x14ac:dyDescent="0.25">
      <c r="B16" s="48"/>
      <c r="C16" s="48"/>
    </row>
    <row r="17" spans="1:3" x14ac:dyDescent="0.25">
      <c r="A17" t="s">
        <v>67</v>
      </c>
      <c r="B17" s="48" t="str">
        <f>IF(LEN(B9)&gt;=2,CONCATENATE(TRUNC(B9),CHAR(176)," ",TEXT(ROUND((ABS(B9)-TRUNC(ABS(B9)))*60,6),"0.000000"),"'"),IF(LEN(B11)&gt;=2,CONCATENATE((B11),CHAR(176)," ",TEXT((C11+(D11/60)),"0.000000"),"'"),""))</f>
        <v>-97° 3.508235'</v>
      </c>
      <c r="C17" s="48" t="str">
        <f>IF(LEN(B9)&gt;=2,CONCATENATE(TRUNC(E9),CHAR(176)," ",TEXT(ROUND((ABS(E9)-TRUNC(ABS(E9)))*60,6),"0.000000"),"'"),IF(LEN(E11)&gt;=2,CONCATENATE((E11),CHAR(176)," ",TEXT((F11+(G11/60)),"0.000000"),"'"),""))</f>
        <v>32° 52.427978'</v>
      </c>
    </row>
    <row r="18" spans="1:3" x14ac:dyDescent="0.25">
      <c r="B18" s="48"/>
      <c r="C18" s="48"/>
    </row>
    <row r="19" spans="1:3" x14ac:dyDescent="0.25">
      <c r="A19" t="s">
        <v>68</v>
      </c>
      <c r="B19" s="48" t="b">
        <f>IF(LEN(B9)&gt;=2,CONCATENATE(TRUNC(B9),CHAR(176)," ",TRUNC((ABS(B9)-TRUNC(ABS(B9)))*60),"' ",TEXT(ROUND((((ABS(B9)-TRUNC(ABS(B9)))*60)-TRUNC((ABS(B9)-TRUNC(ABS(B9)))*60))*60,6),"0.00"),CHAR(34)),IF(LEN(B10)&gt;=2,CONCATENATE(B10,CHAR(176)," ",TRUNC(C10),"' ",TEXT((C10-TRUNC(C10))*60,"0.00"),"'","")))</f>
        <v>0</v>
      </c>
      <c r="C19" s="48" t="b">
        <f>IF(LEN(B9)&gt;=2,CONCATENATE(TRUNC(E9),CHAR(176)," ",TRUNC((ABS(E9)-TRUNC(ABS(E9)))*60),"' ",TEXT(ROUND((((ABS(E9)-TRUNC(ABS(E9)))*60)-TRUNC((ABS(E9)-TRUNC(ABS(E9)))*60))*60,6),"0.00"),CHAR(34)),IF(LEN(B10)&gt;=2,CONCATENATE(E10,CHAR(176)," ",TRUNC(F10),"' ",TEXT((F10-TRUNC(F10))*60,"0.00"),"'","")))</f>
        <v>0</v>
      </c>
    </row>
  </sheetData>
  <mergeCells count="9">
    <mergeCell ref="J7:L7"/>
    <mergeCell ref="M7:O7"/>
    <mergeCell ref="A13:G13"/>
    <mergeCell ref="A2:G2"/>
    <mergeCell ref="A3:G3"/>
    <mergeCell ref="A5:G5"/>
    <mergeCell ref="A6:G6"/>
    <mergeCell ref="B7:D7"/>
    <mergeCell ref="E7:G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G29" sqref="G29"/>
    </sheetView>
  </sheetViews>
  <sheetFormatPr defaultRowHeight="15" x14ac:dyDescent="0.25"/>
  <sheetData>
    <row r="1" spans="1:1" x14ac:dyDescent="0.25">
      <c r="A1" t="s">
        <v>70</v>
      </c>
    </row>
    <row r="3" spans="1:1" x14ac:dyDescent="0.25">
      <c r="A3" s="54" t="s">
        <v>71</v>
      </c>
    </row>
    <row r="4" spans="1:1" x14ac:dyDescent="0.25">
      <c r="A4" s="54" t="s">
        <v>72</v>
      </c>
    </row>
    <row r="5" spans="1:1" x14ac:dyDescent="0.25">
      <c r="A5" s="54" t="s">
        <v>73</v>
      </c>
    </row>
    <row r="6" spans="1:1" x14ac:dyDescent="0.25">
      <c r="A6" s="54" t="s">
        <v>74</v>
      </c>
    </row>
    <row r="7" spans="1:1" x14ac:dyDescent="0.25">
      <c r="A7" s="54" t="s">
        <v>75</v>
      </c>
    </row>
    <row r="8" spans="1:1" x14ac:dyDescent="0.25">
      <c r="A8" s="54" t="s">
        <v>76</v>
      </c>
    </row>
  </sheetData>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F17" sqref="F17"/>
    </sheetView>
  </sheetViews>
  <sheetFormatPr defaultRowHeight="15" x14ac:dyDescent="0.25"/>
  <cols>
    <col min="1" max="1" width="11.5703125" bestFit="1" customWidth="1"/>
    <col min="2" max="2" width="11.5703125" customWidth="1"/>
    <col min="3" max="5" width="11.5703125" bestFit="1" customWidth="1"/>
  </cols>
  <sheetData>
    <row r="1" spans="1:5" x14ac:dyDescent="0.25">
      <c r="A1" s="55" t="s">
        <v>81</v>
      </c>
      <c r="B1" s="55" t="s">
        <v>82</v>
      </c>
      <c r="C1" s="55" t="s">
        <v>81</v>
      </c>
      <c r="D1" s="55" t="s">
        <v>82</v>
      </c>
    </row>
    <row r="2" spans="1:5" x14ac:dyDescent="0.25">
      <c r="A2" s="59">
        <v>3646893.2439999999</v>
      </c>
      <c r="B2" s="59">
        <v>837403.96</v>
      </c>
      <c r="C2" s="59">
        <v>3647094.8420000002</v>
      </c>
      <c r="D2" s="59">
        <v>837568.125</v>
      </c>
    </row>
    <row r="3" spans="1:5" x14ac:dyDescent="0.25">
      <c r="A3">
        <f>SQRT((ABS(A2-C2))^2+(ABS(B2-D2))^2)</f>
        <v>259.98442420480762</v>
      </c>
      <c r="B3" t="s">
        <v>83</v>
      </c>
    </row>
    <row r="5" spans="1:5" x14ac:dyDescent="0.25">
      <c r="A5" s="59"/>
    </row>
    <row r="7" spans="1:5" x14ac:dyDescent="0.25">
      <c r="B7" s="59"/>
      <c r="D7" s="59"/>
      <c r="E7" s="5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MOP</vt:lpstr>
      <vt:lpstr>Volume</vt:lpstr>
      <vt:lpstr>Decimal Accuracy</vt:lpstr>
      <vt:lpstr>Lat-Long Calculator</vt:lpstr>
      <vt:lpstr>Excel from Data</vt:lpstr>
      <vt:lpstr>Coord Inverse</vt:lpstr>
    </vt:vector>
  </TitlesOfParts>
  <Company>Explorer Pipeline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Explorer Pipeline</dc:creator>
  <cp:lastModifiedBy>Paul Schonier</cp:lastModifiedBy>
  <dcterms:created xsi:type="dcterms:W3CDTF">2008-09-05T19:19:52Z</dcterms:created>
  <dcterms:modified xsi:type="dcterms:W3CDTF">2015-01-15T21:35:14Z</dcterms:modified>
</cp:coreProperties>
</file>