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<sst xmlns="http://schemas.openxmlformats.org/spreadsheetml/2006/main" count="38" uniqueCount="34">
  <si>
    <t>Company X Demand History</t>
  </si>
  <si>
    <t>Date</t>
  </si>
  <si>
    <t>Product ID</t>
  </si>
  <si>
    <t>Unit Sold</t>
  </si>
  <si>
    <t>Supply Lead-time</t>
  </si>
  <si>
    <t>Annual Demand</t>
  </si>
  <si>
    <t>Holding Cost</t>
  </si>
  <si>
    <t>per unit</t>
  </si>
  <si>
    <t>Order Cost</t>
  </si>
  <si>
    <t>per order</t>
  </si>
  <si>
    <t>Note: since lead time varies, you can compute the average and use that as the lead time for calculating safety stock</t>
  </si>
  <si>
    <t>u(d)</t>
  </si>
  <si>
    <t>sigma</t>
  </si>
  <si>
    <t>D</t>
  </si>
  <si>
    <t>Monthly Demand</t>
  </si>
  <si>
    <t>H</t>
  </si>
  <si>
    <t>S</t>
  </si>
  <si>
    <t>L</t>
  </si>
  <si>
    <t>Days</t>
  </si>
  <si>
    <t>Q</t>
  </si>
  <si>
    <t>SS</t>
  </si>
  <si>
    <t>u</t>
  </si>
  <si>
    <t>mean of daily demand</t>
  </si>
  <si>
    <t>standard deviation of daily demand</t>
  </si>
  <si>
    <t>u(L)</t>
  </si>
  <si>
    <t>average demand over lead time</t>
  </si>
  <si>
    <t>sigma(L)</t>
  </si>
  <si>
    <t>standard deviation of demand over leadtime</t>
  </si>
  <si>
    <t>Z</t>
  </si>
  <si>
    <t>SL</t>
  </si>
  <si>
    <t>Service Level</t>
  </si>
  <si>
    <t>Safety Stock</t>
  </si>
  <si>
    <t>ROP + SS</t>
  </si>
  <si>
    <t>Reorder point with safety stock to account for demand variability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</si>
</sst>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8">
    <font>
      <sz val="12.0"/>
      <color theme="1"/>
      <name val="Calibri"/>
      <scheme val="minor"/>
    </font>
    <font>
      <sz val="16.0"/>
      <color rgb="FFFFFFFF"/>
      <name val="&quot;Open Sans&quot;"/>
    </font>
    <font>
      <sz val="12.0"/>
      <color theme="1"/>
      <name val="Calibri"/>
    </font>
    <font>
      <sz val="12.0"/>
      <color theme="1"/>
      <name val="&quot;Open Sans&quot;"/>
    </font>
    <font>
      <sz val="11.0"/>
      <color theme="1"/>
      <name val="Open Sans"/>
    </font>
    <font>
      <color theme="1"/>
      <name val="Open Sans"/>
    </font>
    <font>
      <sz val="11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64A4"/>
        <bgColor rgb="FF0064A4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0" xfId="0" applyFont="1"/>
    <xf borderId="0" fillId="0" fontId="2" numFmtId="0" xfId="0" applyFont="1"/>
    <xf borderId="0" fillId="3" fontId="3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4" numFmtId="14" xfId="0" applyFont="1" applyNumberForma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164" xfId="0" applyFont="1" applyNumberForma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5.33"/>
    <col customWidth="1" min="5" max="7" width="10.56"/>
    <col customWidth="1" min="8" max="8" width="15.22"/>
    <col customWidth="1" min="9" max="9" width="10.67"/>
    <col customWidth="1" min="10" max="26" width="10.56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</v>
      </c>
      <c r="B2" s="4" t="s">
        <v>2</v>
      </c>
      <c r="C2" s="4" t="s">
        <v>3</v>
      </c>
      <c r="D2" s="4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44562.0</v>
      </c>
      <c r="B3" s="7">
        <v>123.0</v>
      </c>
      <c r="C3" s="7">
        <v>100.0</v>
      </c>
      <c r="D3" s="7">
        <v>4.0</v>
      </c>
      <c r="E3" s="7"/>
      <c r="F3" s="7"/>
      <c r="G3" s="7"/>
      <c r="H3" s="7"/>
      <c r="I3" s="7"/>
      <c r="J3" s="7"/>
      <c r="K3" s="7"/>
      <c r="L3" s="7"/>
      <c r="M3" s="8"/>
      <c r="N3" s="8"/>
    </row>
    <row r="4" ht="15.75" customHeight="1">
      <c r="A4" s="6">
        <v>44563.0</v>
      </c>
      <c r="B4" s="7">
        <v>123.0</v>
      </c>
      <c r="C4" s="7">
        <v>246.0</v>
      </c>
      <c r="D4" s="7">
        <v>4.0</v>
      </c>
      <c r="E4" s="7"/>
      <c r="F4" s="7"/>
      <c r="G4" s="7"/>
      <c r="H4" s="7"/>
      <c r="I4" s="7"/>
      <c r="J4" s="7"/>
      <c r="K4" s="7"/>
      <c r="L4" s="7"/>
      <c r="M4" s="8"/>
      <c r="N4" s="8"/>
    </row>
    <row r="5" ht="15.75" customHeight="1">
      <c r="A5" s="6">
        <v>44564.0</v>
      </c>
      <c r="B5" s="7">
        <v>123.0</v>
      </c>
      <c r="C5" s="7">
        <v>185.0</v>
      </c>
      <c r="D5" s="7">
        <v>5.0</v>
      </c>
      <c r="E5" s="7"/>
      <c r="F5" s="7"/>
      <c r="G5" s="7"/>
      <c r="H5" s="7"/>
      <c r="I5" s="7"/>
      <c r="J5" s="7"/>
      <c r="K5" s="7"/>
      <c r="L5" s="7"/>
      <c r="M5" s="8"/>
      <c r="N5" s="8"/>
    </row>
    <row r="6" ht="15.75" customHeight="1">
      <c r="A6" s="6">
        <v>44565.0</v>
      </c>
      <c r="B6" s="7">
        <v>123.0</v>
      </c>
      <c r="C6" s="7">
        <v>271.0</v>
      </c>
      <c r="D6" s="7">
        <v>4.0</v>
      </c>
      <c r="E6" s="7"/>
      <c r="F6" s="7"/>
      <c r="G6" s="7"/>
      <c r="H6" s="7"/>
      <c r="I6" s="7"/>
      <c r="J6" s="7"/>
      <c r="K6" s="7"/>
      <c r="L6" s="7"/>
      <c r="M6" s="8"/>
      <c r="N6" s="8"/>
    </row>
    <row r="7" ht="15.75" customHeight="1">
      <c r="A7" s="6">
        <v>44566.0</v>
      </c>
      <c r="B7" s="7">
        <v>123.0</v>
      </c>
      <c r="C7" s="7">
        <v>495.0</v>
      </c>
      <c r="D7" s="7">
        <v>5.0</v>
      </c>
      <c r="E7" s="7"/>
      <c r="F7" s="7"/>
      <c r="G7" s="7"/>
      <c r="H7" s="7"/>
      <c r="I7" s="7"/>
      <c r="J7" s="7"/>
      <c r="K7" s="7"/>
      <c r="L7" s="7"/>
      <c r="M7" s="8"/>
      <c r="N7" s="8"/>
    </row>
    <row r="8" ht="15.75" customHeight="1">
      <c r="A8" s="6">
        <v>44567.0</v>
      </c>
      <c r="B8" s="7">
        <v>123.0</v>
      </c>
      <c r="C8" s="7">
        <v>654.0</v>
      </c>
      <c r="D8" s="7">
        <v>1.0</v>
      </c>
      <c r="E8" s="7"/>
      <c r="F8" s="7"/>
      <c r="G8" s="7"/>
      <c r="H8" s="7"/>
      <c r="I8" s="7"/>
      <c r="J8" s="7"/>
      <c r="K8" s="7"/>
      <c r="L8" s="7"/>
      <c r="M8" s="8"/>
      <c r="N8" s="8"/>
    </row>
    <row r="9" ht="15.75" customHeight="1">
      <c r="A9" s="6">
        <v>44568.0</v>
      </c>
      <c r="B9" s="7">
        <v>123.0</v>
      </c>
      <c r="C9" s="7">
        <v>70.0</v>
      </c>
      <c r="D9" s="7">
        <v>5.0</v>
      </c>
      <c r="E9" s="7"/>
      <c r="F9" s="7"/>
      <c r="G9" s="7"/>
      <c r="H9" s="7"/>
      <c r="I9" s="7"/>
      <c r="J9" s="7"/>
      <c r="K9" s="7"/>
      <c r="L9" s="7"/>
      <c r="M9" s="8"/>
      <c r="N9" s="8"/>
    </row>
    <row r="10" ht="15.75" customHeight="1">
      <c r="A10" s="6">
        <v>44569.0</v>
      </c>
      <c r="B10" s="7">
        <v>123.0</v>
      </c>
      <c r="C10" s="7">
        <v>509.0</v>
      </c>
      <c r="D10" s="7">
        <v>2.0</v>
      </c>
      <c r="E10" s="7"/>
      <c r="F10" s="7"/>
      <c r="G10" s="7"/>
      <c r="H10" s="7"/>
      <c r="I10" s="7"/>
      <c r="J10" s="7"/>
      <c r="K10" s="7"/>
      <c r="L10" s="7"/>
      <c r="M10" s="8"/>
      <c r="N10" s="8"/>
    </row>
    <row r="11" ht="15.75" customHeight="1">
      <c r="A11" s="6">
        <v>44570.0</v>
      </c>
      <c r="B11" s="7">
        <v>123.0</v>
      </c>
      <c r="C11" s="7">
        <v>729.0</v>
      </c>
      <c r="D11" s="7">
        <v>4.0</v>
      </c>
      <c r="E11" s="7"/>
      <c r="F11" s="7"/>
      <c r="G11" s="7"/>
      <c r="H11" s="7"/>
      <c r="I11" s="7"/>
      <c r="J11" s="7"/>
      <c r="K11" s="7"/>
      <c r="L11" s="7"/>
      <c r="M11" s="8"/>
      <c r="N11" s="8"/>
    </row>
    <row r="12" ht="15.75" customHeight="1">
      <c r="A12" s="6">
        <v>44571.0</v>
      </c>
      <c r="B12" s="7">
        <v>123.0</v>
      </c>
      <c r="C12" s="7">
        <v>471.0</v>
      </c>
      <c r="D12" s="7">
        <v>3.0</v>
      </c>
      <c r="E12" s="7"/>
      <c r="F12" s="7"/>
      <c r="G12" s="7"/>
      <c r="H12" s="7"/>
      <c r="I12" s="7"/>
      <c r="J12" s="7"/>
      <c r="K12" s="7"/>
      <c r="L12" s="7"/>
      <c r="M12" s="8"/>
      <c r="N12" s="8"/>
    </row>
    <row r="13" ht="15.75" customHeight="1">
      <c r="A13" s="6">
        <v>44572.0</v>
      </c>
      <c r="B13" s="7">
        <v>123.0</v>
      </c>
      <c r="C13" s="7">
        <v>385.0</v>
      </c>
      <c r="D13" s="7">
        <v>3.0</v>
      </c>
      <c r="E13" s="7"/>
      <c r="F13" s="7"/>
      <c r="G13" s="7"/>
      <c r="H13" s="7"/>
      <c r="I13" s="7"/>
      <c r="J13" s="7"/>
      <c r="K13" s="7"/>
      <c r="L13" s="7"/>
      <c r="M13" s="8"/>
      <c r="N13" s="8"/>
    </row>
    <row r="14" ht="15.75" customHeight="1">
      <c r="A14" s="6">
        <v>44573.0</v>
      </c>
      <c r="B14" s="7">
        <v>123.0</v>
      </c>
      <c r="C14" s="7">
        <v>935.0</v>
      </c>
      <c r="D14" s="7">
        <v>3.0</v>
      </c>
      <c r="E14" s="7"/>
      <c r="F14" s="7"/>
      <c r="G14" s="7"/>
      <c r="H14" s="7"/>
      <c r="I14" s="7"/>
      <c r="J14" s="7"/>
      <c r="K14" s="7"/>
      <c r="L14" s="7"/>
      <c r="M14" s="8"/>
      <c r="N14" s="8"/>
    </row>
    <row r="15" ht="15.75" customHeight="1">
      <c r="A15" s="6">
        <v>44574.0</v>
      </c>
      <c r="B15" s="7">
        <v>123.0</v>
      </c>
      <c r="C15" s="7">
        <v>451.0</v>
      </c>
      <c r="D15" s="7">
        <v>4.0</v>
      </c>
      <c r="E15" s="7"/>
      <c r="F15" s="7"/>
      <c r="G15" s="7"/>
      <c r="H15" s="7"/>
      <c r="I15" s="7"/>
      <c r="J15" s="7"/>
      <c r="K15" s="7"/>
      <c r="L15" s="7"/>
      <c r="M15" s="8"/>
      <c r="N15" s="8"/>
    </row>
    <row r="16" ht="15.75" customHeight="1">
      <c r="A16" s="6">
        <v>44575.0</v>
      </c>
      <c r="B16" s="7">
        <v>123.0</v>
      </c>
      <c r="C16" s="7">
        <v>66.0</v>
      </c>
      <c r="D16" s="7">
        <v>4.0</v>
      </c>
      <c r="E16" s="7"/>
      <c r="F16" s="7"/>
      <c r="G16" s="7"/>
      <c r="H16" s="7"/>
      <c r="I16" s="7"/>
      <c r="J16" s="7"/>
      <c r="K16" s="7"/>
      <c r="L16" s="7"/>
      <c r="M16" s="8"/>
      <c r="N16" s="8"/>
    </row>
    <row r="17" ht="15.75" customHeight="1">
      <c r="A17" s="6">
        <v>44576.0</v>
      </c>
      <c r="B17" s="7">
        <v>123.0</v>
      </c>
      <c r="C17" s="7">
        <v>308.0</v>
      </c>
      <c r="D17" s="7">
        <v>4.0</v>
      </c>
      <c r="E17" s="7"/>
      <c r="F17" s="7"/>
      <c r="G17" s="7"/>
      <c r="H17" s="7"/>
      <c r="I17" s="7"/>
      <c r="J17" s="7"/>
      <c r="K17" s="7"/>
      <c r="L17" s="7"/>
      <c r="M17" s="8"/>
      <c r="N17" s="8"/>
    </row>
    <row r="18" ht="15.75" customHeight="1">
      <c r="A18" s="6">
        <v>44577.0</v>
      </c>
      <c r="B18" s="7">
        <v>123.0</v>
      </c>
      <c r="C18" s="7">
        <v>851.0</v>
      </c>
      <c r="D18" s="7">
        <v>4.0</v>
      </c>
      <c r="E18" s="7"/>
      <c r="F18" s="7"/>
      <c r="G18" s="7"/>
      <c r="H18" s="9" t="s">
        <v>5</v>
      </c>
      <c r="I18" s="7">
        <f>SUM(C3:C33)</f>
        <v>14089</v>
      </c>
      <c r="J18" s="7"/>
      <c r="K18" s="7"/>
      <c r="L18" s="7"/>
      <c r="M18" s="8"/>
      <c r="N18" s="8"/>
    </row>
    <row r="19" ht="15.75" customHeight="1">
      <c r="A19" s="6">
        <v>44578.0</v>
      </c>
      <c r="B19" s="7">
        <v>123.0</v>
      </c>
      <c r="C19" s="7">
        <v>133.0</v>
      </c>
      <c r="D19" s="7">
        <v>4.0</v>
      </c>
      <c r="E19" s="7"/>
      <c r="F19" s="7"/>
      <c r="G19" s="7"/>
      <c r="H19" s="10" t="s">
        <v>6</v>
      </c>
      <c r="I19" s="7">
        <v>0.5</v>
      </c>
      <c r="J19" s="7" t="s">
        <v>7</v>
      </c>
      <c r="K19" s="7"/>
      <c r="L19" s="7"/>
      <c r="M19" s="8"/>
      <c r="N19" s="8"/>
    </row>
    <row r="20" ht="15.75" customHeight="1">
      <c r="A20" s="6">
        <v>44579.0</v>
      </c>
      <c r="B20" s="7">
        <v>123.0</v>
      </c>
      <c r="C20" s="7">
        <v>981.0</v>
      </c>
      <c r="D20" s="7">
        <v>4.0</v>
      </c>
      <c r="E20" s="7"/>
      <c r="F20" s="7"/>
      <c r="G20" s="7"/>
      <c r="H20" s="7" t="s">
        <v>8</v>
      </c>
      <c r="I20" s="11">
        <v>50.0</v>
      </c>
      <c r="J20" s="7" t="s">
        <v>9</v>
      </c>
      <c r="K20" s="7"/>
      <c r="L20" s="7"/>
      <c r="M20" s="8"/>
      <c r="N20" s="8"/>
    </row>
    <row r="21" ht="15.75" customHeight="1">
      <c r="A21" s="6">
        <v>44580.0</v>
      </c>
      <c r="B21" s="7">
        <v>123.0</v>
      </c>
      <c r="C21" s="7">
        <v>14.0</v>
      </c>
      <c r="D21" s="7">
        <v>4.0</v>
      </c>
      <c r="E21" s="7"/>
      <c r="F21" s="7"/>
      <c r="G21" s="7"/>
      <c r="H21" s="7"/>
      <c r="I21" s="7"/>
      <c r="J21" s="7"/>
      <c r="K21" s="7"/>
      <c r="L21" s="7"/>
      <c r="M21" s="8"/>
      <c r="N21" s="8"/>
    </row>
    <row r="22" ht="15.75" customHeight="1">
      <c r="A22" s="6">
        <v>44581.0</v>
      </c>
      <c r="B22" s="7">
        <v>123.0</v>
      </c>
      <c r="C22" s="7">
        <v>659.0</v>
      </c>
      <c r="D22" s="7">
        <v>4.0</v>
      </c>
      <c r="E22" s="7"/>
      <c r="F22" s="7"/>
      <c r="G22" s="7"/>
      <c r="H22" s="7"/>
      <c r="I22" s="7"/>
      <c r="J22" s="7"/>
      <c r="K22" s="7"/>
      <c r="L22" s="7"/>
      <c r="M22" s="8"/>
      <c r="N22" s="8"/>
    </row>
    <row r="23" ht="15.75" customHeight="1">
      <c r="A23" s="6">
        <v>44582.0</v>
      </c>
      <c r="B23" s="7">
        <v>123.0</v>
      </c>
      <c r="C23" s="7">
        <v>176.0</v>
      </c>
      <c r="D23" s="7">
        <v>4.0</v>
      </c>
      <c r="E23" s="7"/>
      <c r="F23" s="7"/>
      <c r="G23" s="7"/>
      <c r="H23" s="7" t="s">
        <v>10</v>
      </c>
      <c r="I23" s="7"/>
      <c r="J23" s="7"/>
      <c r="K23" s="7"/>
      <c r="L23" s="7"/>
      <c r="M23" s="8"/>
      <c r="N23" s="8"/>
    </row>
    <row r="24" ht="15.75" customHeight="1">
      <c r="A24" s="6">
        <v>44583.0</v>
      </c>
      <c r="B24" s="7">
        <v>123.0</v>
      </c>
      <c r="C24" s="7">
        <v>376.0</v>
      </c>
      <c r="D24" s="7">
        <v>4.0</v>
      </c>
      <c r="E24" s="7"/>
      <c r="F24" s="7"/>
      <c r="G24" s="7"/>
      <c r="H24" s="7"/>
      <c r="I24" s="7"/>
      <c r="J24" s="7"/>
      <c r="K24" s="7"/>
      <c r="L24" s="7"/>
      <c r="M24" s="8"/>
      <c r="N24" s="8"/>
    </row>
    <row r="25" ht="15.75" customHeight="1">
      <c r="A25" s="6">
        <v>44584.0</v>
      </c>
      <c r="B25" s="7">
        <v>123.0</v>
      </c>
      <c r="C25" s="7">
        <v>892.0</v>
      </c>
      <c r="D25" s="7">
        <v>4.0</v>
      </c>
      <c r="E25" s="7"/>
      <c r="F25" s="7"/>
      <c r="G25" s="7"/>
      <c r="H25" s="7"/>
      <c r="I25" s="7"/>
      <c r="J25" s="7"/>
      <c r="K25" s="7"/>
      <c r="L25" s="7"/>
      <c r="M25" s="8"/>
      <c r="N25" s="8"/>
    </row>
    <row r="26" ht="15.75" customHeight="1">
      <c r="A26" s="6">
        <v>44585.0</v>
      </c>
      <c r="B26" s="7">
        <v>123.0</v>
      </c>
      <c r="C26" s="7">
        <v>616.0</v>
      </c>
      <c r="D26" s="7">
        <v>4.0</v>
      </c>
      <c r="E26" s="7"/>
      <c r="F26" s="7"/>
      <c r="G26" s="7"/>
      <c r="H26" s="7"/>
      <c r="I26" s="7"/>
      <c r="J26" s="7"/>
      <c r="K26" s="7"/>
      <c r="L26" s="7"/>
      <c r="M26" s="8"/>
      <c r="N26" s="8"/>
    </row>
    <row r="27" ht="15.75" customHeight="1">
      <c r="A27" s="6">
        <v>44586.0</v>
      </c>
      <c r="B27" s="7">
        <v>123.0</v>
      </c>
      <c r="C27" s="7">
        <v>527.0</v>
      </c>
      <c r="D27" s="7">
        <v>4.0</v>
      </c>
      <c r="E27" s="7"/>
      <c r="F27" s="7"/>
      <c r="G27" s="7"/>
      <c r="H27" s="9" t="s">
        <v>11</v>
      </c>
      <c r="I27" s="7">
        <f>AVERAGE(C3:C33)</f>
        <v>454.483871</v>
      </c>
      <c r="J27" s="7"/>
      <c r="K27" s="7"/>
      <c r="L27" s="7"/>
      <c r="M27" s="8"/>
      <c r="N27" s="8"/>
    </row>
    <row r="28" ht="15.75" customHeight="1">
      <c r="A28" s="6">
        <v>44587.0</v>
      </c>
      <c r="B28" s="7">
        <v>123.0</v>
      </c>
      <c r="C28" s="7">
        <v>382.0</v>
      </c>
      <c r="D28" s="7">
        <v>4.0</v>
      </c>
      <c r="E28" s="7"/>
      <c r="F28" s="7"/>
      <c r="G28" s="7"/>
      <c r="H28" s="9" t="s">
        <v>12</v>
      </c>
      <c r="I28" s="7">
        <f>STDEV(C3:C33)</f>
        <v>293.8547114</v>
      </c>
      <c r="J28" s="7"/>
      <c r="K28" s="7"/>
      <c r="L28" s="7"/>
      <c r="M28" s="8"/>
      <c r="N28" s="8"/>
    </row>
    <row r="29" ht="15.75" customHeight="1">
      <c r="A29" s="6">
        <v>44588.0</v>
      </c>
      <c r="B29" s="7">
        <v>123.0</v>
      </c>
      <c r="C29" s="7">
        <v>819.0</v>
      </c>
      <c r="D29" s="7">
        <v>4.0</v>
      </c>
      <c r="E29" s="7"/>
      <c r="F29" s="7"/>
      <c r="G29" s="7"/>
      <c r="H29" s="7"/>
      <c r="I29" s="7"/>
      <c r="J29" s="7"/>
      <c r="K29" s="7"/>
      <c r="L29" s="7"/>
      <c r="M29" s="8"/>
      <c r="N29" s="8"/>
    </row>
    <row r="30" ht="15.75" customHeight="1">
      <c r="A30" s="6">
        <v>44589.0</v>
      </c>
      <c r="B30" s="7">
        <v>123.0</v>
      </c>
      <c r="C30" s="7">
        <v>689.0</v>
      </c>
      <c r="D30" s="7">
        <v>4.0</v>
      </c>
      <c r="E30" s="7"/>
      <c r="F30" s="7"/>
      <c r="G30" s="7"/>
      <c r="H30" s="7"/>
      <c r="I30" s="7"/>
      <c r="J30" s="7"/>
      <c r="K30" s="7"/>
      <c r="L30" s="7"/>
      <c r="M30" s="8"/>
      <c r="N30" s="8"/>
    </row>
    <row r="31" ht="15.75" customHeight="1">
      <c r="A31" s="6">
        <v>44590.0</v>
      </c>
      <c r="B31" s="7">
        <v>123.0</v>
      </c>
      <c r="C31" s="7">
        <v>838.0</v>
      </c>
      <c r="D31" s="7">
        <v>4.0</v>
      </c>
      <c r="E31" s="7"/>
      <c r="F31" s="7"/>
      <c r="G31" s="7"/>
      <c r="H31" s="7"/>
      <c r="I31" s="7"/>
      <c r="J31" s="7"/>
      <c r="K31" s="7"/>
      <c r="L31" s="7"/>
      <c r="M31" s="8"/>
      <c r="N31" s="8"/>
    </row>
    <row r="32" ht="15.75" customHeight="1">
      <c r="A32" s="6">
        <v>44591.0</v>
      </c>
      <c r="B32" s="7">
        <v>123.0</v>
      </c>
      <c r="C32" s="7">
        <v>64.0</v>
      </c>
      <c r="D32" s="7">
        <v>4.0</v>
      </c>
      <c r="E32" s="7"/>
      <c r="F32" s="7"/>
      <c r="G32" s="7"/>
      <c r="H32" s="7"/>
      <c r="I32" s="7"/>
      <c r="J32" s="7"/>
      <c r="K32" s="7"/>
      <c r="L32" s="7"/>
      <c r="M32" s="8"/>
      <c r="N32" s="8"/>
    </row>
    <row r="33" ht="15.75" customHeight="1">
      <c r="A33" s="6">
        <v>44592.0</v>
      </c>
      <c r="B33" s="7">
        <v>123.0</v>
      </c>
      <c r="C33" s="7">
        <v>197.0</v>
      </c>
      <c r="D33" s="7">
        <v>4.0</v>
      </c>
      <c r="E33" s="7"/>
      <c r="F33" s="7"/>
      <c r="G33" s="7"/>
      <c r="H33" s="7"/>
      <c r="I33" s="7"/>
      <c r="J33" s="7"/>
      <c r="K33" s="7"/>
      <c r="L33" s="7"/>
      <c r="M33" s="8"/>
      <c r="N33" s="8"/>
    </row>
    <row r="34" ht="15.75" customHeight="1">
      <c r="A34" s="7"/>
      <c r="B34" s="7"/>
      <c r="C34" s="7"/>
      <c r="D34" s="7"/>
      <c r="E34" s="7"/>
      <c r="F34" s="7"/>
      <c r="G34" s="7"/>
      <c r="H34" s="9" t="s">
        <v>13</v>
      </c>
      <c r="I34" s="9">
        <v>14089.0</v>
      </c>
      <c r="J34" s="9" t="s">
        <v>14</v>
      </c>
      <c r="K34" s="7"/>
      <c r="L34" s="7"/>
      <c r="M34" s="8"/>
      <c r="N34" s="8"/>
    </row>
    <row r="35" ht="15.75" customHeight="1">
      <c r="A35" s="12"/>
      <c r="B35" s="12"/>
      <c r="C35" s="12"/>
      <c r="D35" s="12"/>
      <c r="E35" s="12"/>
      <c r="F35" s="12"/>
      <c r="G35" s="12"/>
      <c r="H35" s="13" t="s">
        <v>15</v>
      </c>
      <c r="I35" s="13">
        <v>0.5</v>
      </c>
      <c r="J35" s="13" t="s">
        <v>6</v>
      </c>
      <c r="K35" s="12"/>
      <c r="L35" s="12"/>
    </row>
    <row r="36" ht="15.75" customHeight="1">
      <c r="A36" s="12"/>
      <c r="B36" s="12"/>
      <c r="C36" s="12"/>
      <c r="D36" s="12"/>
      <c r="E36" s="12"/>
      <c r="F36" s="12"/>
      <c r="G36" s="12"/>
      <c r="H36" s="13" t="s">
        <v>16</v>
      </c>
      <c r="I36" s="13">
        <v>50.0</v>
      </c>
      <c r="J36" s="13" t="s">
        <v>8</v>
      </c>
      <c r="K36" s="12"/>
      <c r="L36" s="12"/>
    </row>
    <row r="37" ht="15.75" customHeight="1">
      <c r="A37" s="12"/>
      <c r="B37" s="12"/>
      <c r="C37" s="12"/>
      <c r="D37" s="12"/>
      <c r="E37" s="12"/>
      <c r="F37" s="12"/>
      <c r="G37" s="12"/>
      <c r="H37" s="13" t="s">
        <v>17</v>
      </c>
      <c r="I37" s="12">
        <f>4</f>
        <v>4</v>
      </c>
      <c r="J37" s="13" t="s">
        <v>18</v>
      </c>
      <c r="K37" s="12"/>
      <c r="L37" s="12"/>
    </row>
    <row r="38" ht="15.75" customHeight="1">
      <c r="H38" s="14" t="s">
        <v>19</v>
      </c>
      <c r="I38" s="15">
        <f>sqrt((2*14089*50)/0.5)</f>
        <v>1678.630394</v>
      </c>
    </row>
    <row r="39" ht="15.75" customHeight="1">
      <c r="H39" s="14" t="s">
        <v>20</v>
      </c>
    </row>
    <row r="40" ht="15.75" customHeight="1">
      <c r="H40" s="14" t="s">
        <v>21</v>
      </c>
      <c r="I40" s="14">
        <v>454.0</v>
      </c>
      <c r="J40" s="14" t="s">
        <v>22</v>
      </c>
    </row>
    <row r="41" ht="15.75" customHeight="1">
      <c r="H41" s="14" t="s">
        <v>12</v>
      </c>
      <c r="I41" s="9">
        <f>STDEV(C2:C32)</f>
        <v>294.8997414</v>
      </c>
      <c r="J41" s="14" t="s">
        <v>23</v>
      </c>
    </row>
    <row r="42" ht="15.75" customHeight="1">
      <c r="H42" s="14" t="s">
        <v>24</v>
      </c>
      <c r="I42" s="9">
        <f>454*4</f>
        <v>1816</v>
      </c>
      <c r="J42" s="14" t="s">
        <v>25</v>
      </c>
    </row>
    <row r="43" ht="15.75" customHeight="1">
      <c r="H43" s="14" t="s">
        <v>26</v>
      </c>
      <c r="I43" s="15">
        <f>I41*SQRT(4)</f>
        <v>589.7994828</v>
      </c>
      <c r="J43" s="14" t="s">
        <v>27</v>
      </c>
    </row>
    <row r="44" ht="15.75" customHeight="1">
      <c r="H44" s="14"/>
      <c r="J44" s="14"/>
    </row>
    <row r="45" ht="15.75" customHeight="1">
      <c r="H45" s="14" t="s">
        <v>28</v>
      </c>
      <c r="I45" s="15">
        <f>NORMSINV(0.95)</f>
        <v>1.644853625</v>
      </c>
    </row>
    <row r="46" ht="15.75" customHeight="1">
      <c r="H46" s="14" t="s">
        <v>29</v>
      </c>
      <c r="I46" s="14">
        <v>0.95</v>
      </c>
      <c r="J46" s="14" t="s">
        <v>30</v>
      </c>
    </row>
    <row r="47" ht="15.75" customHeight="1">
      <c r="H47" s="14" t="s">
        <v>20</v>
      </c>
      <c r="I47" s="15">
        <f>I45*I41*SQRT(4)</f>
        <v>970.1338173</v>
      </c>
      <c r="J47" s="14" t="s">
        <v>31</v>
      </c>
    </row>
    <row r="48" ht="15.75" customHeight="1"/>
    <row r="49" ht="15.75" customHeight="1">
      <c r="H49" s="14" t="s">
        <v>32</v>
      </c>
      <c r="I49" s="14" t="s">
        <v>33</v>
      </c>
    </row>
    <row r="50" ht="15.75" customHeight="1">
      <c r="H50" s="15">
        <f>((14089/365)*4)+I47</f>
        <v>1124.533817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