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1" l="1"/>
  <c r="M26" i="1"/>
  <c r="M21" i="1"/>
  <c r="Q16" i="1" l="1"/>
  <c r="P16" i="1"/>
  <c r="P11" i="1"/>
  <c r="N26" i="1" l="1"/>
  <c r="N16" i="1" l="1"/>
  <c r="O16" i="1"/>
  <c r="N11" i="1"/>
  <c r="T7" i="1"/>
  <c r="T2" i="1"/>
  <c r="Q7" i="1"/>
  <c r="R7" i="1"/>
  <c r="S7" i="1"/>
  <c r="R2" i="1"/>
  <c r="S2" i="1"/>
  <c r="Q2" i="1"/>
  <c r="S16" i="1"/>
  <c r="S11" i="1"/>
  <c r="R16" i="1"/>
  <c r="R11" i="1"/>
  <c r="L16" i="1"/>
  <c r="M16" i="1"/>
  <c r="M11" i="1"/>
  <c r="L11" i="1"/>
  <c r="K3" i="1"/>
  <c r="L3" i="1"/>
  <c r="M3" i="1"/>
  <c r="M22" i="1" s="1"/>
  <c r="N3" i="1"/>
  <c r="Q3" i="1" s="1"/>
  <c r="O3" i="1"/>
  <c r="R3" i="1" s="1"/>
  <c r="P3" i="1"/>
  <c r="S3" i="1" s="1"/>
  <c r="K4" i="1"/>
  <c r="L4" i="1"/>
  <c r="M4" i="1"/>
  <c r="M23" i="1" s="1"/>
  <c r="N4" i="1"/>
  <c r="Q4" i="1" s="1"/>
  <c r="O4" i="1"/>
  <c r="P4" i="1"/>
  <c r="S4" i="1" s="1"/>
  <c r="K5" i="1"/>
  <c r="L5" i="1"/>
  <c r="M5" i="1"/>
  <c r="M24" i="1" s="1"/>
  <c r="N5" i="1"/>
  <c r="Q5" i="1" s="1"/>
  <c r="O5" i="1"/>
  <c r="R5" i="1" s="1"/>
  <c r="P5" i="1"/>
  <c r="S5" i="1" s="1"/>
  <c r="K6" i="1"/>
  <c r="L6" i="1"/>
  <c r="M6" i="1"/>
  <c r="M25" i="1" s="1"/>
  <c r="N6" i="1"/>
  <c r="Q6" i="1" s="1"/>
  <c r="O6" i="1"/>
  <c r="R6" i="1" s="1"/>
  <c r="P6" i="1"/>
  <c r="K7" i="1"/>
  <c r="L7" i="1"/>
  <c r="M7" i="1"/>
  <c r="N7" i="1"/>
  <c r="O7" i="1"/>
  <c r="P7" i="1"/>
  <c r="P2" i="1"/>
  <c r="O2" i="1"/>
  <c r="N2" i="1"/>
  <c r="M2" i="1"/>
  <c r="L2" i="1"/>
  <c r="K2" i="1"/>
  <c r="S15" i="1" l="1"/>
  <c r="O22" i="1"/>
  <c r="N22" i="1" s="1"/>
  <c r="S6" i="1"/>
  <c r="O25" i="1" s="1"/>
  <c r="N25" i="1" s="1"/>
  <c r="T6" i="1"/>
  <c r="L15" i="1"/>
  <c r="M15" i="1"/>
  <c r="R15" i="1"/>
  <c r="O24" i="1"/>
  <c r="N24" i="1" s="1"/>
  <c r="M14" i="1"/>
  <c r="L14" i="1"/>
  <c r="R14" i="1"/>
  <c r="S14" i="1"/>
  <c r="T5" i="1"/>
  <c r="O23" i="1"/>
  <c r="N23" i="1" s="1"/>
  <c r="R13" i="1"/>
  <c r="S13" i="1"/>
  <c r="M13" i="1"/>
  <c r="L13" i="1"/>
  <c r="R4" i="1"/>
  <c r="T4" i="1"/>
  <c r="R12" i="1"/>
  <c r="S12" i="1"/>
  <c r="T3" i="1"/>
  <c r="L12" i="1"/>
  <c r="M12" i="1"/>
  <c r="Q15" i="1" l="1"/>
  <c r="O15" i="1" s="1"/>
  <c r="P15" i="1"/>
  <c r="N15" i="1" s="1"/>
  <c r="P14" i="1"/>
  <c r="N14" i="1" s="1"/>
  <c r="Q14" i="1"/>
  <c r="O14" i="1" s="1"/>
  <c r="P13" i="1"/>
  <c r="N13" i="1" s="1"/>
  <c r="Q13" i="1"/>
  <c r="O13" i="1" s="1"/>
  <c r="Q12" i="1"/>
  <c r="O12" i="1" s="1"/>
  <c r="P12" i="1"/>
  <c r="N12" i="1" s="1"/>
</calcChain>
</file>

<file path=xl/sharedStrings.xml><?xml version="1.0" encoding="utf-8"?>
<sst xmlns="http://schemas.openxmlformats.org/spreadsheetml/2006/main" count="39" uniqueCount="39">
  <si>
    <t>conc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</si>
  <si>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</si>
  <si>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</si>
  <si>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</si>
  <si>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</si>
  <si>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</si>
  <si>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</si>
  <si>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</si>
  <si>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</si>
  <si>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</si>
  <si>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a.mean</t>
  </si>
  <si>
    <t>b.mean</t>
  </si>
  <si>
    <t>c.mean</t>
  </si>
  <si>
    <t>a.err</t>
  </si>
  <si>
    <t>b.err</t>
  </si>
  <si>
    <t>c.err</t>
  </si>
  <si>
    <t>b+c</t>
    <phoneticPr fontId="1" type="noConversion"/>
  </si>
  <si>
    <t>(b+c).err</t>
    <phoneticPr fontId="1" type="noConversion"/>
  </si>
  <si>
    <t>a.sigma</t>
    <phoneticPr fontId="1" type="noConversion"/>
  </si>
  <si>
    <t>b.sigma</t>
    <phoneticPr fontId="1" type="noConversion"/>
  </si>
  <si>
    <t>c.sigma</t>
    <phoneticPr fontId="1" type="noConversion"/>
  </si>
  <si>
    <t>b.norm</t>
    <phoneticPr fontId="1" type="noConversion"/>
  </si>
  <si>
    <t>c.norm</t>
    <phoneticPr fontId="1" type="noConversion"/>
  </si>
  <si>
    <t>(b+c).sigma</t>
    <phoneticPr fontId="1" type="noConversion"/>
  </si>
  <si>
    <t>b.norm.err</t>
    <phoneticPr fontId="1" type="noConversion"/>
  </si>
  <si>
    <t>c.norm.err</t>
    <phoneticPr fontId="1" type="noConversion"/>
  </si>
  <si>
    <t>b.norm.sigma</t>
    <phoneticPr fontId="1" type="noConversion"/>
  </si>
  <si>
    <t>c.norm.sigma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</si>
  <si>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</si>
  <si>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</si>
  <si>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</si>
  <si>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zero-efficiency</t>
    <phoneticPr fontId="1" type="noConversion"/>
  </si>
  <si>
    <t>OmpC-Skp5</t>
    <phoneticPr fontId="1" type="noConversion"/>
  </si>
  <si>
    <t>OmpC-Skp3</t>
    <phoneticPr fontId="1" type="noConversion"/>
  </si>
  <si>
    <t>c.norm</t>
    <phoneticPr fontId="1" type="noConversion"/>
  </si>
  <si>
    <t>c.norm.err</t>
    <phoneticPr fontId="1" type="noConversion"/>
  </si>
  <si>
    <t>c.norm.sigma</t>
    <phoneticPr fontId="1" type="noConversion"/>
  </si>
  <si>
    <t>OmpC.Skp6占整个分布的比例</t>
  </si>
  <si>
    <t>OmpC.Skp6占(OmpC.Skp6+OmpC.Skp3)的比例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</si>
</sst>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A7" sqref="A7"/>
    </sheetView>
  </sheetViews>
  <sheetFormatPr defaultRowHeight="14.25" x14ac:dyDescent="0.2"/>
  <cols>
    <col min="17" max="17" width="9.5" bestFit="1" customWidth="1"/>
    <col min="18" max="19" width="9.375" bestFit="1" customWidth="1"/>
    <col min="20" max="20" width="11.125" bestFit="1" customWidth="1"/>
  </cols>
  <sheetData>
    <row r="1" spans="1:20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</v>
      </c>
      <c r="R1" t="s">
        <v>19</v>
      </c>
      <c r="S1" t="s">
        <v>20</v>
      </c>
      <c r="T1" t="s">
        <v>23</v>
      </c>
    </row>
    <row r="2" spans="1:20" x14ac:dyDescent="0.2">
      <c r="A2" s="1">
        <v>0.35</v>
      </c>
      <c r="B2">
        <v>0.53</v>
      </c>
      <c r="C2">
        <v>0.53</v>
      </c>
      <c r="D2">
        <v>0.54</v>
      </c>
      <c r="E2">
        <v>0.33</v>
      </c>
      <c r="F2">
        <v>0.33</v>
      </c>
      <c r="G2">
        <v>0.32</v>
      </c>
      <c r="H2">
        <v>0</v>
      </c>
      <c r="I2">
        <v>0</v>
      </c>
      <c r="J2">
        <v>0</v>
      </c>
      <c r="K2" s="2">
        <f>AVERAGE(B2:D2)</f>
        <v>0.53333333333333333</v>
      </c>
      <c r="L2" s="2">
        <f>AVERAGE(E2:G2)</f>
        <v>0.32666666666666666</v>
      </c>
      <c r="M2" s="2">
        <f>AVERAGE(H2:J2)</f>
        <v>0</v>
      </c>
      <c r="N2" s="2">
        <f>STDEV(B2:D2)</f>
        <v>5.7735026918962623E-3</v>
      </c>
      <c r="O2" s="2">
        <f>STDEV(E2:G2)</f>
        <v>5.7735026918962623E-3</v>
      </c>
      <c r="P2" s="2">
        <f>STDEV(H2:J2)</f>
        <v>0</v>
      </c>
      <c r="Q2" s="4">
        <f>N2^2</f>
        <v>3.3333333333333389E-5</v>
      </c>
      <c r="R2" s="4">
        <f t="shared" ref="R2:S2" si="0">O2^2</f>
        <v>3.3333333333333389E-5</v>
      </c>
      <c r="S2" s="4">
        <f t="shared" si="0"/>
        <v>0</v>
      </c>
      <c r="T2" s="4">
        <f>O2^2+P2^2</f>
        <v>3.3333333333333389E-5</v>
      </c>
    </row>
    <row r="3" spans="1:20" x14ac:dyDescent="0.2">
      <c r="A3" s="1">
        <v>0.7</v>
      </c>
      <c r="B3">
        <v>0.67</v>
      </c>
      <c r="C3">
        <v>0.66</v>
      </c>
      <c r="D3">
        <v>0.67</v>
      </c>
      <c r="E3">
        <v>0.13</v>
      </c>
      <c r="F3">
        <v>0.14000000000000001</v>
      </c>
      <c r="G3">
        <v>0.12</v>
      </c>
      <c r="H3">
        <v>0.06</v>
      </c>
      <c r="I3">
        <v>0.05</v>
      </c>
      <c r="J3">
        <v>0.06</v>
      </c>
      <c r="K3" s="2">
        <f t="shared" ref="K3:K7" si="1">AVERAGE(B3:D3)</f>
        <v>0.66666666666666663</v>
      </c>
      <c r="L3" s="2">
        <f t="shared" ref="L3:L7" si="2">AVERAGE(E3:G3)</f>
        <v>0.13</v>
      </c>
      <c r="M3" s="2">
        <f t="shared" ref="M3:M7" si="3">AVERAGE(H3:J3)</f>
        <v>5.6666666666666664E-2</v>
      </c>
      <c r="N3" s="2">
        <f t="shared" ref="N3:N7" si="4">STDEV(B3:D3)</f>
        <v>5.7735026918962632E-3</v>
      </c>
      <c r="O3" s="2">
        <f t="shared" ref="O3:O7" si="5">STDEV(E3:G3)</f>
        <v>1.0000000000000009E-2</v>
      </c>
      <c r="P3" s="2">
        <f t="shared" ref="P3:P7" si="6">STDEV(H3:J3)</f>
        <v>5.7735026918962545E-3</v>
      </c>
      <c r="Q3" s="4">
        <f t="shared" ref="Q3:Q7" si="7">N3^2</f>
        <v>3.3333333333333396E-5</v>
      </c>
      <c r="R3" s="4">
        <f t="shared" ref="R3:R7" si="8">O3^2</f>
        <v>1.0000000000000018E-4</v>
      </c>
      <c r="S3" s="4">
        <f t="shared" ref="S3:S7" si="9">P3^2</f>
        <v>3.3333333333333294E-5</v>
      </c>
      <c r="T3" s="4">
        <f t="shared" ref="T3:T7" si="10">O3^2+P3^2</f>
        <v>1.3333333333333348E-4</v>
      </c>
    </row>
    <row r="4" spans="1:20" x14ac:dyDescent="0.2">
      <c r="A4" s="1">
        <v>1.4</v>
      </c>
      <c r="B4">
        <v>0.71</v>
      </c>
      <c r="C4">
        <v>0.71</v>
      </c>
      <c r="D4">
        <v>0.71</v>
      </c>
      <c r="E4">
        <v>0.06</v>
      </c>
      <c r="F4">
        <v>0.04</v>
      </c>
      <c r="G4">
        <v>0.05</v>
      </c>
      <c r="H4">
        <v>0.1</v>
      </c>
      <c r="I4">
        <v>0.14000000000000001</v>
      </c>
      <c r="J4">
        <v>0.14000000000000001</v>
      </c>
      <c r="K4" s="2">
        <f t="shared" si="1"/>
        <v>0.71</v>
      </c>
      <c r="L4" s="2">
        <f t="shared" si="2"/>
        <v>5.000000000000001E-2</v>
      </c>
      <c r="M4" s="2">
        <f t="shared" si="3"/>
        <v>0.12666666666666668</v>
      </c>
      <c r="N4" s="2">
        <f t="shared" si="4"/>
        <v>0</v>
      </c>
      <c r="O4" s="2">
        <f t="shared" si="5"/>
        <v>9.9999999999999482E-3</v>
      </c>
      <c r="P4" s="2">
        <f t="shared" si="6"/>
        <v>2.3094010767585112E-2</v>
      </c>
      <c r="Q4" s="4">
        <f t="shared" si="7"/>
        <v>0</v>
      </c>
      <c r="R4" s="4">
        <f t="shared" si="8"/>
        <v>9.9999999999998961E-5</v>
      </c>
      <c r="S4" s="4">
        <f t="shared" si="9"/>
        <v>5.3333333333333705E-4</v>
      </c>
      <c r="T4" s="4">
        <f t="shared" si="10"/>
        <v>6.3333333333333601E-4</v>
      </c>
    </row>
    <row r="5" spans="1:20" x14ac:dyDescent="0.2">
      <c r="A5" s="1">
        <v>3</v>
      </c>
      <c r="B5">
        <v>0.7</v>
      </c>
      <c r="C5">
        <v>0.68</v>
      </c>
      <c r="D5">
        <v>0.69</v>
      </c>
      <c r="E5">
        <v>0.04</v>
      </c>
      <c r="F5">
        <v>0.1</v>
      </c>
      <c r="G5">
        <v>0.06</v>
      </c>
      <c r="H5">
        <v>0.16</v>
      </c>
      <c r="I5">
        <v>0.13</v>
      </c>
      <c r="J5">
        <v>0.15</v>
      </c>
      <c r="K5" s="2">
        <f t="shared" si="1"/>
        <v>0.69</v>
      </c>
      <c r="L5" s="2">
        <f t="shared" si="2"/>
        <v>6.6666666666666666E-2</v>
      </c>
      <c r="M5" s="2">
        <f t="shared" si="3"/>
        <v>0.1466666666666667</v>
      </c>
      <c r="N5" s="2">
        <f t="shared" si="4"/>
        <v>9.9999999999999534E-3</v>
      </c>
      <c r="O5" s="2">
        <f t="shared" si="5"/>
        <v>3.0550504633038926E-2</v>
      </c>
      <c r="P5" s="2">
        <f t="shared" si="6"/>
        <v>1.5275252316519466E-2</v>
      </c>
      <c r="Q5" s="4">
        <f t="shared" si="7"/>
        <v>9.999999999999907E-5</v>
      </c>
      <c r="R5" s="4">
        <f t="shared" si="8"/>
        <v>9.3333333333333289E-4</v>
      </c>
      <c r="S5" s="4">
        <f t="shared" si="9"/>
        <v>2.3333333333333333E-4</v>
      </c>
      <c r="T5" s="4">
        <f t="shared" si="10"/>
        <v>1.1666666666666661E-3</v>
      </c>
    </row>
    <row r="6" spans="1:20" x14ac:dyDescent="0.2">
      <c r="A6" s="1">
        <v>6</v>
      </c>
      <c r="B6">
        <v>0.69</v>
      </c>
      <c r="C6">
        <v>0.68</v>
      </c>
      <c r="D6">
        <v>0.68</v>
      </c>
      <c r="E6">
        <v>7.0000000000000007E-2</v>
      </c>
      <c r="F6">
        <v>0.05</v>
      </c>
      <c r="G6">
        <v>0.06</v>
      </c>
      <c r="H6">
        <v>0.13</v>
      </c>
      <c r="I6">
        <v>0.15</v>
      </c>
      <c r="J6">
        <v>0.15</v>
      </c>
      <c r="K6" s="2">
        <f t="shared" si="1"/>
        <v>0.68333333333333346</v>
      </c>
      <c r="L6" s="2">
        <f t="shared" si="2"/>
        <v>0.06</v>
      </c>
      <c r="M6" s="2">
        <f t="shared" si="3"/>
        <v>0.14333333333333334</v>
      </c>
      <c r="N6" s="2">
        <f t="shared" si="4"/>
        <v>5.7735026918961981E-3</v>
      </c>
      <c r="O6" s="2">
        <f t="shared" si="5"/>
        <v>1.0000000000000056E-2</v>
      </c>
      <c r="P6" s="2">
        <f t="shared" si="6"/>
        <v>1.1547005383792509E-2</v>
      </c>
      <c r="Q6" s="4">
        <f t="shared" si="7"/>
        <v>3.3333333333332644E-5</v>
      </c>
      <c r="R6" s="4">
        <f t="shared" si="8"/>
        <v>1.0000000000000112E-4</v>
      </c>
      <c r="S6" s="4">
        <f t="shared" si="9"/>
        <v>1.3333333333333318E-4</v>
      </c>
      <c r="T6" s="4">
        <f t="shared" si="10"/>
        <v>2.3333333333333431E-4</v>
      </c>
    </row>
    <row r="7" spans="1:20" x14ac:dyDescent="0.2">
      <c r="A7" s="1">
        <v>12</v>
      </c>
      <c r="B7">
        <v>0.68</v>
      </c>
      <c r="C7">
        <v>0.68</v>
      </c>
      <c r="D7">
        <v>0.68</v>
      </c>
      <c r="E7">
        <v>0.06</v>
      </c>
      <c r="F7">
        <v>7.0000000000000007E-2</v>
      </c>
      <c r="G7">
        <v>0.06</v>
      </c>
      <c r="H7">
        <v>0.18</v>
      </c>
      <c r="I7">
        <v>0.17</v>
      </c>
      <c r="J7">
        <v>0.17</v>
      </c>
      <c r="K7" s="2">
        <f t="shared" si="1"/>
        <v>0.68</v>
      </c>
      <c r="L7" s="2">
        <f t="shared" si="2"/>
        <v>6.3333333333333339E-2</v>
      </c>
      <c r="M7" s="2">
        <f t="shared" si="3"/>
        <v>0.17333333333333334</v>
      </c>
      <c r="N7" s="2">
        <f t="shared" si="4"/>
        <v>0</v>
      </c>
      <c r="O7" s="2">
        <f t="shared" si="5"/>
        <v>5.7735026918962632E-3</v>
      </c>
      <c r="P7" s="2">
        <f t="shared" si="6"/>
        <v>5.7735026918962467E-3</v>
      </c>
      <c r="Q7" s="4">
        <f t="shared" si="7"/>
        <v>0</v>
      </c>
      <c r="R7" s="4">
        <f t="shared" si="8"/>
        <v>3.3333333333333396E-5</v>
      </c>
      <c r="S7" s="4">
        <f t="shared" si="9"/>
        <v>3.3333333333333206E-5</v>
      </c>
      <c r="T7" s="4">
        <f t="shared" si="10"/>
        <v>6.6666666666666602E-5</v>
      </c>
    </row>
    <row r="9" spans="1:20" x14ac:dyDescent="0.2">
      <c r="M9" t="s">
        <v>38</v>
      </c>
    </row>
    <row r="10" spans="1:20" x14ac:dyDescent="0.2">
      <c r="A10" t="s">
        <v>28</v>
      </c>
      <c r="B10" t="s">
        <v>29</v>
      </c>
      <c r="C10" t="s">
        <v>30</v>
      </c>
      <c r="L10" t="s">
        <v>21</v>
      </c>
      <c r="M10" t="s">
        <v>22</v>
      </c>
      <c r="N10" t="s">
        <v>24</v>
      </c>
      <c r="O10" t="s">
        <v>25</v>
      </c>
      <c r="P10" t="s">
        <v>26</v>
      </c>
      <c r="Q10" t="s">
        <v>27</v>
      </c>
      <c r="R10" t="s">
        <v>16</v>
      </c>
      <c r="S10" t="s">
        <v>17</v>
      </c>
    </row>
    <row r="11" spans="1:20" x14ac:dyDescent="0.2">
      <c r="A11" t="s">
        <v>31</v>
      </c>
      <c r="B11" t="s">
        <v>33</v>
      </c>
      <c r="C11" t="s">
        <v>32</v>
      </c>
      <c r="L11">
        <f>L2/(L2+M2)</f>
        <v>1</v>
      </c>
      <c r="M11">
        <f>M2/(L2+M2)</f>
        <v>0</v>
      </c>
      <c r="N11">
        <f>SQRT(P11)</f>
        <v>2.4994793293705918E-2</v>
      </c>
      <c r="O11">
        <v>0</v>
      </c>
      <c r="P11">
        <f>(R2/L2/L2+$T2/$R11/$R11)*L11*L11</f>
        <v>6.2473969179508641E-4</v>
      </c>
      <c r="Q11">
        <v>0</v>
      </c>
      <c r="R11" s="3">
        <f>L2+M2</f>
        <v>0.32666666666666666</v>
      </c>
      <c r="S11" s="2">
        <f>SQRT(O2^2+P2^2)</f>
        <v>5.7735026918962623E-3</v>
      </c>
    </row>
    <row r="12" spans="1:20" x14ac:dyDescent="0.2">
      <c r="L12">
        <f t="shared" ref="L12:L16" si="11">L3/(L3+M3)</f>
        <v>0.6964285714285714</v>
      </c>
      <c r="M12">
        <f t="shared" ref="M12:M16" si="12">M3/(L3+M3)</f>
        <v>0.30357142857142855</v>
      </c>
      <c r="N12">
        <f t="shared" ref="N12:N16" si="13">SQRT(P12)</f>
        <v>6.8744556976613622E-2</v>
      </c>
      <c r="O12">
        <f t="shared" ref="O12:O16" si="14">SQRT(Q12)</f>
        <v>3.6183821307408867E-2</v>
      </c>
      <c r="P12">
        <f t="shared" ref="P12:P16" si="15">(R3/L3/L3+$T3/$R12/$R12)*L12*L12</f>
        <v>4.7258141139108764E-3</v>
      </c>
      <c r="Q12">
        <f>(S3/M3/M3+$T3/$R12/$R12)*M12*M12</f>
        <v>1.3092689244064962E-3</v>
      </c>
      <c r="R12" s="3">
        <f t="shared" ref="R12:R16" si="16">L3+M3</f>
        <v>0.18666666666666668</v>
      </c>
      <c r="S12" s="2">
        <f t="shared" ref="S12:S16" si="17">SQRT(O3^2+P3^2)</f>
        <v>1.1547005383792521E-2</v>
      </c>
    </row>
    <row r="13" spans="1:20" x14ac:dyDescent="0.2">
      <c r="L13">
        <f t="shared" si="11"/>
        <v>0.28301886792452829</v>
      </c>
      <c r="M13">
        <f t="shared" si="12"/>
        <v>0.71698113207547165</v>
      </c>
      <c r="N13">
        <f t="shared" si="13"/>
        <v>6.9493621153424251E-2</v>
      </c>
      <c r="O13">
        <f t="shared" si="14"/>
        <v>0.16588922474253945</v>
      </c>
      <c r="P13">
        <f t="shared" si="15"/>
        <v>4.8293633810156536E-3</v>
      </c>
      <c r="Q13">
        <f t="shared" ref="Q13:Q16" si="18">(S4/M4/M4+$T4/$R13/$R13)*M13*M13</f>
        <v>2.7519234885680758E-2</v>
      </c>
      <c r="R13" s="3">
        <f t="shared" si="16"/>
        <v>0.17666666666666669</v>
      </c>
      <c r="S13" s="2">
        <f t="shared" si="17"/>
        <v>2.5166114784235884E-2</v>
      </c>
    </row>
    <row r="14" spans="1:20" x14ac:dyDescent="0.2">
      <c r="L14">
        <f t="shared" si="11"/>
        <v>0.31249999999999994</v>
      </c>
      <c r="M14">
        <f t="shared" si="12"/>
        <v>0.6875</v>
      </c>
      <c r="N14">
        <f t="shared" si="13"/>
        <v>0.15169445467968296</v>
      </c>
      <c r="O14">
        <f t="shared" si="14"/>
        <v>0.13131407127547828</v>
      </c>
      <c r="P14">
        <f t="shared" si="15"/>
        <v>2.3011207580566385E-2</v>
      </c>
      <c r="Q14">
        <f t="shared" si="18"/>
        <v>1.7243385314941392E-2</v>
      </c>
      <c r="R14" s="3">
        <f t="shared" si="16"/>
        <v>0.21333333333333337</v>
      </c>
      <c r="S14" s="2">
        <f t="shared" si="17"/>
        <v>3.4156502553198652E-2</v>
      </c>
    </row>
    <row r="15" spans="1:20" x14ac:dyDescent="0.2">
      <c r="L15">
        <f t="shared" si="11"/>
        <v>0.29508196721311475</v>
      </c>
      <c r="M15">
        <f t="shared" si="12"/>
        <v>0.70491803278688525</v>
      </c>
      <c r="N15">
        <f t="shared" si="13"/>
        <v>5.3945488712669243E-2</v>
      </c>
      <c r="O15">
        <f t="shared" si="14"/>
        <v>7.7648693243732261E-2</v>
      </c>
      <c r="P15">
        <f t="shared" si="15"/>
        <v>2.9101157524487249E-3</v>
      </c>
      <c r="Q15">
        <f t="shared" si="18"/>
        <v>6.029319562459232E-3</v>
      </c>
      <c r="R15" s="3">
        <f t="shared" si="16"/>
        <v>0.20333333333333334</v>
      </c>
      <c r="S15" s="2">
        <f t="shared" si="17"/>
        <v>1.5275252316519498E-2</v>
      </c>
    </row>
    <row r="16" spans="1:20" x14ac:dyDescent="0.2">
      <c r="L16">
        <f t="shared" si="11"/>
        <v>0.26760563380281688</v>
      </c>
      <c r="M16">
        <f t="shared" si="12"/>
        <v>0.73239436619718301</v>
      </c>
      <c r="N16">
        <f t="shared" si="13"/>
        <v>2.6083642532209253E-2</v>
      </c>
      <c r="O16">
        <f t="shared" si="14"/>
        <v>3.5122166267834515E-2</v>
      </c>
      <c r="P16">
        <f t="shared" si="15"/>
        <v>6.8035640774807545E-4</v>
      </c>
      <c r="Q16">
        <f t="shared" si="18"/>
        <v>1.2335665633454126E-3</v>
      </c>
      <c r="R16" s="3">
        <f t="shared" si="16"/>
        <v>0.23666666666666669</v>
      </c>
      <c r="S16" s="2">
        <f t="shared" si="17"/>
        <v>8.164965809277256E-3</v>
      </c>
    </row>
    <row r="18" spans="13:18" x14ac:dyDescent="0.2">
      <c r="R18" s="3"/>
    </row>
    <row r="19" spans="13:18" x14ac:dyDescent="0.2">
      <c r="M19" t="s">
        <v>37</v>
      </c>
    </row>
    <row r="20" spans="13:18" x14ac:dyDescent="0.2">
      <c r="M20" t="s">
        <v>34</v>
      </c>
      <c r="N20" t="s">
        <v>35</v>
      </c>
      <c r="O20" t="s">
        <v>36</v>
      </c>
    </row>
    <row r="21" spans="13:18" x14ac:dyDescent="0.2">
      <c r="M21">
        <f>M2/M$7</f>
        <v>0</v>
      </c>
      <c r="N21">
        <v>0</v>
      </c>
      <c r="O21">
        <v>0</v>
      </c>
    </row>
    <row r="22" spans="13:18" x14ac:dyDescent="0.2">
      <c r="M22">
        <f t="shared" ref="M22:M26" si="19">M3/M$7</f>
        <v>0.32692307692307687</v>
      </c>
      <c r="N22">
        <f t="shared" ref="N22:N26" si="20">SQRT(O22)</f>
        <v>3.5043485742730321E-2</v>
      </c>
      <c r="O22">
        <f>(S3/M3/M3+S$7/M$7/M$7)*M22*M22</f>
        <v>1.228045893000943E-3</v>
      </c>
    </row>
    <row r="23" spans="13:18" x14ac:dyDescent="0.2">
      <c r="M23">
        <f t="shared" si="19"/>
        <v>0.73076923076923084</v>
      </c>
      <c r="N23">
        <f t="shared" si="20"/>
        <v>0.13543988028209222</v>
      </c>
      <c r="O23">
        <f t="shared" ref="O23:O26" si="21">(S4/M4/M4+S$7/M$7/M$7)*M23*M23</f>
        <v>1.8343961170827473E-2</v>
      </c>
    </row>
    <row r="24" spans="13:18" x14ac:dyDescent="0.2">
      <c r="M24">
        <f t="shared" si="19"/>
        <v>0.84615384615384626</v>
      </c>
      <c r="N24">
        <f t="shared" si="20"/>
        <v>9.2523643616046647E-2</v>
      </c>
      <c r="O24">
        <f t="shared" si="21"/>
        <v>8.5606246279892103E-3</v>
      </c>
    </row>
    <row r="25" spans="13:18" x14ac:dyDescent="0.2">
      <c r="M25">
        <f t="shared" si="19"/>
        <v>0.82692307692307698</v>
      </c>
      <c r="N25">
        <f t="shared" si="20"/>
        <v>7.2086931118670206E-2</v>
      </c>
      <c r="O25">
        <f t="shared" si="21"/>
        <v>5.196525638107902E-3</v>
      </c>
    </row>
    <row r="26" spans="13:18" x14ac:dyDescent="0.2">
      <c r="M26">
        <f t="shared" si="19"/>
        <v>1</v>
      </c>
      <c r="N26">
        <f t="shared" si="20"/>
        <v>4.7105571976599488E-2</v>
      </c>
      <c r="O26">
        <f t="shared" si="21"/>
        <v>2.2189349112425949E-3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2018-12-25T05:52:30Z</dcterms:modified>
</cp:coreProperties>
</file>