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K3" i="1"/>
  <c r="L3" i="1"/>
  <c r="M3" i="1"/>
  <c r="N3" i="1"/>
  <c r="Q3" i="1" s="1"/>
  <c r="O3" i="1"/>
  <c r="R3" i="1" s="1"/>
  <c r="P3" i="1"/>
  <c r="S3" i="1" s="1"/>
  <c r="K4" i="1"/>
  <c r="L4" i="1"/>
  <c r="M4" i="1"/>
  <c r="N4" i="1"/>
  <c r="Q4" i="1" s="1"/>
  <c r="O4" i="1"/>
  <c r="R4" i="1" s="1"/>
  <c r="P4" i="1"/>
  <c r="T4" i="1" s="1"/>
  <c r="K5" i="1"/>
  <c r="L5" i="1"/>
  <c r="M5" i="1"/>
  <c r="N5" i="1"/>
  <c r="Q5" i="1" s="1"/>
  <c r="O5" i="1"/>
  <c r="R5" i="1" s="1"/>
  <c r="P5" i="1"/>
  <c r="S5" i="1" s="1"/>
  <c r="K6" i="1"/>
  <c r="L6" i="1"/>
  <c r="M6" i="1"/>
  <c r="N6" i="1"/>
  <c r="Q6" i="1" s="1"/>
  <c r="O6" i="1"/>
  <c r="P6" i="1"/>
  <c r="S6" i="1" s="1"/>
  <c r="K7" i="1"/>
  <c r="L7" i="1"/>
  <c r="M7" i="1"/>
  <c r="N7" i="1"/>
  <c r="Q7" i="1" s="1"/>
  <c r="O7" i="1"/>
  <c r="P7" i="1"/>
  <c r="S7" i="1" s="1"/>
  <c r="P2" i="1"/>
  <c r="O2" i="1"/>
  <c r="T2" i="1" s="1"/>
  <c r="N2" i="1"/>
  <c r="Q2" i="1" s="1"/>
  <c r="M2" i="1"/>
  <c r="L2" i="1"/>
  <c r="M11" i="1" s="1"/>
  <c r="K2" i="1"/>
  <c r="L16" i="1" l="1"/>
  <c r="T7" i="1"/>
  <c r="R16" i="1"/>
  <c r="R7" i="1"/>
  <c r="S16" i="1"/>
  <c r="M16" i="1"/>
  <c r="M26" i="1" s="1"/>
  <c r="L15" i="1"/>
  <c r="T6" i="1"/>
  <c r="R15" i="1"/>
  <c r="R6" i="1"/>
  <c r="M15" i="1"/>
  <c r="S15" i="1"/>
  <c r="R14" i="1"/>
  <c r="L14" i="1"/>
  <c r="T5" i="1"/>
  <c r="Q14" i="1" s="1"/>
  <c r="S14" i="1"/>
  <c r="M14" i="1"/>
  <c r="S4" i="1"/>
  <c r="M13" i="1"/>
  <c r="R13" i="1"/>
  <c r="L13" i="1"/>
  <c r="P13" i="1" s="1"/>
  <c r="N13" i="1" s="1"/>
  <c r="S13" i="1"/>
  <c r="L12" i="1"/>
  <c r="S12" i="1"/>
  <c r="T3" i="1"/>
  <c r="M12" i="1"/>
  <c r="R12" i="1"/>
  <c r="L11" i="1"/>
  <c r="R11" i="1"/>
  <c r="S11" i="1"/>
  <c r="R2" i="1"/>
  <c r="M24" i="1" l="1"/>
  <c r="M23" i="1"/>
  <c r="M25" i="1"/>
  <c r="P16" i="1"/>
  <c r="N16" i="1" s="1"/>
  <c r="M22" i="1"/>
  <c r="M21" i="1"/>
  <c r="Q16" i="1"/>
  <c r="O26" i="1" s="1"/>
  <c r="N26" i="1" s="1"/>
  <c r="Q15" i="1"/>
  <c r="P15" i="1"/>
  <c r="N15" i="1" s="1"/>
  <c r="O14" i="1"/>
  <c r="P14" i="1"/>
  <c r="N14" i="1" s="1"/>
  <c r="Q13" i="1"/>
  <c r="Q12" i="1"/>
  <c r="P12" i="1"/>
  <c r="N12" i="1" s="1"/>
  <c r="P11" i="1"/>
  <c r="N11" i="1" s="1"/>
  <c r="O24" i="1" l="1"/>
  <c r="N24" i="1" s="1"/>
  <c r="O22" i="1"/>
  <c r="N22" i="1" s="1"/>
  <c r="O23" i="1"/>
  <c r="N23" i="1" s="1"/>
  <c r="O25" i="1"/>
  <c r="N25" i="1" s="1"/>
  <c r="O16" i="1"/>
  <c r="O15" i="1"/>
  <c r="O13" i="1"/>
  <c r="O12" i="1"/>
</calcChain>
</file>

<file path=xl/sharedStrings.xml><?xml version="1.0" encoding="utf-8"?>
<sst xmlns="http://schemas.openxmlformats.org/spreadsheetml/2006/main" count="37" uniqueCount="37">
  <si>
    <t>conc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</si>
  <si>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</si>
  <si>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</si>
  <si>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</si>
  <si>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</si>
  <si>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</si>
  <si>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</si>
  <si>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</si>
  <si>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</si>
  <si>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</si>
  <si>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a.mean</t>
  </si>
  <si>
    <t>b.mean</t>
  </si>
  <si>
    <t>c.mean</t>
  </si>
  <si>
    <t>a.err</t>
  </si>
  <si>
    <t>b.err</t>
  </si>
  <si>
    <t>c.err</t>
  </si>
  <si>
    <t>b+c</t>
    <phoneticPr fontId="1" type="noConversion"/>
  </si>
  <si>
    <t>(b+c).err</t>
    <phoneticPr fontId="1" type="noConversion"/>
  </si>
  <si>
    <t>a.sigma</t>
    <phoneticPr fontId="1" type="noConversion"/>
  </si>
  <si>
    <t>b.sigma</t>
    <phoneticPr fontId="1" type="noConversion"/>
  </si>
  <si>
    <t>c.sigma</t>
    <phoneticPr fontId="1" type="noConversion"/>
  </si>
  <si>
    <t>b.norm</t>
    <phoneticPr fontId="1" type="noConversion"/>
  </si>
  <si>
    <t>c.norm</t>
    <phoneticPr fontId="1" type="noConversion"/>
  </si>
  <si>
    <t>(b+c).sigma</t>
    <phoneticPr fontId="1" type="noConversion"/>
  </si>
  <si>
    <t>b.norm.err</t>
    <phoneticPr fontId="1" type="noConversion"/>
  </si>
  <si>
    <t>c.norm.err</t>
    <phoneticPr fontId="1" type="noConversion"/>
  </si>
  <si>
    <t>b.norm.sigma</t>
    <phoneticPr fontId="1" type="noConversion"/>
  </si>
  <si>
    <t>c.norm.sigma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</si>
  <si>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</si>
  <si>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</si>
  <si>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</si>
  <si>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zero-efficiency</t>
    <phoneticPr fontId="1" type="noConversion"/>
  </si>
  <si>
    <t>OmpC-Skp5</t>
    <phoneticPr fontId="1" type="noConversion"/>
  </si>
  <si>
    <t>OmpC-Skp3</t>
    <phoneticPr fontId="1" type="noConversion"/>
  </si>
  <si>
    <t>c.norm</t>
    <phoneticPr fontId="1" type="noConversion"/>
  </si>
  <si>
    <t>c.norm.err</t>
    <phoneticPr fontId="1" type="noConversion"/>
  </si>
  <si>
    <t>c.norm.sigma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</si>
</sst>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F4" workbookViewId="0">
      <selection activeCell="Q11" sqref="Q11"/>
    </sheetView>
  </sheetViews>
  <sheetFormatPr defaultRowHeight="14.25" x14ac:dyDescent="0.2"/>
  <cols>
    <col min="17" max="17" width="9.5" bestFit="1" customWidth="1"/>
    <col min="18" max="19" width="9.375" bestFit="1" customWidth="1"/>
    <col min="20" max="20" width="11.125" bestFit="1" customWidth="1"/>
  </cols>
  <sheetData>
    <row r="1" spans="1:2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23</v>
      </c>
    </row>
    <row r="2" spans="1:20" x14ac:dyDescent="0.2">
      <c r="A2" s="1">
        <v>0.35</v>
      </c>
      <c r="B2">
        <v>0.53</v>
      </c>
      <c r="C2">
        <v>0.54</v>
      </c>
      <c r="D2">
        <v>0.54</v>
      </c>
      <c r="E2">
        <v>0.33</v>
      </c>
      <c r="F2">
        <v>0.32</v>
      </c>
      <c r="G2">
        <v>0.32</v>
      </c>
      <c r="H2">
        <v>0</v>
      </c>
      <c r="I2">
        <v>0</v>
      </c>
      <c r="J2">
        <v>0</v>
      </c>
      <c r="K2" s="2">
        <f>AVERAGE(B2:D2)</f>
        <v>0.53666666666666674</v>
      </c>
      <c r="L2" s="2">
        <f>AVERAGE(E2:G2)</f>
        <v>0.32333333333333331</v>
      </c>
      <c r="M2" s="2">
        <f>AVERAGE(H2:J2)</f>
        <v>0</v>
      </c>
      <c r="N2" s="2">
        <f>STDEV(B2:D2)</f>
        <v>5.7735026918962623E-3</v>
      </c>
      <c r="O2" s="2">
        <f>STDEV(E2:G2)</f>
        <v>5.7735026918962623E-3</v>
      </c>
      <c r="P2" s="2">
        <f>STDEV(H2:J2)</f>
        <v>0</v>
      </c>
      <c r="Q2" s="4">
        <f>N2^2</f>
        <v>3.3333333333333389E-5</v>
      </c>
      <c r="R2" s="4">
        <f t="shared" ref="R2:S2" si="0">O2^2</f>
        <v>3.3333333333333389E-5</v>
      </c>
      <c r="S2" s="4">
        <f t="shared" si="0"/>
        <v>0</v>
      </c>
      <c r="T2" s="4">
        <f>O2^2+P2^2</f>
        <v>3.3333333333333389E-5</v>
      </c>
    </row>
    <row r="3" spans="1:20" x14ac:dyDescent="0.2">
      <c r="A3" s="1">
        <v>0.7</v>
      </c>
      <c r="B3">
        <v>0.64</v>
      </c>
      <c r="C3">
        <v>0.63</v>
      </c>
      <c r="D3">
        <v>0.64</v>
      </c>
      <c r="E3">
        <v>0.18</v>
      </c>
      <c r="F3">
        <v>0.2</v>
      </c>
      <c r="G3">
        <v>0.19</v>
      </c>
      <c r="H3">
        <v>0.06</v>
      </c>
      <c r="I3">
        <v>0.06</v>
      </c>
      <c r="J3">
        <v>0.06</v>
      </c>
      <c r="K3" s="2">
        <f t="shared" ref="K3:K7" si="1">AVERAGE(B3:D3)</f>
        <v>0.63666666666666671</v>
      </c>
      <c r="L3" s="2">
        <f t="shared" ref="L3:L7" si="2">AVERAGE(E3:G3)</f>
        <v>0.19000000000000003</v>
      </c>
      <c r="M3" s="2">
        <f t="shared" ref="M3:M7" si="3">AVERAGE(H3:J3)</f>
        <v>0.06</v>
      </c>
      <c r="N3" s="2">
        <f t="shared" ref="N3:N7" si="4">STDEV(B3:D3)</f>
        <v>5.7735026918962623E-3</v>
      </c>
      <c r="O3" s="2">
        <f t="shared" ref="O3:O7" si="5">STDEV(E3:G3)</f>
        <v>1.0000000000000009E-2</v>
      </c>
      <c r="P3" s="2">
        <f t="shared" ref="P3:P7" si="6">STDEV(H3:J3)</f>
        <v>0</v>
      </c>
      <c r="Q3" s="4">
        <f t="shared" ref="Q3:Q7" si="7">N3^2</f>
        <v>3.3333333333333389E-5</v>
      </c>
      <c r="R3" s="4">
        <f t="shared" ref="R3:R7" si="8">O3^2</f>
        <v>1.0000000000000018E-4</v>
      </c>
      <c r="S3" s="4">
        <f t="shared" ref="S3:S7" si="9">P3^2</f>
        <v>0</v>
      </c>
      <c r="T3" s="4">
        <f t="shared" ref="T3:T7" si="10">O3^2+P3^2</f>
        <v>1.0000000000000018E-4</v>
      </c>
    </row>
    <row r="4" spans="1:20" x14ac:dyDescent="0.2">
      <c r="A4" s="1">
        <v>1.4</v>
      </c>
      <c r="B4">
        <v>0.65</v>
      </c>
      <c r="C4">
        <v>0.65</v>
      </c>
      <c r="D4">
        <v>0.67</v>
      </c>
      <c r="E4">
        <v>0.16</v>
      </c>
      <c r="F4">
        <v>0.17</v>
      </c>
      <c r="G4">
        <v>0.15</v>
      </c>
      <c r="H4">
        <v>0.09</v>
      </c>
      <c r="I4">
        <v>0.09</v>
      </c>
      <c r="J4">
        <v>0.09</v>
      </c>
      <c r="K4" s="2">
        <f t="shared" si="1"/>
        <v>0.65666666666666673</v>
      </c>
      <c r="L4" s="2">
        <f t="shared" si="2"/>
        <v>0.16</v>
      </c>
      <c r="M4" s="2">
        <f t="shared" si="3"/>
        <v>9.0000000000000011E-2</v>
      </c>
      <c r="N4" s="2">
        <f t="shared" si="4"/>
        <v>1.1547005383792525E-2</v>
      </c>
      <c r="O4" s="2">
        <f t="shared" si="5"/>
        <v>1.0000000000000009E-2</v>
      </c>
      <c r="P4" s="2">
        <f t="shared" si="6"/>
        <v>1.6996749443881478E-17</v>
      </c>
      <c r="Q4" s="4">
        <f t="shared" si="7"/>
        <v>1.3333333333333356E-4</v>
      </c>
      <c r="R4" s="4">
        <f t="shared" si="8"/>
        <v>1.0000000000000018E-4</v>
      </c>
      <c r="S4" s="4">
        <f t="shared" si="9"/>
        <v>2.8888949165808534E-34</v>
      </c>
      <c r="T4" s="4">
        <f t="shared" si="10"/>
        <v>1.0000000000000018E-4</v>
      </c>
    </row>
    <row r="5" spans="1:20" x14ac:dyDescent="0.2">
      <c r="A5" s="1">
        <v>3</v>
      </c>
      <c r="B5">
        <v>0.64</v>
      </c>
      <c r="C5">
        <v>0.67</v>
      </c>
      <c r="D5">
        <v>0.64</v>
      </c>
      <c r="E5">
        <v>0.15</v>
      </c>
      <c r="F5">
        <v>0.13</v>
      </c>
      <c r="G5">
        <v>0.14000000000000001</v>
      </c>
      <c r="H5">
        <v>0.14000000000000001</v>
      </c>
      <c r="I5">
        <v>0.12</v>
      </c>
      <c r="J5">
        <v>0.14000000000000001</v>
      </c>
      <c r="K5" s="2">
        <f t="shared" si="1"/>
        <v>0.65</v>
      </c>
      <c r="L5" s="2">
        <f t="shared" si="2"/>
        <v>0.14000000000000001</v>
      </c>
      <c r="M5" s="2">
        <f t="shared" si="3"/>
        <v>0.13333333333333333</v>
      </c>
      <c r="N5" s="2">
        <f t="shared" si="4"/>
        <v>1.7320508075688787E-2</v>
      </c>
      <c r="O5" s="2">
        <f t="shared" si="5"/>
        <v>9.999999999999995E-3</v>
      </c>
      <c r="P5" s="2">
        <f t="shared" si="6"/>
        <v>1.1547005383792526E-2</v>
      </c>
      <c r="Q5" s="4">
        <f t="shared" si="7"/>
        <v>3.0000000000000046E-4</v>
      </c>
      <c r="R5" s="4">
        <f t="shared" si="8"/>
        <v>9.9999999999999896E-5</v>
      </c>
      <c r="S5" s="4">
        <f t="shared" si="9"/>
        <v>1.3333333333333358E-4</v>
      </c>
      <c r="T5" s="4">
        <f t="shared" si="10"/>
        <v>2.3333333333333349E-4</v>
      </c>
    </row>
    <row r="6" spans="1:20" x14ac:dyDescent="0.2">
      <c r="A6" s="1">
        <v>6</v>
      </c>
      <c r="B6">
        <v>0.61</v>
      </c>
      <c r="C6">
        <v>0.6</v>
      </c>
      <c r="D6">
        <v>0.6</v>
      </c>
      <c r="E6">
        <v>0.2</v>
      </c>
      <c r="F6">
        <v>0.19</v>
      </c>
      <c r="G6">
        <v>0.19</v>
      </c>
      <c r="H6">
        <v>0.12</v>
      </c>
      <c r="I6">
        <v>0.13</v>
      </c>
      <c r="J6">
        <v>0.13</v>
      </c>
      <c r="K6" s="2">
        <f t="shared" si="1"/>
        <v>0.60333333333333339</v>
      </c>
      <c r="L6" s="2">
        <f t="shared" si="2"/>
        <v>0.19333333333333336</v>
      </c>
      <c r="M6" s="2">
        <f t="shared" si="3"/>
        <v>0.12666666666666668</v>
      </c>
      <c r="N6" s="2">
        <f t="shared" si="4"/>
        <v>5.7735026918962632E-3</v>
      </c>
      <c r="O6" s="2">
        <f t="shared" si="5"/>
        <v>5.7735026918962623E-3</v>
      </c>
      <c r="P6" s="2">
        <f t="shared" si="6"/>
        <v>5.7735026918962632E-3</v>
      </c>
      <c r="Q6" s="4">
        <f t="shared" si="7"/>
        <v>3.3333333333333396E-5</v>
      </c>
      <c r="R6" s="4">
        <f t="shared" si="8"/>
        <v>3.3333333333333389E-5</v>
      </c>
      <c r="S6" s="4">
        <f t="shared" si="9"/>
        <v>3.3333333333333396E-5</v>
      </c>
      <c r="T6" s="4">
        <f t="shared" si="10"/>
        <v>6.6666666666666778E-5</v>
      </c>
    </row>
    <row r="7" spans="1:20" x14ac:dyDescent="0.2">
      <c r="A7" s="1">
        <v>12</v>
      </c>
      <c r="B7">
        <v>0.59</v>
      </c>
      <c r="C7">
        <v>0.27</v>
      </c>
      <c r="D7">
        <v>0.67</v>
      </c>
      <c r="E7">
        <v>0.16</v>
      </c>
      <c r="F7">
        <v>0.44</v>
      </c>
      <c r="G7">
        <v>0.06</v>
      </c>
      <c r="H7">
        <v>0.17</v>
      </c>
      <c r="I7">
        <v>0.22</v>
      </c>
      <c r="J7">
        <v>0.18</v>
      </c>
      <c r="K7" s="2">
        <f t="shared" si="1"/>
        <v>0.51</v>
      </c>
      <c r="L7" s="2">
        <f t="shared" si="2"/>
        <v>0.21999999999999997</v>
      </c>
      <c r="M7" s="2">
        <f t="shared" si="3"/>
        <v>0.19000000000000003</v>
      </c>
      <c r="N7" s="2">
        <f t="shared" si="4"/>
        <v>0.2116601048851674</v>
      </c>
      <c r="O7" s="2">
        <f t="shared" si="5"/>
        <v>0.19697715603592214</v>
      </c>
      <c r="P7" s="2">
        <f t="shared" si="6"/>
        <v>2.6457513110645762E-2</v>
      </c>
      <c r="Q7" s="4">
        <f t="shared" si="7"/>
        <v>4.4800000000000062E-2</v>
      </c>
      <c r="R7" s="4">
        <f t="shared" si="8"/>
        <v>3.8800000000000015E-2</v>
      </c>
      <c r="S7" s="4">
        <f t="shared" si="9"/>
        <v>6.999999999999924E-4</v>
      </c>
      <c r="T7" s="4">
        <f t="shared" si="10"/>
        <v>3.9500000000000007E-2</v>
      </c>
    </row>
    <row r="10" spans="1:20" x14ac:dyDescent="0.2">
      <c r="A10" t="s">
        <v>28</v>
      </c>
      <c r="B10" t="s">
        <v>29</v>
      </c>
      <c r="C10" t="s">
        <v>30</v>
      </c>
      <c r="L10" t="s">
        <v>21</v>
      </c>
      <c r="M10" t="s">
        <v>22</v>
      </c>
      <c r="N10" t="s">
        <v>24</v>
      </c>
      <c r="O10" t="s">
        <v>25</v>
      </c>
      <c r="P10" t="s">
        <v>26</v>
      </c>
      <c r="Q10" t="s">
        <v>27</v>
      </c>
      <c r="R10" t="s">
        <v>16</v>
      </c>
      <c r="S10" t="s">
        <v>17</v>
      </c>
    </row>
    <row r="11" spans="1:20" x14ac:dyDescent="0.2">
      <c r="A11" t="s">
        <v>31</v>
      </c>
      <c r="B11" t="s">
        <v>33</v>
      </c>
      <c r="C11" t="s">
        <v>32</v>
      </c>
      <c r="L11">
        <f>L2/(L2+M2)</f>
        <v>1</v>
      </c>
      <c r="M11">
        <f>M2/(L2+M2)</f>
        <v>0</v>
      </c>
      <c r="N11">
        <f>SQRT(P11)</f>
        <v>2.5252471575084333E-2</v>
      </c>
      <c r="O11">
        <v>0</v>
      </c>
      <c r="P11">
        <f>(R2/L2/L2+$T2/$R11/$R11)*L11*L11</f>
        <v>6.3768732065044224E-4</v>
      </c>
      <c r="Q11">
        <v>0</v>
      </c>
      <c r="R11" s="3">
        <f>L2+M2</f>
        <v>0.32333333333333331</v>
      </c>
      <c r="S11" s="2">
        <f>SQRT(O2^2+P2^2)</f>
        <v>5.7735026918962623E-3</v>
      </c>
    </row>
    <row r="12" spans="1:20" x14ac:dyDescent="0.2">
      <c r="L12">
        <f t="shared" ref="L12:L16" si="11">L3/(L3+M3)</f>
        <v>0.76000000000000012</v>
      </c>
      <c r="M12">
        <f t="shared" ref="M12:M16" si="12">M3/(L3+M3)</f>
        <v>0.24</v>
      </c>
      <c r="N12">
        <f t="shared" ref="N12:N16" si="13">SQRT(P12)</f>
        <v>5.024101909794431E-2</v>
      </c>
      <c r="O12">
        <f t="shared" ref="O12:O16" si="14">SQRT(Q12)</f>
        <v>9.6000000000000078E-3</v>
      </c>
      <c r="P12">
        <f t="shared" ref="P12:P16" si="15">(R3/L3/L3+$T3/$R12/$R12)*L12*L12</f>
        <v>2.5241600000000049E-3</v>
      </c>
      <c r="Q12">
        <f>(S3/M3/M3+$T3/$R12/$R12)*M12*M12</f>
        <v>9.2160000000000161E-5</v>
      </c>
      <c r="R12" s="3">
        <f t="shared" ref="R12:R16" si="16">L3+M3</f>
        <v>0.25</v>
      </c>
      <c r="S12" s="2">
        <f t="shared" ref="S12:S16" si="17">SQRT(O3^2+P3^2)</f>
        <v>1.0000000000000009E-2</v>
      </c>
    </row>
    <row r="13" spans="1:20" x14ac:dyDescent="0.2">
      <c r="L13">
        <f t="shared" si="11"/>
        <v>0.64</v>
      </c>
      <c r="M13">
        <f t="shared" si="12"/>
        <v>0.36000000000000004</v>
      </c>
      <c r="N13">
        <f t="shared" si="13"/>
        <v>4.7490630654898697E-2</v>
      </c>
      <c r="O13">
        <f t="shared" si="14"/>
        <v>1.4400000000000015E-2</v>
      </c>
      <c r="P13">
        <f t="shared" si="15"/>
        <v>2.255360000000004E-3</v>
      </c>
      <c r="Q13">
        <f t="shared" ref="Q13:Q16" si="18">(S4/M4/M4+$T4/$R13/$R13)*M13*M13</f>
        <v>2.0736000000000043E-4</v>
      </c>
      <c r="R13" s="3">
        <f t="shared" si="16"/>
        <v>0.25</v>
      </c>
      <c r="S13" s="2">
        <f t="shared" si="17"/>
        <v>1.0000000000000009E-2</v>
      </c>
    </row>
    <row r="14" spans="1:20" x14ac:dyDescent="0.2">
      <c r="L14">
        <f t="shared" si="11"/>
        <v>0.51219512195121963</v>
      </c>
      <c r="M14">
        <f t="shared" si="12"/>
        <v>0.48780487804878053</v>
      </c>
      <c r="N14">
        <f t="shared" si="13"/>
        <v>4.6452403634100067E-2</v>
      </c>
      <c r="O14">
        <f t="shared" si="14"/>
        <v>5.0277376932112282E-2</v>
      </c>
      <c r="P14">
        <f t="shared" si="15"/>
        <v>2.1578258033853534E-3</v>
      </c>
      <c r="Q14">
        <f t="shared" si="18"/>
        <v>2.527814631173696E-3</v>
      </c>
      <c r="R14" s="3">
        <f t="shared" si="16"/>
        <v>0.27333333333333332</v>
      </c>
      <c r="S14" s="2">
        <f t="shared" si="17"/>
        <v>1.5275252316519472E-2</v>
      </c>
    </row>
    <row r="15" spans="1:20" x14ac:dyDescent="0.2">
      <c r="L15">
        <f t="shared" si="11"/>
        <v>0.60416666666666663</v>
      </c>
      <c r="M15">
        <f t="shared" si="12"/>
        <v>0.39583333333333331</v>
      </c>
      <c r="N15">
        <f t="shared" si="13"/>
        <v>2.3731041790730139E-2</v>
      </c>
      <c r="O15">
        <f t="shared" si="14"/>
        <v>2.0676766282903734E-2</v>
      </c>
      <c r="P15">
        <f t="shared" si="15"/>
        <v>5.6316234447338035E-4</v>
      </c>
      <c r="Q15">
        <f t="shared" si="18"/>
        <v>4.2752866391782468E-4</v>
      </c>
      <c r="R15" s="3">
        <f t="shared" si="16"/>
        <v>0.32000000000000006</v>
      </c>
      <c r="S15" s="2">
        <f t="shared" si="17"/>
        <v>8.1649658092772665E-3</v>
      </c>
    </row>
    <row r="16" spans="1:20" x14ac:dyDescent="0.2">
      <c r="L16">
        <f t="shared" si="11"/>
        <v>0.53658536585365846</v>
      </c>
      <c r="M16">
        <f t="shared" si="12"/>
        <v>0.46341463414634149</v>
      </c>
      <c r="N16">
        <f t="shared" si="13"/>
        <v>0.54632508831355098</v>
      </c>
      <c r="O16">
        <f t="shared" si="14"/>
        <v>0.23372355585092708</v>
      </c>
      <c r="P16">
        <f t="shared" si="15"/>
        <v>0.2984711021208093</v>
      </c>
      <c r="Q16">
        <f t="shared" si="18"/>
        <v>5.4626700559601428E-2</v>
      </c>
      <c r="R16" s="3">
        <f t="shared" si="16"/>
        <v>0.41000000000000003</v>
      </c>
      <c r="S16" s="2">
        <f t="shared" si="17"/>
        <v>0.19874606914351792</v>
      </c>
    </row>
    <row r="20" spans="13:15" x14ac:dyDescent="0.2">
      <c r="M20" t="s">
        <v>34</v>
      </c>
      <c r="N20" t="s">
        <v>35</v>
      </c>
      <c r="O20" t="s">
        <v>36</v>
      </c>
    </row>
    <row r="21" spans="13:15" x14ac:dyDescent="0.2">
      <c r="M21">
        <f>M11/M$16</f>
        <v>0</v>
      </c>
      <c r="N21">
        <v>0</v>
      </c>
      <c r="O21">
        <v>0</v>
      </c>
    </row>
    <row r="22" spans="13:15" x14ac:dyDescent="0.2">
      <c r="M22">
        <f t="shared" ref="M22:M26" si="19">M12/M$16</f>
        <v>0.51789473684210519</v>
      </c>
      <c r="N22">
        <f t="shared" ref="N22:N26" si="20">SQRT(O22)</f>
        <v>0.26202083648268087</v>
      </c>
      <c r="O22">
        <f>(Q12/M12/M12+Q$16/M$16/M$16)*M22*M22</f>
        <v>6.8654918751083788E-2</v>
      </c>
    </row>
    <row r="23" spans="13:15" x14ac:dyDescent="0.2">
      <c r="M23">
        <f t="shared" si="19"/>
        <v>0.776842105263158</v>
      </c>
      <c r="N23">
        <f t="shared" si="20"/>
        <v>0.39303125472402139</v>
      </c>
      <c r="O23">
        <f t="shared" ref="O23:O26" si="21">(Q13/M13/M13+Q$16/M$16/M$16)*M23*M23</f>
        <v>0.1544735671899386</v>
      </c>
    </row>
    <row r="24" spans="13:15" x14ac:dyDescent="0.2">
      <c r="M24">
        <f t="shared" si="19"/>
        <v>1.0526315789473684</v>
      </c>
      <c r="N24">
        <f t="shared" si="20"/>
        <v>0.54186801325044098</v>
      </c>
      <c r="O24">
        <f t="shared" si="21"/>
        <v>0.29362094378398007</v>
      </c>
    </row>
    <row r="25" spans="13:15" x14ac:dyDescent="0.2">
      <c r="M25">
        <f t="shared" si="19"/>
        <v>0.85416666666666663</v>
      </c>
      <c r="N25">
        <f t="shared" si="20"/>
        <v>0.43310408157566993</v>
      </c>
      <c r="O25">
        <f t="shared" si="21"/>
        <v>0.18757914547750454</v>
      </c>
    </row>
    <row r="26" spans="13:15" x14ac:dyDescent="0.2">
      <c r="M26">
        <f t="shared" si="19"/>
        <v>1</v>
      </c>
      <c r="N26">
        <f t="shared" si="20"/>
        <v>0.71325978546043745</v>
      </c>
      <c r="O26">
        <f t="shared" si="21"/>
        <v>0.50873952155506919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2018-12-20T15:40:26Z</dcterms:modified>
</cp:coreProperties>
</file>