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afile\psichen_cloud\article\data\trimerization\"/>
    </mc:Choice>
  </mc:AlternateContent>
  <bookViews>
    <workbookView xWindow="75" yWindow="465" windowWidth="25515" windowHeight="15285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X3" i="1"/>
  <c r="W4" i="1"/>
  <c r="X4" i="1"/>
  <c r="Y4" i="1"/>
  <c r="W5" i="1"/>
  <c r="X5" i="1"/>
  <c r="Y5" i="1"/>
  <c r="Z5" i="1"/>
  <c r="W6" i="1"/>
  <c r="X6" i="1"/>
  <c r="Y6" i="1"/>
  <c r="Z6" i="1"/>
  <c r="W7" i="1"/>
  <c r="X7" i="1"/>
  <c r="Y7" i="1"/>
  <c r="W8" i="1"/>
  <c r="X8" i="1"/>
  <c r="Y8" i="1"/>
  <c r="Z8" i="1"/>
  <c r="W9" i="1"/>
  <c r="X9" i="1"/>
  <c r="Y9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Z13" i="1"/>
  <c r="W14" i="1"/>
  <c r="X14" i="1"/>
  <c r="Z14" i="1"/>
  <c r="W15" i="1"/>
  <c r="X15" i="1"/>
  <c r="Y15" i="1"/>
  <c r="Z15" i="1"/>
  <c r="W16" i="1"/>
  <c r="X16" i="1"/>
  <c r="Y16" i="1"/>
  <c r="Z16" i="1"/>
  <c r="W17" i="1"/>
  <c r="X17" i="1"/>
  <c r="X18" i="1"/>
  <c r="Y18" i="1"/>
  <c r="Z18" i="1"/>
  <c r="W19" i="1"/>
  <c r="X19" i="1"/>
  <c r="X2" i="1"/>
  <c r="Y2" i="1"/>
  <c r="Z2" i="1"/>
  <c r="W2" i="1"/>
  <c r="J3" i="1"/>
  <c r="R3" i="1"/>
  <c r="K3" i="1"/>
  <c r="S3" i="1"/>
  <c r="AB3" i="1"/>
  <c r="AC3" i="1"/>
  <c r="J4" i="1"/>
  <c r="R4" i="1"/>
  <c r="K4" i="1"/>
  <c r="S4" i="1"/>
  <c r="L4" i="1"/>
  <c r="T4" i="1"/>
  <c r="AB4" i="1"/>
  <c r="AC4" i="1"/>
  <c r="J5" i="1"/>
  <c r="R5" i="1"/>
  <c r="K5" i="1"/>
  <c r="S5" i="1"/>
  <c r="L5" i="1"/>
  <c r="T5" i="1"/>
  <c r="M5" i="1"/>
  <c r="U5" i="1"/>
  <c r="AB5" i="1"/>
  <c r="AC5" i="1"/>
  <c r="J6" i="1"/>
  <c r="R6" i="1"/>
  <c r="K6" i="1"/>
  <c r="S6" i="1"/>
  <c r="L6" i="1"/>
  <c r="T6" i="1"/>
  <c r="M6" i="1"/>
  <c r="U6" i="1"/>
  <c r="AB6" i="1"/>
  <c r="AC6" i="1"/>
  <c r="J7" i="1"/>
  <c r="R7" i="1"/>
  <c r="K7" i="1"/>
  <c r="S7" i="1"/>
  <c r="L7" i="1"/>
  <c r="T7" i="1"/>
  <c r="AB7" i="1"/>
  <c r="AC7" i="1"/>
  <c r="J8" i="1"/>
  <c r="R8" i="1"/>
  <c r="K8" i="1"/>
  <c r="S8" i="1"/>
  <c r="L8" i="1"/>
  <c r="T8" i="1"/>
  <c r="M8" i="1"/>
  <c r="U8" i="1"/>
  <c r="AB8" i="1"/>
  <c r="AC8" i="1"/>
  <c r="J9" i="1"/>
  <c r="R9" i="1"/>
  <c r="K9" i="1"/>
  <c r="S9" i="1"/>
  <c r="L9" i="1"/>
  <c r="T9" i="1"/>
  <c r="AB9" i="1"/>
  <c r="AC9" i="1"/>
  <c r="K10" i="1"/>
  <c r="S10" i="1"/>
  <c r="L10" i="1"/>
  <c r="T10" i="1"/>
  <c r="M10" i="1"/>
  <c r="U10" i="1"/>
  <c r="AB10" i="1"/>
  <c r="AC10" i="1"/>
  <c r="J11" i="1"/>
  <c r="R11" i="1"/>
  <c r="K11" i="1"/>
  <c r="S11" i="1"/>
  <c r="L11" i="1"/>
  <c r="T11" i="1"/>
  <c r="M11" i="1"/>
  <c r="U11" i="1"/>
  <c r="AB11" i="1"/>
  <c r="AC11" i="1"/>
  <c r="J12" i="1"/>
  <c r="R12" i="1"/>
  <c r="K12" i="1"/>
  <c r="S12" i="1"/>
  <c r="L12" i="1"/>
  <c r="T12" i="1"/>
  <c r="M12" i="1"/>
  <c r="U12" i="1"/>
  <c r="AB12" i="1"/>
  <c r="AC12" i="1"/>
  <c r="J13" i="1"/>
  <c r="R13" i="1"/>
  <c r="K13" i="1"/>
  <c r="S13" i="1"/>
  <c r="M13" i="1"/>
  <c r="U13" i="1"/>
  <c r="AB13" i="1"/>
  <c r="AC13" i="1"/>
  <c r="J14" i="1"/>
  <c r="R14" i="1"/>
  <c r="K14" i="1"/>
  <c r="S14" i="1"/>
  <c r="M14" i="1"/>
  <c r="U14" i="1"/>
  <c r="AB14" i="1"/>
  <c r="AC14" i="1"/>
  <c r="J15" i="1"/>
  <c r="R15" i="1"/>
  <c r="K15" i="1"/>
  <c r="S15" i="1"/>
  <c r="L15" i="1"/>
  <c r="T15" i="1"/>
  <c r="M15" i="1"/>
  <c r="U15" i="1"/>
  <c r="AB15" i="1"/>
  <c r="AC15" i="1"/>
  <c r="J16" i="1"/>
  <c r="R16" i="1"/>
  <c r="K16" i="1"/>
  <c r="S16" i="1"/>
  <c r="L16" i="1"/>
  <c r="T16" i="1"/>
  <c r="M16" i="1"/>
  <c r="U16" i="1"/>
  <c r="AB16" i="1"/>
  <c r="AC16" i="1"/>
  <c r="J17" i="1"/>
  <c r="R17" i="1"/>
  <c r="K17" i="1"/>
  <c r="S17" i="1"/>
  <c r="AB17" i="1"/>
  <c r="AC17" i="1"/>
  <c r="K18" i="1"/>
  <c r="S18" i="1"/>
  <c r="L18" i="1"/>
  <c r="T18" i="1"/>
  <c r="M18" i="1"/>
  <c r="U18" i="1"/>
  <c r="AB18" i="1"/>
  <c r="AC18" i="1"/>
  <c r="J19" i="1"/>
  <c r="R19" i="1"/>
  <c r="K19" i="1"/>
  <c r="S19" i="1"/>
  <c r="AB19" i="1"/>
  <c r="AC19" i="1"/>
  <c r="J2" i="1"/>
  <c r="R2" i="1"/>
  <c r="K2" i="1"/>
  <c r="S2" i="1"/>
  <c r="L2" i="1"/>
  <c r="T2" i="1"/>
  <c r="M2" i="1"/>
  <c r="U2" i="1"/>
  <c r="AC2" i="1"/>
  <c r="AB2" i="1"/>
  <c r="N4" i="1"/>
  <c r="O4" i="1"/>
  <c r="P4" i="1"/>
  <c r="F4" i="1"/>
  <c r="G4" i="1"/>
  <c r="H4" i="1"/>
  <c r="O3" i="1"/>
  <c r="N3" i="1"/>
  <c r="P3" i="1"/>
  <c r="F2" i="1"/>
  <c r="G2" i="1"/>
  <c r="H2" i="1"/>
  <c r="F3" i="1"/>
  <c r="G3" i="1"/>
  <c r="H3" i="1"/>
  <c r="N2" i="1"/>
  <c r="O2" i="1"/>
  <c r="N6" i="1"/>
  <c r="O6" i="1"/>
  <c r="P6" i="1"/>
  <c r="O7" i="1"/>
  <c r="N7" i="1"/>
  <c r="P7" i="1"/>
  <c r="O8" i="1"/>
  <c r="N8" i="1"/>
  <c r="P8" i="1"/>
  <c r="O9" i="1"/>
  <c r="N9" i="1"/>
  <c r="P9" i="1"/>
  <c r="O10" i="1"/>
  <c r="N10" i="1"/>
  <c r="P10" i="1"/>
  <c r="O11" i="1"/>
  <c r="N11" i="1"/>
  <c r="P11" i="1"/>
  <c r="O12" i="1"/>
  <c r="N12" i="1"/>
  <c r="P12" i="1"/>
  <c r="O13" i="1"/>
  <c r="N13" i="1"/>
  <c r="P13" i="1"/>
  <c r="O14" i="1"/>
  <c r="N14" i="1"/>
  <c r="P14" i="1"/>
  <c r="O15" i="1"/>
  <c r="N15" i="1"/>
  <c r="P15" i="1"/>
  <c r="O16" i="1"/>
  <c r="N16" i="1"/>
  <c r="P16" i="1"/>
  <c r="O17" i="1"/>
  <c r="N17" i="1"/>
  <c r="P17" i="1"/>
  <c r="O18" i="1"/>
  <c r="N18" i="1"/>
  <c r="P18" i="1"/>
  <c r="O19" i="1"/>
  <c r="N19" i="1"/>
  <c r="P19" i="1"/>
  <c r="O5" i="1"/>
  <c r="N5" i="1"/>
  <c r="P5" i="1"/>
  <c r="F19" i="1"/>
  <c r="G19" i="1"/>
  <c r="H19" i="1"/>
  <c r="F18" i="1"/>
  <c r="G18" i="1"/>
  <c r="H18" i="1"/>
  <c r="F17" i="1"/>
  <c r="G17" i="1"/>
  <c r="H17" i="1"/>
  <c r="F16" i="1"/>
  <c r="G16" i="1"/>
  <c r="H16" i="1"/>
  <c r="F15" i="1"/>
  <c r="G15" i="1"/>
  <c r="H15" i="1"/>
  <c r="F14" i="1"/>
  <c r="G14" i="1"/>
  <c r="H14" i="1"/>
  <c r="F13" i="1"/>
  <c r="G13" i="1"/>
  <c r="H13" i="1"/>
  <c r="F12" i="1"/>
  <c r="G12" i="1"/>
  <c r="H12" i="1"/>
  <c r="F11" i="1"/>
  <c r="G11" i="1"/>
  <c r="H11" i="1"/>
  <c r="F10" i="1"/>
  <c r="G10" i="1"/>
  <c r="H10" i="1"/>
  <c r="F9" i="1"/>
  <c r="G9" i="1"/>
  <c r="H9" i="1"/>
  <c r="F6" i="1"/>
  <c r="G6" i="1"/>
  <c r="H6" i="1"/>
  <c r="F7" i="1"/>
  <c r="G7" i="1"/>
  <c r="H7" i="1"/>
  <c r="F8" i="1"/>
  <c r="G8" i="1"/>
  <c r="H8" i="1"/>
  <c r="G5" i="1"/>
  <c r="F5" i="1"/>
  <c r="H5" i="1"/>
  <c r="P2" i="1"/>
</calcChain>
</file>

<file path=xl/sharedStrings.xml><?xml version="1.0" encoding="utf-8"?>
<sst xmlns="http://schemas.openxmlformats.org/spreadsheetml/2006/main" count="24" uniqueCount="23">
  <si>
    <t>conc</t>
  </si>
  <si>
    <t>tD1</t>
  </si>
  <si>
    <t>tD2</t>
  </si>
  <si>
    <t>tD3</t>
  </si>
  <si>
    <t>tD4</t>
  </si>
  <si>
    <t>tD</t>
  </si>
  <si>
    <t>tD.err</t>
  </si>
  <si>
    <t>pencent</t>
  </si>
  <si>
    <t>lot</t>
  </si>
  <si>
    <t>n1</t>
    <phoneticPr fontId="4" type="noConversion"/>
  </si>
  <si>
    <t>n2</t>
    <phoneticPr fontId="4" type="noConversion"/>
  </si>
  <si>
    <t>n3</t>
    <phoneticPr fontId="4" type="noConversion"/>
  </si>
  <si>
    <t>n4</t>
    <phoneticPr fontId="4" type="noConversion"/>
  </si>
  <si>
    <t>n</t>
    <phoneticPr fontId="4" type="noConversion"/>
  </si>
  <si>
    <t>n.err</t>
    <phoneticPr fontId="4" type="noConversion"/>
  </si>
  <si>
    <t>n1/.85</t>
    <phoneticPr fontId="4" type="noConversion"/>
  </si>
  <si>
    <t>n2/.85</t>
    <phoneticPr fontId="4" type="noConversion"/>
  </si>
  <si>
    <t>n3/.85</t>
    <phoneticPr fontId="4" type="noConversion"/>
  </si>
  <si>
    <t>n4/.85</t>
    <phoneticPr fontId="4" type="noConversion"/>
  </si>
  <si>
    <t>C1/D</t>
    <phoneticPr fontId="4" type="noConversion"/>
  </si>
  <si>
    <t>C1/D</t>
    <phoneticPr fontId="4" type="noConversion"/>
  </si>
  <si>
    <t>C1/D</t>
    <phoneticPr fontId="4" type="noConversion"/>
  </si>
  <si>
    <t>C1/D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</si>
</sst>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1" defaultRowHeight="15.75"/>
  <cols>
    <col min="21" max="21" width="1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</v>
      </c>
      <c r="R1" t="s">
        <v>15</v>
      </c>
      <c r="S1" t="s">
        <v>16</v>
      </c>
      <c r="T1" t="s">
        <v>17</v>
      </c>
      <c r="U1" t="s">
        <v>18</v>
      </c>
      <c r="W1" t="s">
        <v>19</v>
      </c>
      <c r="X1" t="s">
        <v>20</v>
      </c>
      <c r="Y1" t="s">
        <v>21</v>
      </c>
      <c r="Z1" t="s">
        <v>22</v>
      </c>
    </row>
    <row r="2" spans="1:29">
      <c r="A2">
        <v>700</v>
      </c>
      <c r="B2">
        <v>719</v>
      </c>
      <c r="C2">
        <v>726</v>
      </c>
      <c r="D2">
        <v>733</v>
      </c>
      <c r="E2">
        <v>711</v>
      </c>
      <c r="F2">
        <f>AVERAGE(B2:E2)</f>
        <v>722.25</v>
      </c>
      <c r="G2">
        <f>STDEV(B2:E2)</f>
        <v>9.4295634398770911</v>
      </c>
      <c r="H2" s="1">
        <f>G2/F2</f>
        <v>1.3055816462273577E-2</v>
      </c>
      <c r="J2">
        <f>(B2/188)^3*0.796/18</f>
        <v>2.4737379175040961</v>
      </c>
      <c r="K2">
        <f t="shared" ref="K2" si="0">(C2/188)^3*0.796/18</f>
        <v>2.546694655808444</v>
      </c>
      <c r="L2">
        <f t="shared" ref="L2" si="1">(D2/188)^3*0.796/18</f>
        <v>2.6210719259313664</v>
      </c>
      <c r="M2">
        <f t="shared" ref="M2" si="2">(E2/188)^3*0.796/18</f>
        <v>2.3920806447632028</v>
      </c>
      <c r="N2">
        <f>AVERAGE(J2:M2)</f>
        <v>2.5083962860017772</v>
      </c>
      <c r="O2">
        <f>STDEV(J2:M2)</f>
        <v>9.8137821229555264E-2</v>
      </c>
      <c r="P2" s="1">
        <f t="shared" ref="P2:P3" si="3">O2/N2</f>
        <v>3.9123730878257941E-2</v>
      </c>
      <c r="R2">
        <f>J2/0.85</f>
        <v>2.9102799029459954</v>
      </c>
      <c r="S2">
        <f t="shared" ref="S2:U2" si="4">K2/0.85</f>
        <v>2.9961113597746403</v>
      </c>
      <c r="T2">
        <f t="shared" si="4"/>
        <v>3.0836140305074902</v>
      </c>
      <c r="U2">
        <f t="shared" si="4"/>
        <v>2.814212523250827</v>
      </c>
      <c r="W2">
        <f>(R2-1)/(3-R2)</f>
        <v>21.29154967137578</v>
      </c>
      <c r="X2">
        <f t="shared" ref="X2:Z2" si="5">(S2-1)/(3-S2)</f>
        <v>513.31860087158987</v>
      </c>
      <c r="Y2">
        <f t="shared" si="5"/>
        <v>-24.919430601074055</v>
      </c>
      <c r="Z2">
        <f t="shared" si="5"/>
        <v>9.764988227382787</v>
      </c>
      <c r="AB2">
        <f>AVERAGE(W2:Z2)</f>
        <v>129.86392704231861</v>
      </c>
      <c r="AC2">
        <f>STDEV(W2:Z2)</f>
        <v>256.3897364803093</v>
      </c>
    </row>
    <row r="3" spans="1:29">
      <c r="A3">
        <v>500</v>
      </c>
      <c r="B3">
        <v>723</v>
      </c>
      <c r="C3">
        <v>716</v>
      </c>
      <c r="F3">
        <f>AVERAGE(B3:E3)</f>
        <v>719.5</v>
      </c>
      <c r="G3">
        <f>STDEV(B3:E3)</f>
        <v>4.9497474683058327</v>
      </c>
      <c r="H3" s="1">
        <f>G3/F3</f>
        <v>6.8794266411477869E-3</v>
      </c>
      <c r="J3">
        <f>(B3/188)^3*0.796/18</f>
        <v>2.5152543382126309</v>
      </c>
      <c r="K3">
        <f t="shared" ref="K3:K4" si="6">(C3/188)^3*0.796/18</f>
        <v>2.4429022064261079</v>
      </c>
      <c r="N3">
        <f>AVERAGE(J3:M3)</f>
        <v>2.4790782723193692</v>
      </c>
      <c r="O3">
        <f>STDEV(J3:M3)</f>
        <v>5.116068301955317E-2</v>
      </c>
      <c r="P3" s="1">
        <f t="shared" si="3"/>
        <v>2.0636977698847887E-2</v>
      </c>
      <c r="R3">
        <f t="shared" ref="R3:R19" si="7">J3/0.85</f>
        <v>2.9591227508383895</v>
      </c>
      <c r="S3">
        <f t="shared" ref="S3:S19" si="8">K3/0.85</f>
        <v>2.8740025957954209</v>
      </c>
      <c r="W3">
        <f t="shared" ref="W3:W19" si="9">(R3-1)/(3-R3)</f>
        <v>47.926971384324013</v>
      </c>
      <c r="X3">
        <f t="shared" ref="X3:X19" si="10">(S3-1)/(3-S3)</f>
        <v>14.873342888498295</v>
      </c>
      <c r="AB3">
        <f t="shared" ref="AB3:AB19" si="11">AVERAGE(W3:Z3)</f>
        <v>31.400157136411153</v>
      </c>
      <c r="AC3">
        <f t="shared" ref="AC3:AC19" si="12">STDEV(W3:Z3)</f>
        <v>23.372444852219264</v>
      </c>
    </row>
    <row r="4" spans="1:29">
      <c r="A4">
        <v>450</v>
      </c>
      <c r="B4">
        <v>738</v>
      </c>
      <c r="C4">
        <v>723</v>
      </c>
      <c r="D4">
        <v>698</v>
      </c>
      <c r="F4">
        <f>AVERAGE(B4:E4)</f>
        <v>719.66666666666663</v>
      </c>
      <c r="G4">
        <f>STDEV(B4:E4)</f>
        <v>20.207259421636902</v>
      </c>
      <c r="H4" s="1">
        <f>G4/F4</f>
        <v>2.8078637454798848E-2</v>
      </c>
      <c r="J4">
        <f>(B4/188)^3*0.796/18</f>
        <v>2.675075847837185</v>
      </c>
      <c r="K4">
        <f t="shared" si="6"/>
        <v>2.5152543382126309</v>
      </c>
      <c r="L4">
        <f t="shared" ref="L4" si="13">(D4/188)^3*0.796/18</f>
        <v>2.2632539276246866</v>
      </c>
      <c r="N4">
        <f>AVERAGE(J4:M4)</f>
        <v>2.4845280378915007</v>
      </c>
      <c r="O4">
        <f>STDEV(J4:M4)</f>
        <v>0.20762322278696466</v>
      </c>
      <c r="P4" s="1">
        <f>O4/N4</f>
        <v>8.3566463980484798E-2</v>
      </c>
      <c r="R4">
        <f t="shared" si="7"/>
        <v>3.147148056279041</v>
      </c>
      <c r="S4">
        <f t="shared" si="8"/>
        <v>2.9591227508383895</v>
      </c>
      <c r="T4">
        <f t="shared" ref="T4:T18" si="14">L4/0.85</f>
        <v>2.6626516795584547</v>
      </c>
      <c r="W4">
        <f t="shared" si="9"/>
        <v>-14.591752759597064</v>
      </c>
      <c r="X4">
        <f t="shared" si="10"/>
        <v>47.926971384324013</v>
      </c>
      <c r="Y4">
        <f t="shared" ref="Y4:Y18" si="15">(T4-1)/(3-T4)</f>
        <v>4.9285903584231834</v>
      </c>
      <c r="AB4">
        <f t="shared" si="11"/>
        <v>12.754602994383378</v>
      </c>
      <c r="AC4">
        <f t="shared" si="12"/>
        <v>31.9856619828257</v>
      </c>
    </row>
    <row r="5" spans="1:29">
      <c r="A5">
        <v>300</v>
      </c>
      <c r="B5">
        <v>728</v>
      </c>
      <c r="C5">
        <v>731</v>
      </c>
      <c r="D5">
        <v>717</v>
      </c>
      <c r="E5">
        <v>724</v>
      </c>
      <c r="F5">
        <f>AVERAGE(B5:E5)</f>
        <v>725</v>
      </c>
      <c r="G5">
        <f>STDEV(B5:E5)</f>
        <v>6.0553007081949835</v>
      </c>
      <c r="H5" s="1">
        <f>G5/F5</f>
        <v>8.352138907855149E-3</v>
      </c>
      <c r="I5">
        <v>1</v>
      </c>
      <c r="J5">
        <f>(B5/188)^3*0.796/18</f>
        <v>2.5677997532124657</v>
      </c>
      <c r="K5">
        <f t="shared" ref="K5:M5" si="16">(C5/188)^3*0.796/18</f>
        <v>2.5996755264635754</v>
      </c>
      <c r="L5">
        <f t="shared" si="16"/>
        <v>2.4531521324152643</v>
      </c>
      <c r="M5">
        <f t="shared" si="16"/>
        <v>2.5257055201855292</v>
      </c>
      <c r="N5">
        <f>AVERAGE(J5:M5)</f>
        <v>2.5365832330692086</v>
      </c>
      <c r="O5">
        <f>STDEV(J5:M5)</f>
        <v>6.3335566126054788E-2</v>
      </c>
      <c r="P5" s="1">
        <f>O5/N5</f>
        <v>2.4968849947580935E-2</v>
      </c>
      <c r="R5">
        <f t="shared" si="7"/>
        <v>3.0209408861323128</v>
      </c>
      <c r="S5">
        <f t="shared" si="8"/>
        <v>3.0584417958395007</v>
      </c>
      <c r="T5">
        <f t="shared" si="14"/>
        <v>2.8860613322532522</v>
      </c>
      <c r="U5">
        <f t="shared" ref="U5:U18" si="17">M5/0.85</f>
        <v>2.971418259041799</v>
      </c>
      <c r="W5">
        <f t="shared" si="9"/>
        <v>-96.506942130490913</v>
      </c>
      <c r="X5">
        <f t="shared" si="10"/>
        <v>-35.222083207241269</v>
      </c>
      <c r="Y5">
        <f t="shared" si="15"/>
        <v>16.553303365328208</v>
      </c>
      <c r="Z5">
        <f t="shared" ref="Z5:Z18" si="18">(U5-1)/(3-U5)</f>
        <v>68.974743768228649</v>
      </c>
      <c r="AB5">
        <f t="shared" si="11"/>
        <v>-11.550244551043836</v>
      </c>
      <c r="AC5">
        <f t="shared" si="12"/>
        <v>70.833324450848366</v>
      </c>
    </row>
    <row r="6" spans="1:29">
      <c r="A6">
        <v>100</v>
      </c>
      <c r="B6">
        <v>707</v>
      </c>
      <c r="C6">
        <v>703</v>
      </c>
      <c r="D6">
        <v>705</v>
      </c>
      <c r="E6">
        <v>694</v>
      </c>
      <c r="F6">
        <f t="shared" ref="F6:F14" si="19">AVERAGE(B6:E6)</f>
        <v>702.25</v>
      </c>
      <c r="G6">
        <f t="shared" ref="G6:G14" si="20">STDEV(B6:E6)</f>
        <v>5.7373048260195016</v>
      </c>
      <c r="H6" s="1">
        <f t="shared" ref="H6:H14" si="21">G6/F6</f>
        <v>8.1698893926941997E-3</v>
      </c>
      <c r="I6">
        <v>1</v>
      </c>
      <c r="J6">
        <f t="shared" ref="J6:J9" si="22">(B6/188)^3*0.796/18</f>
        <v>2.3519346814677649</v>
      </c>
      <c r="K6">
        <f t="shared" ref="K6:K9" si="23">(C6/188)^3*0.796/18</f>
        <v>2.3122404260469476</v>
      </c>
      <c r="L6">
        <f t="shared" ref="L6:L9" si="24">(D6/188)^3*0.796/18</f>
        <v>2.33203125</v>
      </c>
      <c r="M6">
        <f t="shared" ref="M6:M8" si="25">(E6/188)^3*0.796/18</f>
        <v>2.2245666708939464</v>
      </c>
      <c r="N6">
        <f t="shared" ref="N6:N19" si="26">AVERAGE(J6:M6)</f>
        <v>2.3051932571021645</v>
      </c>
      <c r="O6">
        <f t="shared" ref="O6:O19" si="27">STDEV(J6:M6)</f>
        <v>5.6140738649210702E-2</v>
      </c>
      <c r="P6" s="1">
        <f t="shared" ref="P6:P19" si="28">O6/N6</f>
        <v>2.4354026924312915E-2</v>
      </c>
      <c r="R6">
        <f t="shared" si="7"/>
        <v>2.7669819781973706</v>
      </c>
      <c r="S6">
        <f t="shared" si="8"/>
        <v>2.7202828541728796</v>
      </c>
      <c r="T6">
        <f t="shared" si="14"/>
        <v>2.7435661764705883</v>
      </c>
      <c r="U6">
        <f t="shared" si="17"/>
        <v>2.6171372598752312</v>
      </c>
      <c r="W6">
        <f t="shared" si="9"/>
        <v>7.5830271175078341</v>
      </c>
      <c r="X6">
        <f t="shared" si="10"/>
        <v>6.1500801071240128</v>
      </c>
      <c r="Y6">
        <f t="shared" si="15"/>
        <v>6.7992831541218663</v>
      </c>
      <c r="Z6">
        <f t="shared" si="18"/>
        <v>4.2238042264134448</v>
      </c>
      <c r="AB6">
        <f t="shared" si="11"/>
        <v>6.1890486512917899</v>
      </c>
      <c r="AC6">
        <f t="shared" si="12"/>
        <v>1.4351848091991806</v>
      </c>
    </row>
    <row r="7" spans="1:29">
      <c r="A7">
        <v>30</v>
      </c>
      <c r="B7">
        <v>681</v>
      </c>
      <c r="C7">
        <v>668</v>
      </c>
      <c r="D7">
        <v>658</v>
      </c>
      <c r="F7">
        <f t="shared" si="19"/>
        <v>669</v>
      </c>
      <c r="G7">
        <f t="shared" si="20"/>
        <v>11.532562594670797</v>
      </c>
      <c r="H7" s="1">
        <f t="shared" si="21"/>
        <v>1.7238509110120773E-2</v>
      </c>
      <c r="I7">
        <v>1</v>
      </c>
      <c r="J7">
        <f t="shared" si="22"/>
        <v>2.1018820947068573</v>
      </c>
      <c r="K7">
        <f t="shared" si="23"/>
        <v>1.9837932228675514</v>
      </c>
      <c r="L7">
        <f t="shared" si="24"/>
        <v>1.8960277777777779</v>
      </c>
      <c r="N7">
        <f t="shared" si="26"/>
        <v>1.993901031784062</v>
      </c>
      <c r="O7">
        <f t="shared" si="27"/>
        <v>0.10329872119442712</v>
      </c>
      <c r="P7" s="1">
        <f t="shared" si="28"/>
        <v>5.180734627635937E-2</v>
      </c>
      <c r="R7">
        <f t="shared" si="7"/>
        <v>2.4728024643610085</v>
      </c>
      <c r="S7">
        <f t="shared" si="8"/>
        <v>2.3338743798441781</v>
      </c>
      <c r="T7">
        <f t="shared" si="14"/>
        <v>2.2306209150326799</v>
      </c>
      <c r="W7">
        <f t="shared" si="9"/>
        <v>2.7936444402682827</v>
      </c>
      <c r="X7">
        <f t="shared" si="10"/>
        <v>2.0024366868401708</v>
      </c>
      <c r="Y7">
        <f t="shared" si="15"/>
        <v>1.5994987894490937</v>
      </c>
      <c r="AB7">
        <f t="shared" si="11"/>
        <v>2.1318599721858491</v>
      </c>
      <c r="AC7">
        <f t="shared" si="12"/>
        <v>0.60750205673301749</v>
      </c>
    </row>
    <row r="8" spans="1:29">
      <c r="A8">
        <v>25</v>
      </c>
      <c r="B8">
        <v>618</v>
      </c>
      <c r="C8">
        <v>581</v>
      </c>
      <c r="D8">
        <v>616</v>
      </c>
      <c r="E8">
        <v>631</v>
      </c>
      <c r="F8">
        <f t="shared" si="19"/>
        <v>611.5</v>
      </c>
      <c r="G8">
        <f t="shared" si="20"/>
        <v>21.393145319626722</v>
      </c>
      <c r="H8" s="1">
        <f t="shared" si="21"/>
        <v>3.4984702076249749E-2</v>
      </c>
      <c r="I8">
        <v>1</v>
      </c>
      <c r="J8">
        <f t="shared" si="22"/>
        <v>1.5708417667568841</v>
      </c>
      <c r="K8">
        <f t="shared" si="23"/>
        <v>1.3052551397236429</v>
      </c>
      <c r="L8">
        <f t="shared" si="24"/>
        <v>1.5556401782092815</v>
      </c>
      <c r="M8">
        <f t="shared" si="25"/>
        <v>1.6720724550771235</v>
      </c>
      <c r="N8">
        <f t="shared" si="26"/>
        <v>1.5259523849417331</v>
      </c>
      <c r="O8">
        <f t="shared" si="27"/>
        <v>0.15594312062636637</v>
      </c>
      <c r="P8" s="1">
        <f t="shared" si="28"/>
        <v>0.1021939623839055</v>
      </c>
      <c r="R8">
        <f t="shared" si="7"/>
        <v>1.8480491373610402</v>
      </c>
      <c r="S8">
        <f t="shared" si="8"/>
        <v>1.5355942820278152</v>
      </c>
      <c r="T8">
        <f t="shared" si="14"/>
        <v>1.8301649155403312</v>
      </c>
      <c r="U8">
        <f t="shared" si="17"/>
        <v>1.9671440647966161</v>
      </c>
      <c r="W8">
        <f t="shared" si="9"/>
        <v>0.73618516628242026</v>
      </c>
      <c r="X8">
        <f t="shared" si="10"/>
        <v>0.36574173089782241</v>
      </c>
      <c r="Y8">
        <f t="shared" si="15"/>
        <v>0.70964268944265196</v>
      </c>
      <c r="Z8">
        <f t="shared" si="18"/>
        <v>0.93637847431856192</v>
      </c>
      <c r="AB8">
        <f t="shared" si="11"/>
        <v>0.6869870152353641</v>
      </c>
      <c r="AC8">
        <f t="shared" si="12"/>
        <v>0.23687434799417059</v>
      </c>
    </row>
    <row r="9" spans="1:29">
      <c r="A9">
        <v>20</v>
      </c>
      <c r="B9">
        <v>599</v>
      </c>
      <c r="C9">
        <v>612</v>
      </c>
      <c r="D9">
        <v>608</v>
      </c>
      <c r="F9">
        <f t="shared" si="19"/>
        <v>606.33333333333337</v>
      </c>
      <c r="G9">
        <f t="shared" si="20"/>
        <v>6.6583281184793934</v>
      </c>
      <c r="H9" s="1">
        <f t="shared" si="21"/>
        <v>1.098129981057624E-2</v>
      </c>
      <c r="I9">
        <v>1</v>
      </c>
      <c r="J9">
        <f t="shared" si="22"/>
        <v>1.4303670001736395</v>
      </c>
      <c r="K9">
        <f t="shared" si="23"/>
        <v>1.5255318571029539</v>
      </c>
      <c r="L9">
        <f t="shared" si="24"/>
        <v>1.4958145476221816</v>
      </c>
      <c r="N9">
        <f t="shared" si="26"/>
        <v>1.4839044682995917</v>
      </c>
      <c r="O9">
        <f t="shared" si="27"/>
        <v>4.8687523973775959E-2</v>
      </c>
      <c r="P9" s="1">
        <f t="shared" si="28"/>
        <v>3.2810416717436716E-2</v>
      </c>
      <c r="R9">
        <f t="shared" si="7"/>
        <v>1.6827847060866348</v>
      </c>
      <c r="S9">
        <f t="shared" si="8"/>
        <v>1.7947433612975929</v>
      </c>
      <c r="T9">
        <f t="shared" si="14"/>
        <v>1.7597818207319784</v>
      </c>
      <c r="W9">
        <f t="shared" si="9"/>
        <v>0.518354675383493</v>
      </c>
      <c r="X9">
        <f t="shared" si="10"/>
        <v>0.65939762186518436</v>
      </c>
      <c r="Y9">
        <f t="shared" si="15"/>
        <v>0.61261948375922259</v>
      </c>
      <c r="AB9">
        <f t="shared" si="11"/>
        <v>0.59679059366929998</v>
      </c>
      <c r="AC9">
        <f t="shared" si="12"/>
        <v>7.1841447014717424E-2</v>
      </c>
    </row>
    <row r="10" spans="1:29">
      <c r="A10">
        <v>25</v>
      </c>
      <c r="C10">
        <v>618</v>
      </c>
      <c r="D10">
        <v>609</v>
      </c>
      <c r="E10">
        <v>613</v>
      </c>
      <c r="F10">
        <f t="shared" si="19"/>
        <v>613.33333333333337</v>
      </c>
      <c r="G10">
        <f t="shared" si="20"/>
        <v>4.5092497528228943</v>
      </c>
      <c r="H10" s="1">
        <f t="shared" si="21"/>
        <v>7.3520376404721099E-3</v>
      </c>
      <c r="I10">
        <v>2</v>
      </c>
      <c r="K10">
        <f t="shared" ref="K10:K14" si="29">(C10/192)^3*0.796/18</f>
        <v>1.4746953192816841</v>
      </c>
      <c r="L10">
        <f t="shared" ref="L10:L12" si="30">(D10/192)^3*0.796/18</f>
        <v>1.4112006064520941</v>
      </c>
      <c r="M10">
        <f t="shared" ref="M10:M14" si="31">(E10/192)^3*0.796/18</f>
        <v>1.4391905546149113</v>
      </c>
      <c r="N10">
        <f t="shared" si="26"/>
        <v>1.4416954934495632</v>
      </c>
      <c r="O10">
        <f t="shared" si="27"/>
        <v>3.1821387120174925E-2</v>
      </c>
      <c r="P10" s="1">
        <f t="shared" si="28"/>
        <v>2.2072197121207258E-2</v>
      </c>
      <c r="S10">
        <f t="shared" si="8"/>
        <v>1.7349356697431577</v>
      </c>
      <c r="T10">
        <f t="shared" si="14"/>
        <v>1.660236007590699</v>
      </c>
      <c r="U10">
        <f t="shared" si="17"/>
        <v>1.693165358370484</v>
      </c>
      <c r="X10">
        <f t="shared" si="10"/>
        <v>0.58094727055812723</v>
      </c>
      <c r="Y10">
        <f t="shared" si="15"/>
        <v>0.49280023297490994</v>
      </c>
      <c r="Z10">
        <f t="shared" si="18"/>
        <v>0.53041550651439984</v>
      </c>
      <c r="AB10">
        <f t="shared" si="11"/>
        <v>0.53472100334914563</v>
      </c>
      <c r="AC10">
        <f t="shared" si="12"/>
        <v>4.4230962412316839E-2</v>
      </c>
    </row>
    <row r="11" spans="1:29">
      <c r="A11">
        <v>20</v>
      </c>
      <c r="B11">
        <v>600</v>
      </c>
      <c r="C11">
        <v>612</v>
      </c>
      <c r="D11">
        <v>601</v>
      </c>
      <c r="E11">
        <v>638</v>
      </c>
      <c r="F11">
        <f t="shared" si="19"/>
        <v>612.75</v>
      </c>
      <c r="G11">
        <f t="shared" si="20"/>
        <v>17.689450716929191</v>
      </c>
      <c r="H11" s="1">
        <f t="shared" si="21"/>
        <v>2.8868952618407492E-2</v>
      </c>
      <c r="I11">
        <v>2</v>
      </c>
      <c r="J11">
        <f t="shared" ref="J11:J14" si="32">(B11/192)^3*0.796/18</f>
        <v>1.3495551215277777</v>
      </c>
      <c r="K11">
        <f t="shared" si="29"/>
        <v>1.4321586914062501</v>
      </c>
      <c r="L11">
        <f t="shared" si="30"/>
        <v>1.3563141496760367</v>
      </c>
      <c r="M11">
        <f t="shared" si="31"/>
        <v>1.6225530782314976</v>
      </c>
      <c r="N11">
        <f t="shared" si="26"/>
        <v>1.4401452602103904</v>
      </c>
      <c r="O11">
        <f t="shared" si="27"/>
        <v>0.12724075038608593</v>
      </c>
      <c r="P11" s="1">
        <f t="shared" si="28"/>
        <v>8.8352719619059383E-2</v>
      </c>
      <c r="R11">
        <f t="shared" si="7"/>
        <v>1.5877119076797386</v>
      </c>
      <c r="S11">
        <f t="shared" si="8"/>
        <v>1.6848925781250002</v>
      </c>
      <c r="T11">
        <f t="shared" si="14"/>
        <v>1.5956637055012197</v>
      </c>
      <c r="U11">
        <f t="shared" si="17"/>
        <v>1.9088859743899973</v>
      </c>
      <c r="W11">
        <f t="shared" si="9"/>
        <v>0.4161416575524482</v>
      </c>
      <c r="X11">
        <f t="shared" si="10"/>
        <v>0.52078831488040889</v>
      </c>
      <c r="Y11">
        <f t="shared" si="15"/>
        <v>0.42416030108644115</v>
      </c>
      <c r="Z11">
        <f t="shared" si="18"/>
        <v>0.83298899386970282</v>
      </c>
      <c r="AB11">
        <f t="shared" si="11"/>
        <v>0.54851981684725026</v>
      </c>
      <c r="AC11">
        <f t="shared" si="12"/>
        <v>0.19551727553314513</v>
      </c>
    </row>
    <row r="12" spans="1:29">
      <c r="A12">
        <v>15</v>
      </c>
      <c r="B12">
        <v>597</v>
      </c>
      <c r="C12">
        <v>590</v>
      </c>
      <c r="D12">
        <v>595</v>
      </c>
      <c r="E12">
        <v>588</v>
      </c>
      <c r="F12">
        <f t="shared" si="19"/>
        <v>592.5</v>
      </c>
      <c r="G12">
        <f t="shared" si="20"/>
        <v>4.2031734043061642</v>
      </c>
      <c r="H12" s="1">
        <f t="shared" si="21"/>
        <v>7.0939635515715853E-3</v>
      </c>
      <c r="I12">
        <v>2</v>
      </c>
      <c r="J12">
        <f t="shared" si="32"/>
        <v>1.3294128426445857</v>
      </c>
      <c r="K12">
        <f t="shared" si="29"/>
        <v>1.2831957467789512</v>
      </c>
      <c r="L12">
        <f t="shared" si="30"/>
        <v>1.3160966198140214</v>
      </c>
      <c r="M12">
        <f t="shared" si="31"/>
        <v>1.2701904839409723</v>
      </c>
      <c r="N12">
        <f t="shared" si="26"/>
        <v>1.2997239232946327</v>
      </c>
      <c r="O12">
        <f t="shared" si="27"/>
        <v>2.765804152185446E-2</v>
      </c>
      <c r="P12" s="1">
        <f t="shared" si="28"/>
        <v>2.1279935704918693E-2</v>
      </c>
      <c r="R12">
        <f t="shared" si="7"/>
        <v>1.5640151089936303</v>
      </c>
      <c r="S12">
        <f t="shared" si="8"/>
        <v>1.5096420550340603</v>
      </c>
      <c r="T12">
        <f t="shared" si="14"/>
        <v>1.548348964487084</v>
      </c>
      <c r="U12">
        <f t="shared" si="17"/>
        <v>1.4943417458129087</v>
      </c>
      <c r="W12">
        <f t="shared" si="9"/>
        <v>0.39277231433706528</v>
      </c>
      <c r="X12">
        <f t="shared" si="10"/>
        <v>0.34195949822356775</v>
      </c>
      <c r="Y12">
        <f t="shared" si="15"/>
        <v>0.37774158600957036</v>
      </c>
      <c r="Z12">
        <f t="shared" si="18"/>
        <v>0.3283226751078418</v>
      </c>
      <c r="AB12">
        <f t="shared" si="11"/>
        <v>0.3601990184195113</v>
      </c>
      <c r="AC12">
        <f t="shared" si="12"/>
        <v>3.0097301343509072E-2</v>
      </c>
    </row>
    <row r="13" spans="1:29">
      <c r="A13">
        <v>10</v>
      </c>
      <c r="B13">
        <v>567</v>
      </c>
      <c r="C13">
        <v>555</v>
      </c>
      <c r="E13">
        <v>598</v>
      </c>
      <c r="F13">
        <f t="shared" si="19"/>
        <v>573.33333333333337</v>
      </c>
      <c r="G13">
        <f t="shared" si="20"/>
        <v>22.18858565419016</v>
      </c>
      <c r="H13" s="1">
        <f t="shared" si="21"/>
        <v>3.8701021489866552E-2</v>
      </c>
      <c r="I13">
        <v>2</v>
      </c>
      <c r="J13">
        <f t="shared" si="32"/>
        <v>1.1389012069702149</v>
      </c>
      <c r="K13">
        <f t="shared" si="29"/>
        <v>1.0681096182929144</v>
      </c>
      <c r="M13">
        <f t="shared" si="31"/>
        <v>1.3361045054996949</v>
      </c>
      <c r="N13">
        <f t="shared" si="26"/>
        <v>1.1810384435876082</v>
      </c>
      <c r="O13">
        <f t="shared" si="27"/>
        <v>0.13887755371029689</v>
      </c>
      <c r="P13" s="1">
        <f t="shared" si="28"/>
        <v>0.11758935914772795</v>
      </c>
      <c r="R13">
        <f t="shared" si="7"/>
        <v>1.3398837729061353</v>
      </c>
      <c r="S13">
        <f t="shared" si="8"/>
        <v>1.2565995509328405</v>
      </c>
      <c r="U13">
        <f t="shared" si="17"/>
        <v>1.5718876535290529</v>
      </c>
      <c r="W13">
        <f t="shared" si="9"/>
        <v>0.2047349260004058</v>
      </c>
      <c r="X13">
        <f t="shared" si="10"/>
        <v>0.14718336861169165</v>
      </c>
      <c r="Z13">
        <f t="shared" si="18"/>
        <v>0.40045004508382154</v>
      </c>
      <c r="AB13">
        <f t="shared" si="11"/>
        <v>0.25078944656530633</v>
      </c>
      <c r="AC13">
        <f t="shared" si="12"/>
        <v>0.13276583333507441</v>
      </c>
    </row>
    <row r="14" spans="1:29">
      <c r="A14">
        <v>5</v>
      </c>
      <c r="B14">
        <v>521</v>
      </c>
      <c r="C14">
        <v>504</v>
      </c>
      <c r="E14">
        <v>558</v>
      </c>
      <c r="F14">
        <f t="shared" si="19"/>
        <v>527.66666666666663</v>
      </c>
      <c r="G14">
        <f t="shared" si="20"/>
        <v>27.610384519838423</v>
      </c>
      <c r="H14" s="1">
        <f t="shared" si="21"/>
        <v>5.2325428654147361E-2</v>
      </c>
      <c r="I14">
        <v>2</v>
      </c>
      <c r="J14">
        <f t="shared" si="32"/>
        <v>0.88358848286067504</v>
      </c>
      <c r="K14">
        <f t="shared" si="29"/>
        <v>0.79988671875000006</v>
      </c>
      <c r="M14">
        <f t="shared" si="31"/>
        <v>1.0855241088867187</v>
      </c>
      <c r="N14">
        <f t="shared" si="26"/>
        <v>0.92299977016579804</v>
      </c>
      <c r="O14">
        <f t="shared" si="27"/>
        <v>0.14684044686772721</v>
      </c>
      <c r="P14" s="1">
        <f t="shared" si="28"/>
        <v>0.15909044792215965</v>
      </c>
      <c r="R14">
        <f t="shared" si="7"/>
        <v>1.0395158621890295</v>
      </c>
      <c r="S14">
        <f t="shared" si="8"/>
        <v>0.94104319852941187</v>
      </c>
      <c r="U14">
        <f t="shared" si="17"/>
        <v>1.2770871869255513</v>
      </c>
      <c r="W14">
        <f t="shared" si="9"/>
        <v>2.0156175419583824E-2</v>
      </c>
      <c r="X14">
        <f t="shared" si="10"/>
        <v>-2.8634307154224343E-2</v>
      </c>
      <c r="Z14">
        <f t="shared" si="18"/>
        <v>0.16082484547265258</v>
      </c>
      <c r="AB14">
        <f t="shared" si="11"/>
        <v>5.078223791267069E-2</v>
      </c>
      <c r="AC14">
        <f t="shared" si="12"/>
        <v>9.8372554131710976E-2</v>
      </c>
    </row>
    <row r="15" spans="1:29">
      <c r="A15">
        <v>10</v>
      </c>
      <c r="B15">
        <v>595</v>
      </c>
      <c r="C15">
        <v>561</v>
      </c>
      <c r="D15">
        <v>543</v>
      </c>
      <c r="E15">
        <v>509</v>
      </c>
      <c r="F15">
        <f t="shared" ref="F15:F18" si="33">AVERAGE(B15:E15)</f>
        <v>552</v>
      </c>
      <c r="G15">
        <f t="shared" ref="G15:G18" si="34">STDEV(B15:E15)</f>
        <v>35.870136139505611</v>
      </c>
      <c r="H15" s="1">
        <f t="shared" ref="H15:H18" si="35">G15/F15</f>
        <v>6.4982130687510159E-2</v>
      </c>
      <c r="I15">
        <v>3</v>
      </c>
      <c r="J15">
        <f>(B15/197)^3*0.796/18</f>
        <v>1.218408110660163</v>
      </c>
      <c r="K15">
        <f t="shared" ref="K15:M15" si="36">(C15/197)^3*0.796/18</f>
        <v>1.0212462337677968</v>
      </c>
      <c r="L15">
        <f t="shared" si="36"/>
        <v>0.92606479160663602</v>
      </c>
      <c r="M15">
        <f t="shared" si="36"/>
        <v>0.76277285827359587</v>
      </c>
      <c r="N15">
        <f t="shared" si="26"/>
        <v>0.98212299857704788</v>
      </c>
      <c r="O15">
        <f t="shared" si="27"/>
        <v>0.19027899546350613</v>
      </c>
      <c r="P15" s="1">
        <f t="shared" si="28"/>
        <v>0.1937425309652584</v>
      </c>
      <c r="R15">
        <f t="shared" si="7"/>
        <v>1.4334213066590153</v>
      </c>
      <c r="S15">
        <f t="shared" si="8"/>
        <v>1.2014661573738785</v>
      </c>
      <c r="T15">
        <f t="shared" si="14"/>
        <v>1.0894879901254542</v>
      </c>
      <c r="U15">
        <f t="shared" si="17"/>
        <v>0.89737983326305404</v>
      </c>
      <c r="W15">
        <f t="shared" si="9"/>
        <v>0.27666743362548463</v>
      </c>
      <c r="X15">
        <f t="shared" si="10"/>
        <v>0.11201688430822551</v>
      </c>
      <c r="Y15">
        <f t="shared" si="15"/>
        <v>4.6839794601097752E-2</v>
      </c>
      <c r="Z15">
        <f t="shared" si="18"/>
        <v>-4.8805851080655278E-2</v>
      </c>
      <c r="AB15">
        <f t="shared" si="11"/>
        <v>9.6679565363538167E-2</v>
      </c>
      <c r="AC15">
        <f t="shared" si="12"/>
        <v>0.13696821434367398</v>
      </c>
    </row>
    <row r="16" spans="1:29">
      <c r="A16">
        <v>5</v>
      </c>
      <c r="B16">
        <v>554</v>
      </c>
      <c r="C16">
        <v>516</v>
      </c>
      <c r="D16">
        <v>558</v>
      </c>
      <c r="E16">
        <v>516</v>
      </c>
      <c r="F16">
        <f t="shared" si="33"/>
        <v>536</v>
      </c>
      <c r="G16">
        <f t="shared" si="34"/>
        <v>23.151673805580451</v>
      </c>
      <c r="H16" s="1">
        <f t="shared" si="35"/>
        <v>4.3193421279068007E-2</v>
      </c>
      <c r="I16">
        <v>3</v>
      </c>
      <c r="J16">
        <f t="shared" ref="J16:J19" si="37">(B16/197)^3*0.796/18</f>
        <v>0.98349278521502859</v>
      </c>
      <c r="K16">
        <f t="shared" ref="K16:K19" si="38">(C16/197)^3*0.796/18</f>
        <v>0.79467763207890574</v>
      </c>
      <c r="L16">
        <f t="shared" ref="L16:L18" si="39">(D16/197)^3*0.796/18</f>
        <v>1.0049500611677151</v>
      </c>
      <c r="M16">
        <f t="shared" ref="M16:M18" si="40">(E16/197)^3*0.796/18</f>
        <v>0.79467763207890574</v>
      </c>
      <c r="N16">
        <f t="shared" si="26"/>
        <v>0.89444952763513874</v>
      </c>
      <c r="O16">
        <f t="shared" si="27"/>
        <v>0.11553921688787532</v>
      </c>
      <c r="P16" s="1">
        <f t="shared" si="28"/>
        <v>0.12917354564807343</v>
      </c>
      <c r="R16">
        <f t="shared" si="7"/>
        <v>1.1570503355470925</v>
      </c>
      <c r="S16">
        <f t="shared" si="8"/>
        <v>0.9349148612693009</v>
      </c>
      <c r="T16">
        <f t="shared" si="14"/>
        <v>1.1822941896090766</v>
      </c>
      <c r="U16">
        <f t="shared" si="17"/>
        <v>0.9349148612693009</v>
      </c>
      <c r="W16">
        <f t="shared" si="9"/>
        <v>8.5216833957162882E-2</v>
      </c>
      <c r="X16">
        <f t="shared" si="10"/>
        <v>-3.1516927563918044E-2</v>
      </c>
      <c r="Y16">
        <f t="shared" si="15"/>
        <v>0.10028806012886743</v>
      </c>
      <c r="Z16">
        <f t="shared" si="18"/>
        <v>-3.1516927563918044E-2</v>
      </c>
      <c r="AB16">
        <f t="shared" si="11"/>
        <v>3.0617759739548556E-2</v>
      </c>
      <c r="AC16">
        <f t="shared" si="12"/>
        <v>7.2010296472929558E-2</v>
      </c>
    </row>
    <row r="17" spans="1:29">
      <c r="A17">
        <v>2.5</v>
      </c>
      <c r="B17">
        <v>505</v>
      </c>
      <c r="C17">
        <v>568</v>
      </c>
      <c r="F17">
        <f t="shared" si="33"/>
        <v>536.5</v>
      </c>
      <c r="G17">
        <f t="shared" si="34"/>
        <v>44.547727214752491</v>
      </c>
      <c r="H17" s="1">
        <f t="shared" si="35"/>
        <v>8.3033974305223662E-2</v>
      </c>
      <c r="I17">
        <v>3</v>
      </c>
      <c r="J17">
        <f t="shared" si="37"/>
        <v>0.74493095002980514</v>
      </c>
      <c r="K17">
        <f t="shared" si="38"/>
        <v>1.059953690450711</v>
      </c>
      <c r="N17">
        <f t="shared" si="26"/>
        <v>0.90244232024025806</v>
      </c>
      <c r="O17">
        <f t="shared" si="27"/>
        <v>0.22275471597959165</v>
      </c>
      <c r="P17" s="1">
        <f t="shared" si="28"/>
        <v>0.24683540541437313</v>
      </c>
      <c r="R17">
        <f t="shared" si="7"/>
        <v>0.87638935297624132</v>
      </c>
      <c r="S17">
        <f t="shared" si="8"/>
        <v>1.2470043417067189</v>
      </c>
      <c r="W17">
        <f t="shared" si="9"/>
        <v>-5.8207773254950974E-2</v>
      </c>
      <c r="X17">
        <f t="shared" si="10"/>
        <v>0.14090413774738192</v>
      </c>
      <c r="AB17">
        <f t="shared" si="11"/>
        <v>4.1348182246215476E-2</v>
      </c>
      <c r="AC17">
        <f t="shared" si="12"/>
        <v>0.14079338248476192</v>
      </c>
    </row>
    <row r="18" spans="1:29">
      <c r="A18">
        <v>1</v>
      </c>
      <c r="C18">
        <v>535</v>
      </c>
      <c r="D18">
        <v>530</v>
      </c>
      <c r="E18">
        <v>528</v>
      </c>
      <c r="F18">
        <f t="shared" si="33"/>
        <v>531</v>
      </c>
      <c r="G18">
        <f t="shared" si="34"/>
        <v>3.6055512754639891</v>
      </c>
      <c r="H18" s="1">
        <f t="shared" si="35"/>
        <v>6.7901153963540288E-3</v>
      </c>
      <c r="I18">
        <v>3</v>
      </c>
      <c r="K18">
        <f t="shared" si="38"/>
        <v>0.88573382518056643</v>
      </c>
      <c r="L18">
        <f t="shared" si="39"/>
        <v>0.86113153377575924</v>
      </c>
      <c r="M18">
        <f t="shared" si="40"/>
        <v>0.85141961602135063</v>
      </c>
      <c r="N18">
        <f t="shared" si="26"/>
        <v>0.86609499165922543</v>
      </c>
      <c r="O18">
        <f t="shared" si="27"/>
        <v>1.7687373269547665E-2</v>
      </c>
      <c r="P18" s="1">
        <f t="shared" si="28"/>
        <v>2.0421978466430107E-2</v>
      </c>
      <c r="S18">
        <f t="shared" si="8"/>
        <v>1.0420397943300781</v>
      </c>
      <c r="T18">
        <f t="shared" si="14"/>
        <v>1.0130959220891285</v>
      </c>
      <c r="U18">
        <f t="shared" si="17"/>
        <v>1.0016701364957066</v>
      </c>
      <c r="X18">
        <f t="shared" si="10"/>
        <v>2.1471220001478046E-2</v>
      </c>
      <c r="Y18">
        <f t="shared" si="15"/>
        <v>6.5911194378835639E-3</v>
      </c>
      <c r="Z18">
        <f t="shared" si="18"/>
        <v>8.3576616964418763E-4</v>
      </c>
      <c r="AB18">
        <f t="shared" si="11"/>
        <v>9.6327018696685997E-3</v>
      </c>
      <c r="AC18">
        <f t="shared" si="12"/>
        <v>1.064865749653186E-2</v>
      </c>
    </row>
    <row r="19" spans="1:29">
      <c r="A19">
        <v>0.3</v>
      </c>
      <c r="B19">
        <v>516</v>
      </c>
      <c r="C19">
        <v>531</v>
      </c>
      <c r="F19">
        <f t="shared" ref="F19" si="41">AVERAGE(B19:E19)</f>
        <v>523.5</v>
      </c>
      <c r="G19">
        <f t="shared" ref="G19" si="42">STDEV(B19:E19)</f>
        <v>10.606601717798213</v>
      </c>
      <c r="H19" s="1">
        <f t="shared" ref="H19" si="43">G19/F19</f>
        <v>2.0260939289012823E-2</v>
      </c>
      <c r="I19">
        <v>3</v>
      </c>
      <c r="J19">
        <f t="shared" si="37"/>
        <v>0.79467763207890574</v>
      </c>
      <c r="K19">
        <f t="shared" si="38"/>
        <v>0.86601506584440036</v>
      </c>
      <c r="N19">
        <f t="shared" si="26"/>
        <v>0.83034634896165305</v>
      </c>
      <c r="O19">
        <f t="shared" si="27"/>
        <v>5.0443183168027428E-2</v>
      </c>
      <c r="P19" s="1">
        <f t="shared" si="28"/>
        <v>6.0749569418961806E-2</v>
      </c>
      <c r="R19">
        <f t="shared" si="7"/>
        <v>0.9349148612693009</v>
      </c>
      <c r="S19">
        <f t="shared" si="8"/>
        <v>1.0188412539345886</v>
      </c>
      <c r="W19">
        <f t="shared" si="9"/>
        <v>-3.1516927563918044E-2</v>
      </c>
      <c r="X19">
        <f t="shared" si="10"/>
        <v>9.5102191947048029E-3</v>
      </c>
      <c r="AB19">
        <f t="shared" si="11"/>
        <v>-1.1003354184606622E-2</v>
      </c>
      <c r="AC19">
        <f t="shared" si="12"/>
        <v>2.9010573685757896E-2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Sichen Pan</cp:lastModifiedBy>
  <dcterms:created xsi:type="dcterms:W3CDTF">2017-05-22T14:14:37Z</dcterms:created>
  <dcterms:modified xsi:type="dcterms:W3CDTF">2018-12-12T03:33:38Z</dcterms:modified>
</cp:coreProperties>
</file>