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lasschrotler/Downloads/"/>
    </mc:Choice>
  </mc:AlternateContent>
  <xr:revisionPtr revIDLastSave="0" documentId="8_{832A3E60-3748-8746-9F29-9918CBBBB524}" xr6:coauthVersionLast="47" xr6:coauthVersionMax="47" xr10:uidLastSave="{00000000-0000-0000-0000-000000000000}"/>
  <bookViews>
    <workbookView xWindow="0" yWindow="500" windowWidth="40960" windowHeight="23400" activeTab="2" xr2:uid="{33BD2EF5-4173-0446-9EA5-001D7E0F6002}"/>
  </bookViews>
  <sheets>
    <sheet name="Raw Measurements m^3" sheetId="1" r:id="rId1"/>
    <sheet name="Raw Measurements cm^3" sheetId="2" r:id="rId2"/>
    <sheet name="Timing" sheetId="3" r:id="rId3"/>
  </sheets>
  <definedNames>
    <definedName name="_xlchart.v1.0" hidden="1">'Raw Measurements cm^3'!$Y$74</definedName>
    <definedName name="_xlchart.v1.1" hidden="1">'Raw Measurements cm^3'!$Y$75</definedName>
    <definedName name="_xlchart.v1.10" hidden="1">'Raw Measurements cm^3'!$Z$75:$AI$75</definedName>
    <definedName name="_xlchart.v1.11" hidden="1">'Raw Measurements cm^3'!$Z$76:$AI$76</definedName>
    <definedName name="_xlchart.v1.12" hidden="1">'Raw Measurements cm^3'!$Z$77:$AI$77</definedName>
    <definedName name="_xlchart.v1.13" hidden="1">'Raw Measurements cm^3'!$Z$78:$AI$78</definedName>
    <definedName name="_xlchart.v1.14" hidden="1">'Raw Measurements cm^3'!$Z$79:$AI$79</definedName>
    <definedName name="_xlchart.v1.15" hidden="1">'Raw Measurements cm^3'!$Z$80:$AI$80</definedName>
    <definedName name="_xlchart.v1.16" hidden="1">'Raw Measurements cm^3'!$Z$81:$AI$81</definedName>
    <definedName name="_xlchart.v1.17" hidden="1">'Raw Measurements cm^3'!$A$2:$A$11</definedName>
    <definedName name="_xlchart.v1.18" hidden="1">'Raw Measurements cm^3'!$B$1</definedName>
    <definedName name="_xlchart.v1.19" hidden="1">'Raw Measurements cm^3'!$B$2:$B$11</definedName>
    <definedName name="_xlchart.v1.2" hidden="1">'Raw Measurements cm^3'!$Y$76</definedName>
    <definedName name="_xlchart.v1.20" hidden="1">'Raw Measurements cm^3'!$C$1</definedName>
    <definedName name="_xlchart.v1.21" hidden="1">'Raw Measurements cm^3'!$C$2:$C$11</definedName>
    <definedName name="_xlchart.v1.22" hidden="1">'Raw Measurements cm^3'!$D$1</definedName>
    <definedName name="_xlchart.v1.23" hidden="1">'Raw Measurements cm^3'!$D$2:$D$11</definedName>
    <definedName name="_xlchart.v1.24" hidden="1">'Raw Measurements cm^3'!$E$1</definedName>
    <definedName name="_xlchart.v1.25" hidden="1">'Raw Measurements cm^3'!$E$2:$E$11</definedName>
    <definedName name="_xlchart.v1.26" hidden="1">'Raw Measurements cm^3'!$F$1</definedName>
    <definedName name="_xlchart.v1.27" hidden="1">'Raw Measurements cm^3'!$F$2:$F$11</definedName>
    <definedName name="_xlchart.v1.28" hidden="1">'Raw Measurements cm^3'!$G$1</definedName>
    <definedName name="_xlchart.v1.29" hidden="1">'Raw Measurements cm^3'!$G$2:$G$11</definedName>
    <definedName name="_xlchart.v1.3" hidden="1">'Raw Measurements cm^3'!$Y$77</definedName>
    <definedName name="_xlchart.v1.30" hidden="1">'Raw Measurements cm^3'!$H$1</definedName>
    <definedName name="_xlchart.v1.31" hidden="1">'Raw Measurements cm^3'!$H$2:$H$11</definedName>
    <definedName name="_xlchart.v1.32" hidden="1">'Raw Measurements cm^3'!$I$1</definedName>
    <definedName name="_xlchart.v1.33" hidden="1">'Raw Measurements cm^3'!$I$2:$I$11</definedName>
    <definedName name="_xlchart.v1.34" hidden="1">'Raw Measurements cm^3'!$J$1</definedName>
    <definedName name="_xlchart.v1.35" hidden="1">'Raw Measurements cm^3'!$J$2:$J$11</definedName>
    <definedName name="_xlchart.v1.4" hidden="1">'Raw Measurements cm^3'!$Y$78</definedName>
    <definedName name="_xlchart.v1.5" hidden="1">'Raw Measurements cm^3'!$Y$79</definedName>
    <definedName name="_xlchart.v1.6" hidden="1">'Raw Measurements cm^3'!$Y$80</definedName>
    <definedName name="_xlchart.v1.7" hidden="1">'Raw Measurements cm^3'!$Y$81</definedName>
    <definedName name="_xlchart.v1.8" hidden="1">'Raw Measurements cm^3'!$Z$73:$AI$73</definedName>
    <definedName name="_xlchart.v1.9" hidden="1">'Raw Measurements cm^3'!$Z$74:$AI$74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3" l="1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B26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B4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C9" i="3"/>
  <c r="D9" i="3"/>
  <c r="E9" i="3"/>
  <c r="F9" i="3"/>
  <c r="G9" i="3"/>
  <c r="H9" i="3"/>
  <c r="I9" i="3"/>
  <c r="J9" i="3"/>
  <c r="P9" i="3"/>
  <c r="Q9" i="3"/>
  <c r="T9" i="3"/>
  <c r="U9" i="3"/>
  <c r="V9" i="3"/>
  <c r="W9" i="3"/>
  <c r="C10" i="3"/>
  <c r="D10" i="3"/>
  <c r="E10" i="3"/>
  <c r="F10" i="3"/>
  <c r="G10" i="3"/>
  <c r="H10" i="3"/>
  <c r="I10" i="3"/>
  <c r="J10" i="3"/>
  <c r="P10" i="3"/>
  <c r="Q10" i="3"/>
  <c r="T10" i="3"/>
  <c r="U10" i="3"/>
  <c r="V10" i="3"/>
  <c r="W10" i="3"/>
  <c r="C11" i="3"/>
  <c r="D11" i="3"/>
  <c r="E11" i="3"/>
  <c r="F11" i="3"/>
  <c r="G11" i="3"/>
  <c r="H11" i="3"/>
  <c r="I11" i="3"/>
  <c r="J11" i="3"/>
  <c r="P11" i="3"/>
  <c r="Q11" i="3"/>
  <c r="T11" i="3"/>
  <c r="U11" i="3"/>
  <c r="V11" i="3"/>
  <c r="W11" i="3"/>
  <c r="C12" i="3"/>
  <c r="D12" i="3"/>
  <c r="E12" i="3"/>
  <c r="F12" i="3"/>
  <c r="G12" i="3"/>
  <c r="H12" i="3"/>
  <c r="I12" i="3"/>
  <c r="J12" i="3"/>
  <c r="P12" i="3"/>
  <c r="Q12" i="3"/>
  <c r="T12" i="3"/>
  <c r="U12" i="3"/>
  <c r="V12" i="3"/>
  <c r="W12" i="3"/>
  <c r="C13" i="3"/>
  <c r="D13" i="3"/>
  <c r="E13" i="3"/>
  <c r="F13" i="3"/>
  <c r="G13" i="3"/>
  <c r="H13" i="3"/>
  <c r="I13" i="3"/>
  <c r="J13" i="3"/>
  <c r="P13" i="3"/>
  <c r="Q13" i="3"/>
  <c r="T13" i="3"/>
  <c r="U13" i="3"/>
  <c r="V13" i="3"/>
  <c r="W13" i="3"/>
  <c r="C14" i="3"/>
  <c r="D14" i="3"/>
  <c r="E14" i="3"/>
  <c r="F14" i="3"/>
  <c r="G14" i="3"/>
  <c r="H14" i="3"/>
  <c r="I14" i="3"/>
  <c r="J14" i="3"/>
  <c r="P14" i="3"/>
  <c r="Q14" i="3"/>
  <c r="T14" i="3"/>
  <c r="U14" i="3"/>
  <c r="V14" i="3"/>
  <c r="W14" i="3"/>
  <c r="C15" i="3"/>
  <c r="D15" i="3"/>
  <c r="E15" i="3"/>
  <c r="F15" i="3"/>
  <c r="G15" i="3"/>
  <c r="H15" i="3"/>
  <c r="I15" i="3"/>
  <c r="J15" i="3"/>
  <c r="P15" i="3"/>
  <c r="Q15" i="3"/>
  <c r="T15" i="3"/>
  <c r="U15" i="3"/>
  <c r="V15" i="3"/>
  <c r="W15" i="3"/>
  <c r="B7" i="3"/>
  <c r="B8" i="3"/>
  <c r="B9" i="3"/>
  <c r="B10" i="3"/>
  <c r="B11" i="3"/>
  <c r="B12" i="3"/>
  <c r="B13" i="3"/>
  <c r="B14" i="3"/>
  <c r="B15" i="3"/>
  <c r="B6" i="3"/>
  <c r="C2" i="2"/>
  <c r="D2" i="2"/>
  <c r="E2" i="2"/>
  <c r="F2" i="2"/>
  <c r="G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C3" i="2"/>
  <c r="D3" i="2"/>
  <c r="E3" i="2"/>
  <c r="F3" i="2"/>
  <c r="G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C4" i="2"/>
  <c r="D4" i="2"/>
  <c r="E4" i="2"/>
  <c r="F4" i="2"/>
  <c r="G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C5" i="2"/>
  <c r="D5" i="2"/>
  <c r="E5" i="2"/>
  <c r="F5" i="2"/>
  <c r="G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C6" i="2"/>
  <c r="D6" i="2"/>
  <c r="E6" i="2"/>
  <c r="F6" i="2"/>
  <c r="G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C7" i="2"/>
  <c r="D7" i="2"/>
  <c r="E7" i="2"/>
  <c r="F7" i="2"/>
  <c r="G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C8" i="2"/>
  <c r="D8" i="2"/>
  <c r="E8" i="2"/>
  <c r="F8" i="2"/>
  <c r="G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C9" i="2"/>
  <c r="D9" i="2"/>
  <c r="E9" i="2"/>
  <c r="F9" i="2"/>
  <c r="G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C10" i="2"/>
  <c r="D10" i="2"/>
  <c r="E10" i="2"/>
  <c r="F10" i="2"/>
  <c r="G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C11" i="2"/>
  <c r="D11" i="2"/>
  <c r="E11" i="2"/>
  <c r="F11" i="2"/>
  <c r="G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B3" i="2"/>
  <c r="B4" i="2"/>
  <c r="B5" i="2"/>
  <c r="B6" i="2"/>
  <c r="B7" i="2"/>
  <c r="B8" i="2"/>
  <c r="B9" i="2"/>
  <c r="B10" i="2"/>
  <c r="B11" i="2"/>
  <c r="B2" i="2"/>
  <c r="J20" i="3" l="1"/>
  <c r="H17" i="3"/>
  <c r="U20" i="3"/>
  <c r="H21" i="3"/>
  <c r="H20" i="3"/>
  <c r="H19" i="3"/>
  <c r="I20" i="3"/>
  <c r="W20" i="3"/>
  <c r="K20" i="3"/>
  <c r="H18" i="3"/>
  <c r="V20" i="3"/>
  <c r="N21" i="3"/>
  <c r="Q18" i="3"/>
  <c r="D18" i="3"/>
  <c r="L21" i="3"/>
  <c r="M21" i="3"/>
  <c r="B18" i="3"/>
  <c r="O18" i="3"/>
  <c r="C18" i="3"/>
  <c r="P18" i="3"/>
  <c r="E23" i="3"/>
  <c r="E25" i="3" s="1"/>
  <c r="R23" i="3"/>
  <c r="R25" i="3" s="1"/>
  <c r="S23" i="3"/>
  <c r="S25" i="3" s="1"/>
  <c r="F23" i="3"/>
  <c r="F25" i="3" s="1"/>
  <c r="G23" i="3"/>
  <c r="G25" i="3" s="1"/>
  <c r="T23" i="3"/>
  <c r="T25" i="3" s="1"/>
  <c r="B17" i="3"/>
  <c r="O17" i="3"/>
  <c r="E18" i="3"/>
  <c r="R18" i="3"/>
  <c r="I19" i="3"/>
  <c r="U19" i="3"/>
  <c r="L20" i="3"/>
  <c r="B21" i="3"/>
  <c r="O21" i="3"/>
  <c r="I23" i="3"/>
  <c r="I25" i="3" s="1"/>
  <c r="U23" i="3"/>
  <c r="U25" i="3" s="1"/>
  <c r="C17" i="3"/>
  <c r="P17" i="3"/>
  <c r="F18" i="3"/>
  <c r="S18" i="3"/>
  <c r="J19" i="3"/>
  <c r="V19" i="3"/>
  <c r="M20" i="3"/>
  <c r="C21" i="3"/>
  <c r="P21" i="3"/>
  <c r="J23" i="3"/>
  <c r="J25" i="3" s="1"/>
  <c r="V23" i="3"/>
  <c r="V25" i="3" s="1"/>
  <c r="D17" i="3"/>
  <c r="Q17" i="3"/>
  <c r="G18" i="3"/>
  <c r="T18" i="3"/>
  <c r="K19" i="3"/>
  <c r="W19" i="3"/>
  <c r="N20" i="3"/>
  <c r="D21" i="3"/>
  <c r="Q21" i="3"/>
  <c r="K23" i="3"/>
  <c r="K25" i="3" s="1"/>
  <c r="W23" i="3"/>
  <c r="W25" i="3" s="1"/>
  <c r="E17" i="3"/>
  <c r="R17" i="3"/>
  <c r="I18" i="3"/>
  <c r="U18" i="3"/>
  <c r="L19" i="3"/>
  <c r="B20" i="3"/>
  <c r="O20" i="3"/>
  <c r="E21" i="3"/>
  <c r="R21" i="3"/>
  <c r="L23" i="3"/>
  <c r="L25" i="3" s="1"/>
  <c r="F17" i="3"/>
  <c r="S17" i="3"/>
  <c r="J18" i="3"/>
  <c r="V18" i="3"/>
  <c r="M19" i="3"/>
  <c r="C20" i="3"/>
  <c r="P20" i="3"/>
  <c r="F21" i="3"/>
  <c r="S21" i="3"/>
  <c r="M23" i="3"/>
  <c r="M25" i="3" s="1"/>
  <c r="G17" i="3"/>
  <c r="T17" i="3"/>
  <c r="K18" i="3"/>
  <c r="W18" i="3"/>
  <c r="N19" i="3"/>
  <c r="D20" i="3"/>
  <c r="Q20" i="3"/>
  <c r="G21" i="3"/>
  <c r="T21" i="3"/>
  <c r="N23" i="3"/>
  <c r="N25" i="3" s="1"/>
  <c r="I17" i="3"/>
  <c r="U17" i="3"/>
  <c r="L18" i="3"/>
  <c r="B19" i="3"/>
  <c r="O19" i="3"/>
  <c r="E20" i="3"/>
  <c r="R20" i="3"/>
  <c r="I21" i="3"/>
  <c r="U21" i="3"/>
  <c r="B23" i="3"/>
  <c r="B25" i="3" s="1"/>
  <c r="O23" i="3"/>
  <c r="O25" i="3" s="1"/>
  <c r="J17" i="3"/>
  <c r="V17" i="3"/>
  <c r="M18" i="3"/>
  <c r="C19" i="3"/>
  <c r="P19" i="3"/>
  <c r="F20" i="3"/>
  <c r="S20" i="3"/>
  <c r="J21" i="3"/>
  <c r="V21" i="3"/>
  <c r="C23" i="3"/>
  <c r="C25" i="3" s="1"/>
  <c r="P23" i="3"/>
  <c r="P25" i="3" s="1"/>
  <c r="K17" i="3"/>
  <c r="W17" i="3"/>
  <c r="N18" i="3"/>
  <c r="D19" i="3"/>
  <c r="Q19" i="3"/>
  <c r="G20" i="3"/>
  <c r="T20" i="3"/>
  <c r="K21" i="3"/>
  <c r="W21" i="3"/>
  <c r="D23" i="3"/>
  <c r="D25" i="3" s="1"/>
  <c r="Q23" i="3"/>
  <c r="Q25" i="3" s="1"/>
  <c r="L17" i="3"/>
  <c r="E19" i="3"/>
  <c r="R19" i="3"/>
  <c r="M17" i="3"/>
  <c r="F19" i="3"/>
  <c r="S19" i="3"/>
  <c r="N17" i="3"/>
  <c r="G19" i="3"/>
  <c r="T19" i="3"/>
  <c r="U14" i="2"/>
  <c r="U34" i="2" s="1"/>
  <c r="G16" i="2"/>
  <c r="L13" i="2"/>
  <c r="F16" i="2"/>
  <c r="V14" i="2"/>
  <c r="V34" i="2" s="1"/>
  <c r="J13" i="2"/>
  <c r="P15" i="2"/>
  <c r="B13" i="2"/>
  <c r="T14" i="2"/>
  <c r="T34" i="2" s="1"/>
  <c r="U13" i="2"/>
  <c r="N13" i="2"/>
  <c r="I13" i="2"/>
  <c r="F17" i="2"/>
  <c r="F23" i="2" s="1"/>
  <c r="F24" i="2" s="1"/>
  <c r="O13" i="2"/>
  <c r="C16" i="2"/>
  <c r="L17" i="2"/>
  <c r="D13" i="2"/>
  <c r="R14" i="2"/>
  <c r="R34" i="2" s="1"/>
  <c r="W17" i="2"/>
  <c r="K17" i="2"/>
  <c r="K23" i="2" s="1"/>
  <c r="K24" i="2" s="1"/>
  <c r="O15" i="2"/>
  <c r="E14" i="2"/>
  <c r="E34" i="2" s="1"/>
  <c r="M13" i="2"/>
  <c r="V16" i="2"/>
  <c r="J16" i="2"/>
  <c r="J14" i="2"/>
  <c r="J34" i="2" s="1"/>
  <c r="D15" i="2"/>
  <c r="U16" i="2"/>
  <c r="I16" i="2"/>
  <c r="I14" i="2"/>
  <c r="I34" i="2" s="1"/>
  <c r="C15" i="2"/>
  <c r="Q17" i="2"/>
  <c r="Q23" i="2" s="1"/>
  <c r="Q24" i="2" s="1"/>
  <c r="S17" i="2"/>
  <c r="S23" i="2" s="1"/>
  <c r="S24" i="2" s="1"/>
  <c r="V17" i="2"/>
  <c r="N19" i="2"/>
  <c r="N29" i="2" s="1"/>
  <c r="N30" i="2" s="1"/>
  <c r="G13" i="2"/>
  <c r="S15" i="2"/>
  <c r="G15" i="2"/>
  <c r="U17" i="2"/>
  <c r="U23" i="2" s="1"/>
  <c r="U24" i="2" s="1"/>
  <c r="M19" i="2"/>
  <c r="M29" i="2" s="1"/>
  <c r="M30" i="2" s="1"/>
  <c r="V13" i="2"/>
  <c r="B19" i="2"/>
  <c r="B29" i="2" s="1"/>
  <c r="B30" i="2" s="1"/>
  <c r="B17" i="2"/>
  <c r="B23" i="2" s="1"/>
  <c r="B24" i="2" s="1"/>
  <c r="R15" i="2"/>
  <c r="F15" i="2"/>
  <c r="J17" i="2"/>
  <c r="T16" i="2"/>
  <c r="Q15" i="2"/>
  <c r="E15" i="2"/>
  <c r="I17" i="2"/>
  <c r="I23" i="2" s="1"/>
  <c r="I24" i="2" s="1"/>
  <c r="W13" i="2"/>
  <c r="P13" i="2"/>
  <c r="P19" i="2"/>
  <c r="P29" i="2" s="1"/>
  <c r="P30" i="2" s="1"/>
  <c r="D19" i="2"/>
  <c r="D29" i="2" s="1"/>
  <c r="D30" i="2" s="1"/>
  <c r="S16" i="2"/>
  <c r="K13" i="2"/>
  <c r="O19" i="2"/>
  <c r="O29" i="2" s="1"/>
  <c r="O30" i="2" s="1"/>
  <c r="C19" i="2"/>
  <c r="C29" i="2" s="1"/>
  <c r="C30" i="2" s="1"/>
  <c r="R16" i="2"/>
  <c r="L19" i="2"/>
  <c r="L29" i="2" s="1"/>
  <c r="L30" i="2" s="1"/>
  <c r="K19" i="2"/>
  <c r="K29" i="2" s="1"/>
  <c r="K30" i="2" s="1"/>
  <c r="J19" i="2"/>
  <c r="J29" i="2" s="1"/>
  <c r="I19" i="2"/>
  <c r="I29" i="2" s="1"/>
  <c r="I30" i="2" s="1"/>
  <c r="Q16" i="2"/>
  <c r="G17" i="2"/>
  <c r="G23" i="2" s="1"/>
  <c r="G24" i="2" s="1"/>
  <c r="T13" i="2"/>
  <c r="O16" i="2"/>
  <c r="T17" i="2"/>
  <c r="N15" i="2"/>
  <c r="G14" i="2"/>
  <c r="G34" i="2" s="1"/>
  <c r="D16" i="2"/>
  <c r="F14" i="2"/>
  <c r="F34" i="2" s="1"/>
  <c r="L15" i="2"/>
  <c r="Q14" i="2"/>
  <c r="Q34" i="2" s="1"/>
  <c r="E17" i="2"/>
  <c r="E23" i="2" s="1"/>
  <c r="E24" i="2" s="1"/>
  <c r="W15" i="2"/>
  <c r="F13" i="2"/>
  <c r="D14" i="2"/>
  <c r="D34" i="2" s="1"/>
  <c r="D17" i="2"/>
  <c r="V15" i="2"/>
  <c r="J15" i="2"/>
  <c r="Q13" i="2"/>
  <c r="E13" i="2"/>
  <c r="O14" i="2"/>
  <c r="O34" i="2" s="1"/>
  <c r="C14" i="2"/>
  <c r="C34" i="2" s="1"/>
  <c r="O17" i="2"/>
  <c r="O23" i="2" s="1"/>
  <c r="O24" i="2" s="1"/>
  <c r="C17" i="2"/>
  <c r="C23" i="2" s="1"/>
  <c r="C24" i="2" s="1"/>
  <c r="L16" i="2"/>
  <c r="U15" i="2"/>
  <c r="I15" i="2"/>
  <c r="S19" i="2"/>
  <c r="S29" i="2" s="1"/>
  <c r="S30" i="2" s="1"/>
  <c r="G19" i="2"/>
  <c r="G29" i="2" s="1"/>
  <c r="G30" i="2" s="1"/>
  <c r="F19" i="2"/>
  <c r="F29" i="2" s="1"/>
  <c r="F30" i="2" s="1"/>
  <c r="E19" i="2"/>
  <c r="E29" i="2" s="1"/>
  <c r="E30" i="2" s="1"/>
  <c r="S14" i="2"/>
  <c r="S34" i="2" s="1"/>
  <c r="P16" i="2"/>
  <c r="W19" i="2"/>
  <c r="W29" i="2" s="1"/>
  <c r="W30" i="2" s="1"/>
  <c r="R17" i="2"/>
  <c r="R23" i="2" s="1"/>
  <c r="R24" i="2" s="1"/>
  <c r="V19" i="2"/>
  <c r="V29" i="2" s="1"/>
  <c r="V30" i="2" s="1"/>
  <c r="S13" i="2"/>
  <c r="N16" i="2"/>
  <c r="U19" i="2"/>
  <c r="U29" i="2" s="1"/>
  <c r="U30" i="2" s="1"/>
  <c r="R13" i="2"/>
  <c r="P14" i="2"/>
  <c r="P34" i="2" s="1"/>
  <c r="P17" i="2"/>
  <c r="P23" i="2" s="1"/>
  <c r="P24" i="2" s="1"/>
  <c r="M16" i="2"/>
  <c r="T19" i="2"/>
  <c r="T29" i="2" s="1"/>
  <c r="T30" i="2" s="1"/>
  <c r="N14" i="2"/>
  <c r="N34" i="2" s="1"/>
  <c r="B15" i="2"/>
  <c r="N17" i="2"/>
  <c r="N23" i="2" s="1"/>
  <c r="N24" i="2" s="1"/>
  <c r="W16" i="2"/>
  <c r="K16" i="2"/>
  <c r="T15" i="2"/>
  <c r="R19" i="2"/>
  <c r="R29" i="2" s="1"/>
  <c r="R30" i="2" s="1"/>
  <c r="C13" i="2"/>
  <c r="M14" i="2"/>
  <c r="M34" i="2" s="1"/>
  <c r="B16" i="2"/>
  <c r="M17" i="2"/>
  <c r="M23" i="2" s="1"/>
  <c r="M24" i="2" s="1"/>
  <c r="Q19" i="2"/>
  <c r="Q29" i="2" s="1"/>
  <c r="Q30" i="2" s="1"/>
  <c r="B14" i="2"/>
  <c r="B34" i="2" s="1"/>
  <c r="L14" i="2"/>
  <c r="L34" i="2" s="1"/>
  <c r="E16" i="2"/>
  <c r="M15" i="2"/>
  <c r="K15" i="2"/>
  <c r="W14" i="2"/>
  <c r="W34" i="2" s="1"/>
  <c r="K14" i="2"/>
  <c r="K34" i="2" s="1"/>
  <c r="J18" i="2" l="1"/>
  <c r="J26" i="2" s="1"/>
  <c r="J23" i="2"/>
  <c r="J24" i="2" s="1"/>
  <c r="V18" i="2"/>
  <c r="V26" i="2" s="1"/>
  <c r="V27" i="2" s="1"/>
  <c r="V23" i="2"/>
  <c r="V24" i="2" s="1"/>
  <c r="T18" i="2"/>
  <c r="T26" i="2" s="1"/>
  <c r="T27" i="2" s="1"/>
  <c r="T23" i="2"/>
  <c r="T24" i="2" s="1"/>
  <c r="D18" i="2"/>
  <c r="D26" i="2" s="1"/>
  <c r="D27" i="2" s="1"/>
  <c r="D23" i="2"/>
  <c r="D24" i="2" s="1"/>
  <c r="W18" i="2"/>
  <c r="W26" i="2" s="1"/>
  <c r="W27" i="2" s="1"/>
  <c r="W23" i="2"/>
  <c r="W24" i="2" s="1"/>
  <c r="Y30" i="2" a="1"/>
  <c r="Y30" i="2" s="1"/>
  <c r="J30" i="2"/>
  <c r="L18" i="2"/>
  <c r="L26" i="2" s="1"/>
  <c r="L27" i="2" s="1"/>
  <c r="L23" i="2"/>
  <c r="L24" i="2" s="1"/>
  <c r="P18" i="2"/>
  <c r="P26" i="2" s="1"/>
  <c r="P27" i="2" s="1"/>
  <c r="K18" i="2"/>
  <c r="K26" i="2" s="1"/>
  <c r="K27" i="2" s="1"/>
  <c r="N18" i="2"/>
  <c r="N26" i="2" s="1"/>
  <c r="N27" i="2" s="1"/>
  <c r="I18" i="2"/>
  <c r="I26" i="2" s="1"/>
  <c r="I27" i="2" s="1"/>
  <c r="M18" i="2"/>
  <c r="M26" i="2" s="1"/>
  <c r="M27" i="2" s="1"/>
  <c r="F18" i="2"/>
  <c r="F26" i="2" s="1"/>
  <c r="F27" i="2" s="1"/>
  <c r="B18" i="2"/>
  <c r="B26" i="2" s="1"/>
  <c r="B27" i="2" s="1"/>
  <c r="S18" i="2"/>
  <c r="S26" i="2" s="1"/>
  <c r="S27" i="2" s="1"/>
  <c r="Q18" i="2"/>
  <c r="Q26" i="2" s="1"/>
  <c r="Q27" i="2" s="1"/>
  <c r="G18" i="2"/>
  <c r="G26" i="2" s="1"/>
  <c r="G27" i="2" s="1"/>
  <c r="R18" i="2"/>
  <c r="R26" i="2" s="1"/>
  <c r="R27" i="2" s="1"/>
  <c r="C18" i="2"/>
  <c r="C26" i="2" s="1"/>
  <c r="C27" i="2" s="1"/>
  <c r="E18" i="2"/>
  <c r="E26" i="2" s="1"/>
  <c r="E27" i="2" s="1"/>
  <c r="O18" i="2"/>
  <c r="O26" i="2" s="1"/>
  <c r="O27" i="2" s="1"/>
  <c r="U18" i="2"/>
  <c r="U26" i="2" s="1"/>
  <c r="U27" i="2" s="1"/>
  <c r="Y24" i="2" l="1" a="1"/>
  <c r="Y24" i="2" s="1"/>
  <c r="J27" i="2"/>
  <c r="Y27" i="2" s="1" a="1"/>
  <c r="Y2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<sst xmlns="http://schemas.openxmlformats.org/spreadsheetml/2006/main" count="499" uniqueCount="244">
  <si>
    <t>Max</t>
  </si>
  <si>
    <t>Min</t>
  </si>
  <si>
    <t>Med</t>
  </si>
  <si>
    <t>Avg</t>
  </si>
  <si>
    <t>Stdev</t>
  </si>
  <si>
    <t>OR-Avg</t>
  </si>
  <si>
    <t>Ground Truth</t>
  </si>
  <si>
    <t>Experiment</t>
  </si>
  <si>
    <t>Series 1</t>
  </si>
  <si>
    <t>Series 2</t>
  </si>
  <si>
    <t>Series 3</t>
  </si>
  <si>
    <t>Series 4</t>
  </si>
  <si>
    <t>Series 5</t>
  </si>
  <si>
    <t>Series 6</t>
  </si>
  <si>
    <t>Series 7</t>
  </si>
  <si>
    <t>Series 8</t>
  </si>
  <si>
    <t>Series 9</t>
  </si>
  <si>
    <t>Series 10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</si>
  <si>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</si>
  <si>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</si>
  <si>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</si>
  <si>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</si>
  <si>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</si>
  <si>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</si>
  <si>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</si>
  <si>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</si>
  <si>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</si>
  <si>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</si>
  <si>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</si>
  <si>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</si>
  <si>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</si>
  <si>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</si>
  <si>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</si>
  <si>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</si>
  <si>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</si>
  <si>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</si>
  <si>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</si>
  <si>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</si>
  <si>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</si>
  <si>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</si>
  <si>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Abs. Error OR-Avg</t>
  </si>
  <si>
    <t>Rel. Error OR-Avg</t>
  </si>
  <si>
    <t>Weird</t>
  </si>
  <si>
    <t>Abs. Error Weird</t>
  </si>
  <si>
    <t>Rel. Error Weird</t>
  </si>
  <si>
    <t>Position in Bereich</t>
  </si>
  <si>
    <t>llw 0,01</t>
  </si>
  <si>
    <t>llw 0,05</t>
  </si>
  <si>
    <t>rot 10°</t>
  </si>
  <si>
    <t>rot 45°</t>
  </si>
  <si>
    <t>kabel</t>
  </si>
  <si>
    <t>boden nach oben</t>
  </si>
  <si>
    <t>70% licht</t>
  </si>
  <si>
    <t>70% licht karton</t>
  </si>
  <si>
    <t>Description</t>
  </si>
  <si>
    <t>Abs. Error Median</t>
  </si>
  <si>
    <t>Rel. Error Median</t>
  </si>
  <si>
    <t>Gesamtfehler</t>
  </si>
  <si>
    <t>Basis kl. KLT</t>
  </si>
  <si>
    <t>Basis gr. KLT</t>
  </si>
  <si>
    <t>Basis Karton</t>
  </si>
  <si>
    <t>Basis bl KLT</t>
  </si>
  <si>
    <t>Basis gr. SLK</t>
  </si>
  <si>
    <t>Basis kl. SLK</t>
  </si>
  <si>
    <t>Basis Fass</t>
  </si>
  <si>
    <t>Basis Europalette</t>
  </si>
  <si>
    <t>Fass II</t>
  </si>
  <si>
    <t>0:00:09.017697</t>
  </si>
  <si>
    <t>0:00:08.845178</t>
  </si>
  <si>
    <t>0:00:09.140647</t>
  </si>
  <si>
    <t>0:00:09.080078</t>
  </si>
  <si>
    <t>0:00:08.940935</t>
  </si>
  <si>
    <t>0:00:08.836846</t>
  </si>
  <si>
    <t>0:00:11.250820</t>
  </si>
  <si>
    <t>0:00:13.794526</t>
  </si>
  <si>
    <t>0:00:11.351303</t>
  </si>
  <si>
    <t>0:00:10.069540</t>
  </si>
  <si>
    <t>0:00:09.612993</t>
  </si>
  <si>
    <t>0:00:08.505010</t>
  </si>
  <si>
    <t>0:00:09.336063</t>
  </si>
  <si>
    <t>0:00:08.822897</t>
  </si>
  <si>
    <t>0:00:08.939257</t>
  </si>
  <si>
    <t>0:00:09.505565</t>
  </si>
  <si>
    <t>0:00:09.696125</t>
  </si>
  <si>
    <t>0:00:09.946377</t>
  </si>
  <si>
    <t>0:00:08.915316</t>
  </si>
  <si>
    <t>0:00:08.873099</t>
  </si>
  <si>
    <t>0:00:08.696916</t>
  </si>
  <si>
    <t>0:00:09.238267</t>
  </si>
  <si>
    <t>0:00:08.781899</t>
  </si>
  <si>
    <t>0:00:08.838100</t>
  </si>
  <si>
    <t>0:00:09.252922</t>
  </si>
  <si>
    <t>0:00:08.944743</t>
  </si>
  <si>
    <t>0:00:08.788383</t>
  </si>
  <si>
    <t>0:00:08.674652</t>
  </si>
  <si>
    <t>0:00:11.057284</t>
  </si>
  <si>
    <t>0:00:14.207978</t>
  </si>
  <si>
    <t>0:00:10.557866</t>
  </si>
  <si>
    <t>0:00:13.063880</t>
  </si>
  <si>
    <t>0:00:11.551191</t>
  </si>
  <si>
    <t>0:00:08.250695</t>
  </si>
  <si>
    <t>0:00:09.086837</t>
  </si>
  <si>
    <t>0:00:13.516120</t>
  </si>
  <si>
    <t>0:00:08.930974</t>
  </si>
  <si>
    <t>0:00:09.524153</t>
  </si>
  <si>
    <t>0:00:09.917999</t>
  </si>
  <si>
    <t>0:00:09.630683</t>
  </si>
  <si>
    <t>0:00:08.769413</t>
  </si>
  <si>
    <t>0:00:08.864027</t>
  </si>
  <si>
    <t>0:00:08.654728</t>
  </si>
  <si>
    <t>0:00:09.113988</t>
  </si>
  <si>
    <t>0:00:08.746529</t>
  </si>
  <si>
    <t>0:00:08.925604</t>
  </si>
  <si>
    <t>0:00:09.266724</t>
  </si>
  <si>
    <t>0:00:09.177491</t>
  </si>
  <si>
    <t>0:00:09.262128</t>
  </si>
  <si>
    <t>0:00:08.790327</t>
  </si>
  <si>
    <t>0:00:12.601719</t>
  </si>
  <si>
    <t>0:00:14.001730</t>
  </si>
  <si>
    <t>0:00:10.405963</t>
  </si>
  <si>
    <t>0:00:10.895881</t>
  </si>
  <si>
    <t>0:00:09.570796</t>
  </si>
  <si>
    <t>0:00:08.323260</t>
  </si>
  <si>
    <t>0:00:09.128179</t>
  </si>
  <si>
    <t>0:00:08.854391</t>
  </si>
  <si>
    <t>0:00:09.105336</t>
  </si>
  <si>
    <t>0:00:09.452651</t>
  </si>
  <si>
    <t>0:00:09.630299</t>
  </si>
  <si>
    <t>0:00:09.611158</t>
  </si>
  <si>
    <t>0:00:08.926526</t>
  </si>
  <si>
    <t>0:00:08.912208</t>
  </si>
  <si>
    <t>0:00:08.703895</t>
  </si>
  <si>
    <t>0:00:08.927505</t>
  </si>
  <si>
    <t>0:00:08.775479</t>
  </si>
  <si>
    <t>0:00:08.759607</t>
  </si>
  <si>
    <t>0:00:09.295017</t>
  </si>
  <si>
    <t>0:00:09.006058</t>
  </si>
  <si>
    <t>0:00:08.766431</t>
  </si>
  <si>
    <t>0:00:08.816158</t>
  </si>
  <si>
    <t>0:00:11.236147</t>
  </si>
  <si>
    <t>0:00:15.015684</t>
  </si>
  <si>
    <t>0:00:10.344664</t>
  </si>
  <si>
    <t>0:00:09.162873</t>
  </si>
  <si>
    <t>0:00:10.035958</t>
  </si>
  <si>
    <t>0:00:08.882974</t>
  </si>
  <si>
    <t>0:00:08.843168</t>
  </si>
  <si>
    <t>0:00:08.659335</t>
  </si>
  <si>
    <t>0:00:09.115127</t>
  </si>
  <si>
    <t>0:00:08.788203</t>
  </si>
  <si>
    <t>0:00:13.534198</t>
  </si>
  <si>
    <t>0:00:09.067794</t>
  </si>
  <si>
    <t>0:00:09.009390</t>
  </si>
  <si>
    <t>0:00:08.657653</t>
  </si>
  <si>
    <t>0:00:08.805305</t>
  </si>
  <si>
    <t>0:00:11.409112</t>
  </si>
  <si>
    <t>0:00:14.344032</t>
  </si>
  <si>
    <t>0:00:10.435657</t>
  </si>
  <si>
    <t>0:00:09.210017</t>
  </si>
  <si>
    <t>0:00:11.062815</t>
  </si>
  <si>
    <t>0:00:08.926668</t>
  </si>
  <si>
    <t>0:00:08.843158</t>
  </si>
  <si>
    <t>0:00:08.624967</t>
  </si>
  <si>
    <t>0:00:08.823897</t>
  </si>
  <si>
    <t>0:00:08.722302</t>
  </si>
  <si>
    <t>0:00:09.030259</t>
  </si>
  <si>
    <t>0:00:09.394602</t>
  </si>
  <si>
    <t>0:00:09.350986</t>
  </si>
  <si>
    <t>0:00:08.715135</t>
  </si>
  <si>
    <t>0:00:08.738478</t>
  </si>
  <si>
    <t>0:00:12.668924</t>
  </si>
  <si>
    <t>0:00:16.141101</t>
  </si>
  <si>
    <t>0:00:10.487599</t>
  </si>
  <si>
    <t>0:00:09.278010</t>
  </si>
  <si>
    <t>0:00:09.450135</t>
  </si>
  <si>
    <t>0:00:08.922075</t>
  </si>
  <si>
    <t>0:00:09.183118</t>
  </si>
  <si>
    <t>0:00:08.796930</t>
  </si>
  <si>
    <t>0:00:09.511317</t>
  </si>
  <si>
    <t>0:00:08.986107</t>
  </si>
  <si>
    <t>0:00:08.741134</t>
  </si>
  <si>
    <t>0:00:09.211637</t>
  </si>
  <si>
    <t>0:00:09.833205</t>
  </si>
  <si>
    <t>0:00:08.610285</t>
  </si>
  <si>
    <t>0:00:08.738199</t>
  </si>
  <si>
    <t>0:00:11.315280</t>
  </si>
  <si>
    <t>0:00:14.885363</t>
  </si>
  <si>
    <t>0:00:11.026545</t>
  </si>
  <si>
    <t>0:00:09.122950</t>
  </si>
  <si>
    <t>0:00:09.472127</t>
  </si>
  <si>
    <t>0:00:08.870611</t>
  </si>
  <si>
    <t>0:00:13.810513</t>
  </si>
  <si>
    <t>0:00:09.074615</t>
  </si>
  <si>
    <t>0:00:08.829143</t>
  </si>
  <si>
    <t>0:00:08.934287</t>
  </si>
  <si>
    <t>0:00:09.897583</t>
  </si>
  <si>
    <t>0:00:09.274707</t>
  </si>
  <si>
    <t>0:00:09.508659</t>
  </si>
  <si>
    <t>0:00:08.586270</t>
  </si>
  <si>
    <t>0:00:08.840383</t>
  </si>
  <si>
    <t>0:00:11.453834</t>
  </si>
  <si>
    <t>0:00:14.932547</t>
  </si>
  <si>
    <t>0:00:11.077605</t>
  </si>
  <si>
    <t>0:00:09.049793</t>
  </si>
  <si>
    <t>0:00:09.463007</t>
  </si>
  <si>
    <t>0:00:08.875568</t>
  </si>
  <si>
    <t>0:00:10.407437</t>
  </si>
  <si>
    <t>0:00:08.972929</t>
  </si>
  <si>
    <t>0:00:09.812196</t>
  </si>
  <si>
    <t>0:00:09.030245</t>
  </si>
  <si>
    <t>0:00:08.806692</t>
  </si>
  <si>
    <t>0:00:09.119070</t>
  </si>
  <si>
    <t>0:00:09.217523</t>
  </si>
  <si>
    <t>0:00:08.744652</t>
  </si>
  <si>
    <t>0:00:08.918636</t>
  </si>
  <si>
    <t>0:00:11.266748</t>
  </si>
  <si>
    <t>0:00:14.899629</t>
  </si>
  <si>
    <t>0:00:10.422054</t>
  </si>
  <si>
    <t>0:00:09.434103</t>
  </si>
  <si>
    <t>0:00:09.425028</t>
  </si>
  <si>
    <t>0:00:08.832587</t>
  </si>
  <si>
    <t>0:00:08.800306</t>
  </si>
  <si>
    <t>0:00:09.029856</t>
  </si>
  <si>
    <t>0:00:09.057620</t>
  </si>
  <si>
    <t>0:00:08.806510</t>
  </si>
  <si>
    <t>0:00:08.864996</t>
  </si>
  <si>
    <t>0:00:09.583235</t>
  </si>
  <si>
    <t>0:00:09.134556</t>
  </si>
  <si>
    <t>0:00:08.615161</t>
  </si>
  <si>
    <t>0:00:09.000528</t>
  </si>
  <si>
    <t>0:00:11.297532</t>
  </si>
  <si>
    <t>0:00:14.943227</t>
  </si>
  <si>
    <t>0:00:10.394750</t>
  </si>
  <si>
    <t>0:00:13.491292</t>
  </si>
  <si>
    <t>0:00:09.473163</t>
  </si>
  <si>
    <t>0:00:08.771452</t>
  </si>
  <si>
    <t>0:00:08.901207</t>
  </si>
  <si>
    <t>0:00:08.711851</t>
  </si>
  <si>
    <t>0:00:08.918836</t>
  </si>
  <si>
    <t>Compute Time</t>
  </si>
  <si>
    <t>Measurement Time</t>
  </si>
  <si>
    <t>Height</t>
  </si>
  <si>
    <t>Width</t>
  </si>
  <si>
    <t>Total Time 
(Meas + Avg Compute)</t>
  </si>
  <si>
    <t>Duration (ca)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</si>
</sst>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$-F400]h:mm:ss\ AM/PM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.8000000000000007"/>
      <color rgb="FFBCBEC4"/>
      <name val="JetBrains Mono"/>
    </font>
    <font>
      <sz val="8"/>
      <name val="Aptos Narrow"/>
      <family val="2"/>
      <scheme val="minor"/>
    </font>
    <font>
      <sz val="1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0" fillId="2" borderId="1" xfId="0" applyFill="1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1" xfId="1" applyNumberFormat="1" applyFont="1" applyBorder="1"/>
    <xf numFmtId="1" fontId="0" fillId="0" borderId="2" xfId="0" applyNumberFormat="1" applyBorder="1"/>
    <xf numFmtId="0" fontId="0" fillId="0" borderId="2" xfId="0" applyBorder="1" applyAlignment="1">
      <alignment wrapText="1"/>
    </xf>
    <xf numFmtId="1" fontId="0" fillId="0" borderId="6" xfId="0" applyNumberFormat="1" applyBorder="1"/>
    <xf numFmtId="1" fontId="0" fillId="0" borderId="7" xfId="0" applyNumberFormat="1" applyBorder="1"/>
    <xf numFmtId="0" fontId="0" fillId="0" borderId="6" xfId="0" applyBorder="1" applyAlignment="1">
      <alignment wrapText="1"/>
    </xf>
    <xf numFmtId="0" fontId="0" fillId="2" borderId="4" xfId="0" applyFill="1" applyBorder="1"/>
    <xf numFmtId="0" fontId="0" fillId="2" borderId="5" xfId="0" applyFill="1" applyBorder="1"/>
    <xf numFmtId="0" fontId="0" fillId="3" borderId="1" xfId="0" applyFill="1" applyBorder="1"/>
    <xf numFmtId="0" fontId="0" fillId="3" borderId="5" xfId="0" applyFill="1" applyBorder="1"/>
    <xf numFmtId="1" fontId="0" fillId="0" borderId="0" xfId="0" applyNumberFormat="1"/>
    <xf numFmtId="1" fontId="0" fillId="0" borderId="8" xfId="0" applyNumberFormat="1" applyBorder="1"/>
    <xf numFmtId="1" fontId="0" fillId="0" borderId="3" xfId="0" applyNumberFormat="1" applyBorder="1"/>
    <xf numFmtId="1" fontId="0" fillId="0" borderId="5" xfId="0" applyNumberFormat="1" applyBorder="1"/>
    <xf numFmtId="164" fontId="0" fillId="0" borderId="0" xfId="1" applyNumberFormat="1" applyFont="1" applyFill="1" applyBorder="1"/>
    <xf numFmtId="2" fontId="0" fillId="0" borderId="7" xfId="0" applyNumberFormat="1" applyBorder="1"/>
    <xf numFmtId="2" fontId="0" fillId="0" borderId="6" xfId="0" applyNumberFormat="1" applyBorder="1"/>
    <xf numFmtId="2" fontId="0" fillId="0" borderId="1" xfId="0" applyNumberFormat="1" applyBorder="1"/>
    <xf numFmtId="2" fontId="0" fillId="0" borderId="2" xfId="0" applyNumberFormat="1" applyBorder="1"/>
    <xf numFmtId="10" fontId="0" fillId="0" borderId="0" xfId="1" applyNumberFormat="1" applyFont="1"/>
    <xf numFmtId="1" fontId="0" fillId="4" borderId="7" xfId="0" applyNumberFormat="1" applyFill="1" applyBorder="1"/>
    <xf numFmtId="1" fontId="0" fillId="4" borderId="6" xfId="0" applyNumberFormat="1" applyFill="1" applyBorder="1"/>
    <xf numFmtId="1" fontId="0" fillId="4" borderId="1" xfId="0" applyNumberFormat="1" applyFill="1" applyBorder="1"/>
    <xf numFmtId="1" fontId="0" fillId="4" borderId="2" xfId="0" applyNumberFormat="1" applyFill="1" applyBorder="1"/>
    <xf numFmtId="10" fontId="0" fillId="0" borderId="1" xfId="1" applyNumberFormat="1" applyFont="1" applyBorder="1"/>
    <xf numFmtId="0" fontId="0" fillId="0" borderId="0" xfId="0" applyFill="1" applyBorder="1"/>
    <xf numFmtId="1" fontId="0" fillId="0" borderId="0" xfId="0" applyNumberFormat="1" applyFill="1" applyBorder="1"/>
    <xf numFmtId="0" fontId="0" fillId="0" borderId="0" xfId="0" applyFill="1" applyBorder="1" applyAlignment="1">
      <alignment wrapText="1"/>
    </xf>
    <xf numFmtId="10" fontId="0" fillId="0" borderId="0" xfId="1" applyNumberFormat="1" applyFont="1" applyFill="1" applyBorder="1"/>
    <xf numFmtId="165" fontId="0" fillId="0" borderId="1" xfId="0" applyNumberFormat="1" applyBorder="1"/>
    <xf numFmtId="165" fontId="0" fillId="0" borderId="6" xfId="0" applyNumberFormat="1" applyBorder="1"/>
    <xf numFmtId="20" fontId="0" fillId="0" borderId="0" xfId="0" applyNumberFormat="1"/>
    <xf numFmtId="0" fontId="0" fillId="0" borderId="1" xfId="0" applyNumberFormat="1" applyBorder="1"/>
    <xf numFmtId="0" fontId="0" fillId="0" borderId="6" xfId="0" applyNumberFormat="1" applyBorder="1"/>
    <xf numFmtId="2" fontId="0" fillId="4" borderId="7" xfId="0" applyNumberFormat="1" applyFill="1" applyBorder="1"/>
    <xf numFmtId="2" fontId="0" fillId="4" borderId="6" xfId="0" applyNumberFormat="1" applyFill="1" applyBorder="1"/>
    <xf numFmtId="2" fontId="0" fillId="4" borderId="1" xfId="0" applyNumberFormat="1" applyFill="1" applyBorder="1"/>
    <xf numFmtId="2" fontId="0" fillId="4" borderId="2" xfId="0" applyNumberFormat="1" applyFill="1" applyBorder="1"/>
    <xf numFmtId="0" fontId="0" fillId="2" borderId="9" xfId="0" applyFill="1" applyBorder="1"/>
    <xf numFmtId="0" fontId="0" fillId="3" borderId="1" xfId="0" applyFill="1" applyBorder="1" applyAlignment="1">
      <alignment wrapText="1"/>
    </xf>
    <xf numFmtId="0" fontId="4" fillId="5" borderId="1" xfId="0" applyFont="1" applyFill="1" applyBorder="1"/>
    <xf numFmtId="2" fontId="0" fillId="0" borderId="1" xfId="1" applyNumberFormat="1" applyFont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_xlchart.v1.17</cx:f>
      </cx:strDim>
      <cx:numDim type="val">
        <cx:f>_xlchart.v1.19</cx:f>
      </cx:numDim>
    </cx:data>
    <cx:data id="1">
      <cx:strDim type="cat">
        <cx:f>_xlchart.v1.17</cx:f>
      </cx:strDim>
      <cx:numDim type="val">
        <cx:f>_xlchart.v1.21</cx:f>
      </cx:numDim>
    </cx:data>
    <cx:data id="2">
      <cx:strDim type="cat">
        <cx:f>_xlchart.v1.17</cx:f>
      </cx:strDim>
      <cx:numDim type="val">
        <cx:f>_xlchart.v1.23</cx:f>
      </cx:numDim>
    </cx:data>
    <cx:data id="3">
      <cx:strDim type="cat">
        <cx:f>_xlchart.v1.17</cx:f>
      </cx:strDim>
      <cx:numDim type="val">
        <cx:f>_xlchart.v1.25</cx:f>
      </cx:numDim>
    </cx:data>
    <cx:data id="4">
      <cx:strDim type="cat">
        <cx:f>_xlchart.v1.17</cx:f>
      </cx:strDim>
      <cx:numDim type="val">
        <cx:f>_xlchart.v1.27</cx:f>
      </cx:numDim>
    </cx:data>
    <cx:data id="5">
      <cx:strDim type="cat">
        <cx:f>_xlchart.v1.17</cx:f>
      </cx:strDim>
      <cx:numDim type="val">
        <cx:f>_xlchart.v1.29</cx:f>
      </cx:numDim>
    </cx:data>
    <cx:data id="6">
      <cx:strDim type="cat">
        <cx:f>_xlchart.v1.17</cx:f>
      </cx:strDim>
      <cx:numDim type="val">
        <cx:f>_xlchart.v1.31</cx:f>
      </cx:numDim>
    </cx:data>
    <cx:data id="7">
      <cx:strDim type="cat">
        <cx:f>_xlchart.v1.17</cx:f>
      </cx:strDim>
      <cx:numDim type="val">
        <cx:f>_xlchart.v1.33</cx:f>
      </cx:numDim>
    </cx:data>
    <cx:data id="8">
      <cx:strDim type="cat">
        <cx:f>_xlchart.v1.17</cx:f>
      </cx:strDim>
      <cx:numDim type="val">
        <cx:f>_xlchart.v1.35</cx:f>
      </cx:numDim>
    </cx:data>
  </cx:chartData>
  <cx:chart>
    <cx:title pos="t" align="ctr" overlay="0"/>
    <cx:plotArea>
      <cx:plotAreaRegion>
        <cx:series layoutId="boxWhisker" uniqueId="{626E546B-1290-044E-BC5B-547C50541C73}">
          <cx:tx>
            <cx:txData>
              <cx:f>_xlchart.v1.18</cx:f>
              <cx:v>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71E21BF-8E2E-A641-A291-67F6D1DA460F}">
          <cx:tx>
            <cx:txData>
              <cx:f>_xlchart.v1.20</cx:f>
              <cx:v>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14CFF00-7E81-2C43-AB42-59C28FD19333}">
          <cx:tx>
            <cx:txData>
              <cx:f>_xlchart.v1.22</cx:f>
              <cx:v>C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8CC95371-DA2F-DC4B-BEAF-5C22662E4078}">
          <cx:tx>
            <cx:txData>
              <cx:f>_xlchart.v1.24</cx:f>
              <cx:v>D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7A3EBBB2-478E-C94E-AEA3-E0D2DC112DCC}">
          <cx:tx>
            <cx:txData>
              <cx:f>_xlchart.v1.26</cx:f>
              <cx:v>E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7EF6F551-A743-A44F-9B34-014A6AA2F59A}">
          <cx:tx>
            <cx:txData>
              <cx:f>_xlchart.v1.28</cx:f>
              <cx:v>F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540BC02C-E8EF-E345-B2B8-138E1E1E2546}">
          <cx:tx>
            <cx:txData>
              <cx:f>_xlchart.v1.30</cx:f>
              <cx:v/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E7D3EF52-FEA0-9F4F-B067-AB38BC180B86}">
          <cx:tx>
            <cx:txData>
              <cx:f>_xlchart.v1.32</cx:f>
              <cx:v>H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FBA5A242-2381-E948-898F-3062DA41159D}">
          <cx:tx>
            <cx:txData>
              <cx:f>_xlchart.v1.34</cx:f>
              <cx:v>I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_xlchart.v1.8</cx:f>
      </cx:strDim>
      <cx:numDim type="val">
        <cx:f dir="row">_xlchart.v1.9</cx:f>
      </cx:numDim>
    </cx:data>
    <cx:data id="1">
      <cx:strDim type="cat">
        <cx:f dir="row">_xlchart.v1.8</cx:f>
      </cx:strDim>
      <cx:numDim type="val">
        <cx:f dir="row">_xlchart.v1.10</cx:f>
      </cx:numDim>
    </cx:data>
    <cx:data id="2">
      <cx:strDim type="cat">
        <cx:f dir="row">_xlchart.v1.8</cx:f>
      </cx:strDim>
      <cx:numDim type="val">
        <cx:f dir="row">_xlchart.v1.11</cx:f>
      </cx:numDim>
    </cx:data>
    <cx:data id="3">
      <cx:strDim type="cat">
        <cx:f dir="row">_xlchart.v1.8</cx:f>
      </cx:strDim>
      <cx:numDim type="val">
        <cx:f dir="row">_xlchart.v1.12</cx:f>
      </cx:numDim>
    </cx:data>
    <cx:data id="4">
      <cx:strDim type="cat">
        <cx:f dir="row">_xlchart.v1.8</cx:f>
      </cx:strDim>
      <cx:numDim type="val">
        <cx:f dir="row">_xlchart.v1.13</cx:f>
      </cx:numDim>
    </cx:data>
    <cx:data id="5">
      <cx:strDim type="cat">
        <cx:f dir="row">_xlchart.v1.8</cx:f>
      </cx:strDim>
      <cx:numDim type="val">
        <cx:f dir="row">_xlchart.v1.14</cx:f>
      </cx:numDim>
    </cx:data>
    <cx:data id="6">
      <cx:strDim type="cat">
        <cx:f dir="row">_xlchart.v1.8</cx:f>
      </cx:strDim>
      <cx:numDim type="val">
        <cx:f dir="row">_xlchart.v1.15</cx:f>
      </cx:numDim>
    </cx:data>
    <cx:data id="7">
      <cx:strDim type="cat">
        <cx:f dir="row">_xlchart.v1.8</cx:f>
      </cx:strDim>
      <cx:numDim type="val">
        <cx:f dir="row">_xlchart.v1.16</cx:f>
      </cx:numDim>
    </cx:data>
  </cx:chartData>
  <cx:chart>
    <cx:title pos="t" align="ctr" overlay="0"/>
    <cx:plotArea>
      <cx:plotAreaRegion>
        <cx:series layoutId="boxWhisker" uniqueId="{0EDFF08E-89B8-F341-BA61-0EE92AB3DEF7}">
          <cx:tx>
            <cx:txData>
              <cx:f>_xlchart.v1.0</cx:f>
              <cx:v>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A628C74-2DF7-2F43-98EF-10ED0E97CC96}">
          <cx:tx>
            <cx:txData>
              <cx:f>_xlchart.v1.1</cx:f>
              <cx:v>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C2651BF-4DE1-204D-BC41-6C4A34CBE891}">
          <cx:tx>
            <cx:txData>
              <cx:f>_xlchart.v1.2</cx:f>
              <cx:v>C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37DF926-7FC2-1F44-8EDE-34A268E94194}">
          <cx:tx>
            <cx:txData>
              <cx:f>_xlchart.v1.3</cx:f>
              <cx:v>D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94452E64-8E93-A54F-A07B-A8D756BEF9E6}">
          <cx:tx>
            <cx:txData>
              <cx:f>_xlchart.v1.4</cx:f>
              <cx:v>E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FFA16C12-7A8A-1647-923F-68F331833547}">
          <cx:tx>
            <cx:txData>
              <cx:f>_xlchart.v1.5</cx:f>
              <cx:v>F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BD2BB302-2A6F-B643-A428-D50376ADB4E3}">
          <cx:tx>
            <cx:txData>
              <cx:f>_xlchart.v1.6</cx:f>
              <cx:v>G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53CEED5B-43AC-D147-92FB-1E78D2050782}">
          <cx:tx>
            <cx:txData>
              <cx:f>_xlchart.v1.7</cx:f>
              <cx:v>H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757903</xdr:colOff>
      <xdr:row>44</xdr:row>
      <xdr:rowOff>126508</xdr:rowOff>
    </xdr:from>
    <xdr:to>
      <xdr:col>16</xdr:col>
      <xdr:colOff>477356</xdr:colOff>
      <xdr:row>67</xdr:row>
      <xdr:rowOff>40148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AE58A90-EC9B-3FC6-97ED-3219BC30F0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37803" y="8152908"/>
              <a:ext cx="8241153" cy="45872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348072</xdr:colOff>
      <xdr:row>77</xdr:row>
      <xdr:rowOff>172782</xdr:rowOff>
    </xdr:from>
    <xdr:to>
      <xdr:col>21</xdr:col>
      <xdr:colOff>235184</xdr:colOff>
      <xdr:row>102</xdr:row>
      <xdr:rowOff>47036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C1855C0-DDE5-F033-566E-92DA2A55B0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26772" y="14904782"/>
              <a:ext cx="9183512" cy="495425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5AAF-AEEF-8D45-AFCF-FE5E416D3A4D}">
  <dimension ref="A1:V10"/>
  <sheetViews>
    <sheetView workbookViewId="0">
      <selection activeCell="O11" sqref="O11"/>
    </sheetView>
  </sheetViews>
  <sheetFormatPr baseColWidth="10" defaultRowHeight="16" x14ac:dyDescent="0.2"/>
  <cols>
    <col min="4" max="4" width="15.1640625" customWidth="1"/>
  </cols>
  <sheetData>
    <row r="1" spans="1:22" x14ac:dyDescent="0.2">
      <c r="A1" s="1">
        <v>2.4520685319034601E-2</v>
      </c>
      <c r="B1" s="1">
        <v>2.87664966341253E-2</v>
      </c>
      <c r="C1" s="1">
        <v>1.97306217156334E-2</v>
      </c>
      <c r="D1" s="1">
        <v>2.9249138236759099E-2</v>
      </c>
      <c r="E1" s="1">
        <v>1.70727980495771E-2</v>
      </c>
      <c r="F1" s="1">
        <v>1.52397462780681E-2</v>
      </c>
      <c r="G1" s="1">
        <v>0.13092186371197501</v>
      </c>
      <c r="H1" s="1">
        <v>0.26906142107953102</v>
      </c>
      <c r="I1" s="1">
        <v>0.14524264439822801</v>
      </c>
      <c r="J1" s="1">
        <v>2.5799843131155999E-2</v>
      </c>
      <c r="K1" s="1">
        <v>5.27928961623743E-2</v>
      </c>
      <c r="L1" s="1">
        <v>2.3507973928859099E-2</v>
      </c>
      <c r="M1" s="1">
        <v>6.0198793302334498E-2</v>
      </c>
      <c r="N1" s="1">
        <v>7.7682396335805204E-2</v>
      </c>
      <c r="O1" s="1">
        <v>3.8365283316369098E-2</v>
      </c>
      <c r="P1" s="1">
        <v>4.7368468391631002E-2</v>
      </c>
      <c r="Q1" s="1">
        <v>6.33426825923422E-2</v>
      </c>
      <c r="R1" s="1">
        <v>7.6714089331443303E-2</v>
      </c>
      <c r="S1" s="1">
        <v>2.06939420121857E-2</v>
      </c>
      <c r="T1" s="1">
        <v>1.5718065272999199E-2</v>
      </c>
      <c r="U1" s="1">
        <v>2.2382863484940001E-2</v>
      </c>
      <c r="V1" s="1">
        <v>2.2225801849694998E-2</v>
      </c>
    </row>
    <row r="2" spans="1:22" x14ac:dyDescent="0.2">
      <c r="A2" s="1">
        <v>3.0805140602473701E-2</v>
      </c>
      <c r="B2" s="1">
        <v>2.6633562149675001E-2</v>
      </c>
      <c r="C2" s="1">
        <v>2.08839004678909E-2</v>
      </c>
      <c r="D2" s="1">
        <v>2.39733528950807E-2</v>
      </c>
      <c r="E2" s="1">
        <v>1.8117305439985701E-2</v>
      </c>
      <c r="F2" s="1">
        <v>1.7240422727148399E-2</v>
      </c>
      <c r="G2" s="1">
        <v>0.19097485019278099</v>
      </c>
      <c r="H2" s="1">
        <v>0.42806581261603099</v>
      </c>
      <c r="I2" s="1">
        <v>0.49407731890268702</v>
      </c>
      <c r="J2" s="1">
        <v>0.39297809595250599</v>
      </c>
      <c r="K2" s="1">
        <v>0.73457488978916696</v>
      </c>
      <c r="L2" s="1">
        <v>2.2168398848506899E-2</v>
      </c>
      <c r="M2" s="1">
        <v>6.7562279162007494E-2</v>
      </c>
      <c r="N2" s="2">
        <v>1.34356870473698</v>
      </c>
      <c r="O2" s="1">
        <v>4.7409985995323298E-2</v>
      </c>
      <c r="P2" s="1">
        <v>4.9790826911027201E-2</v>
      </c>
      <c r="Q2" s="1">
        <v>0.227878378713674</v>
      </c>
      <c r="R2" s="1">
        <v>6.5929375897639905E-2</v>
      </c>
      <c r="S2" s="1">
        <v>1.9457635356179299E-2</v>
      </c>
      <c r="T2" s="1">
        <v>1.9089438758188901E-2</v>
      </c>
      <c r="U2" s="1">
        <v>2.8250100907516399E-2</v>
      </c>
      <c r="V2" s="1">
        <v>2.0227546987743698E-2</v>
      </c>
    </row>
    <row r="3" spans="1:22" x14ac:dyDescent="0.2">
      <c r="A3" s="1">
        <v>2.1739065121421899E-2</v>
      </c>
      <c r="B3" s="1">
        <v>2.4646126744714399E-2</v>
      </c>
      <c r="C3" s="1">
        <v>1.9677925882116799E-2</v>
      </c>
      <c r="D3" s="1">
        <v>2.8486711855065301E-2</v>
      </c>
      <c r="E3" s="1">
        <v>1.9854443403525299E-2</v>
      </c>
      <c r="F3" s="1">
        <v>1.60776595978766E-2</v>
      </c>
      <c r="G3" s="1">
        <v>0.92751677266395305</v>
      </c>
      <c r="H3" s="1">
        <v>0.77540288597848095</v>
      </c>
      <c r="I3" s="1">
        <v>0.35582561649973998</v>
      </c>
      <c r="J3" s="1">
        <v>9.0634526176764596E-2</v>
      </c>
      <c r="K3" s="1">
        <v>5.13230256467294E-2</v>
      </c>
      <c r="L3" s="1">
        <v>1.9970880603053499E-2</v>
      </c>
      <c r="M3" s="1">
        <v>6.0011968559399803E-2</v>
      </c>
      <c r="N3" s="1">
        <v>7.3667798713317301E-2</v>
      </c>
      <c r="O3" s="1">
        <v>3.4294440051377197E-2</v>
      </c>
      <c r="P3" s="1">
        <v>3.6846768897847201E-2</v>
      </c>
      <c r="Q3" s="1">
        <v>5.8190317891649197E-2</v>
      </c>
      <c r="R3" s="1">
        <v>7.4644514452027896E-2</v>
      </c>
      <c r="S3" s="1">
        <v>2.29382975847339E-2</v>
      </c>
      <c r="T3" s="1">
        <v>1.9368368612911101E-2</v>
      </c>
      <c r="U3" s="1">
        <v>2.26810106842746E-2</v>
      </c>
      <c r="V3" s="1">
        <v>2.1924960808945199E-2</v>
      </c>
    </row>
    <row r="4" spans="1:22" x14ac:dyDescent="0.2">
      <c r="A4" s="1">
        <v>2.3159326875713301E-2</v>
      </c>
      <c r="B4" s="1">
        <v>2.8396938524780299E-2</v>
      </c>
      <c r="C4" s="1">
        <v>1.91207765456641E-2</v>
      </c>
      <c r="D4" s="1">
        <v>2.5210524016839202E-2</v>
      </c>
      <c r="E4" s="1">
        <v>1.53955464124389E-2</v>
      </c>
      <c r="F4" s="1">
        <v>1.8725799260011701E-2</v>
      </c>
      <c r="G4" s="1">
        <v>5.1875261930663302E-2</v>
      </c>
      <c r="H4" s="1">
        <v>0.32533158169235998</v>
      </c>
      <c r="I4" s="1">
        <v>0.32871812527911798</v>
      </c>
      <c r="O4" s="1">
        <v>4.3281779900445398E-2</v>
      </c>
      <c r="P4" s="1">
        <v>0.20653592264529699</v>
      </c>
      <c r="S4" s="1">
        <v>1.8948712039698001E-2</v>
      </c>
      <c r="T4" s="1">
        <v>1.7227420511697299E-2</v>
      </c>
      <c r="U4" s="1">
        <v>2.3423145277496001E-2</v>
      </c>
      <c r="V4" s="1">
        <v>1.9684940307652402E-2</v>
      </c>
    </row>
    <row r="5" spans="1:22" x14ac:dyDescent="0.2">
      <c r="A5" s="1">
        <v>2.6963676643759302E-2</v>
      </c>
      <c r="B5" s="1">
        <v>0.24425603562714199</v>
      </c>
      <c r="C5" s="1">
        <v>2.31399704652476E-2</v>
      </c>
      <c r="D5" s="1">
        <v>2.6462256419136E-2</v>
      </c>
      <c r="E5" s="1">
        <v>1.9357153835041802E-2</v>
      </c>
      <c r="F5" s="1">
        <v>1.92768012247659E-2</v>
      </c>
      <c r="G5" s="1">
        <v>0.104615854093573</v>
      </c>
      <c r="H5" s="1">
        <v>0.48123430958756702</v>
      </c>
      <c r="I5" s="1">
        <v>0.33965327813607199</v>
      </c>
      <c r="O5" s="1">
        <v>2.87641617839174E-2</v>
      </c>
      <c r="P5" s="1">
        <v>0.86076602585409301</v>
      </c>
      <c r="S5" s="1">
        <v>1.8774004984050598E-2</v>
      </c>
      <c r="T5" s="1">
        <v>1.6138675919751301E-2</v>
      </c>
      <c r="U5" s="1">
        <v>2.26004661186581E-2</v>
      </c>
      <c r="V5" s="1">
        <v>2.1869495890127301E-2</v>
      </c>
    </row>
    <row r="6" spans="1:22" x14ac:dyDescent="0.2">
      <c r="A6" s="1">
        <v>2.5077513444707902E-2</v>
      </c>
      <c r="B6" s="1">
        <v>3.0623121993550498E-2</v>
      </c>
      <c r="C6" s="1">
        <v>0.18197385146636799</v>
      </c>
      <c r="D6" s="1">
        <v>2.7018439152094401E-2</v>
      </c>
      <c r="E6" s="1">
        <v>1.63789628002948E-2</v>
      </c>
      <c r="F6" s="1">
        <v>1.7531352295247001E-2</v>
      </c>
      <c r="G6" s="2">
        <v>1.5647533250004999</v>
      </c>
      <c r="H6" s="1">
        <v>0.92706722958352705</v>
      </c>
      <c r="I6" s="1">
        <v>0.37489390506582199</v>
      </c>
      <c r="O6" s="1">
        <v>0.26801363945258999</v>
      </c>
      <c r="P6" s="1">
        <v>3.7912829121425497E-2</v>
      </c>
      <c r="S6" s="1">
        <v>2.5729834459479298E-2</v>
      </c>
      <c r="T6" s="1">
        <v>0.27671498923065702</v>
      </c>
      <c r="U6" s="1">
        <v>3.5319794131136603E-2</v>
      </c>
      <c r="V6" s="1">
        <v>8.4975647032043106E-2</v>
      </c>
    </row>
    <row r="7" spans="1:22" x14ac:dyDescent="0.2">
      <c r="A7" s="1">
        <v>2.3660321380286901E-2</v>
      </c>
      <c r="B7" s="1">
        <v>2.6660725513047798E-2</v>
      </c>
      <c r="C7" s="1">
        <v>1.9410678821376599E-2</v>
      </c>
      <c r="D7" s="1">
        <v>2.5582718769152302E-2</v>
      </c>
      <c r="E7" s="1">
        <v>1.7556106546856399E-2</v>
      </c>
      <c r="F7" s="1">
        <v>1.6993823092117801E-2</v>
      </c>
      <c r="G7" s="1">
        <v>0.113853374039637</v>
      </c>
      <c r="H7" s="1">
        <v>0.47622781958068899</v>
      </c>
      <c r="I7" s="1">
        <v>0.76566858484272005</v>
      </c>
      <c r="O7" s="1">
        <v>3.5604256013448903E-2</v>
      </c>
      <c r="P7" s="1">
        <v>5.1586594019514299E-2</v>
      </c>
      <c r="S7" s="1">
        <v>1.7976829501158399E-2</v>
      </c>
      <c r="T7" s="2">
        <v>1.06165979803999</v>
      </c>
      <c r="U7" s="1">
        <v>2.8669334496497501E-2</v>
      </c>
      <c r="V7" s="1">
        <v>1.7483591614127599E-2</v>
      </c>
    </row>
    <row r="8" spans="1:22" x14ac:dyDescent="0.2">
      <c r="A8" s="1">
        <v>2.63245933686467E-2</v>
      </c>
      <c r="B8" s="1">
        <v>0.28000075255776902</v>
      </c>
      <c r="C8" s="1">
        <v>2.03095838553734E-2</v>
      </c>
      <c r="D8" s="1">
        <v>2.49779924151372E-2</v>
      </c>
      <c r="E8" s="1">
        <v>1.7337490186001499E-2</v>
      </c>
      <c r="F8" s="1">
        <v>1.68825105033335E-2</v>
      </c>
      <c r="G8" s="1">
        <v>7.4982728606514795E-2</v>
      </c>
      <c r="H8" s="1">
        <v>0.182211366807665</v>
      </c>
      <c r="I8" s="1">
        <v>6.6024259580634501E-2</v>
      </c>
      <c r="O8" s="1">
        <v>3.9609515955559303E-2</v>
      </c>
      <c r="P8" s="1">
        <v>4.9394052447110003E-2</v>
      </c>
      <c r="S8" s="1">
        <v>2.1577070143992402E-2</v>
      </c>
      <c r="T8" s="1">
        <v>8.56548168028997E-2</v>
      </c>
      <c r="U8" s="1">
        <v>2.3260340832965298E-2</v>
      </c>
      <c r="V8" s="1">
        <v>0.13638361540374699</v>
      </c>
    </row>
    <row r="9" spans="1:22" x14ac:dyDescent="0.2">
      <c r="A9" s="1">
        <v>2.5161986517093098E-2</v>
      </c>
      <c r="B9" s="1">
        <v>2.9724252168015101E-2</v>
      </c>
      <c r="C9" s="1">
        <v>1.8022855873329399E-2</v>
      </c>
      <c r="D9" s="1">
        <v>2.7967651739012899E-2</v>
      </c>
      <c r="E9" s="1">
        <v>1.78575336819209E-2</v>
      </c>
      <c r="F9" s="1">
        <v>1.9344455494720299E-2</v>
      </c>
      <c r="G9" s="1">
        <v>8.4869505823629204E-2</v>
      </c>
      <c r="H9" s="1">
        <v>0.31142695054687303</v>
      </c>
      <c r="I9" s="1">
        <v>0.37004151774084498</v>
      </c>
      <c r="O9" s="1">
        <v>0.450926830675007</v>
      </c>
      <c r="P9" s="1">
        <v>4.4019277604344098E-2</v>
      </c>
      <c r="S9" s="1">
        <v>2.17554026406893E-2</v>
      </c>
      <c r="T9" s="1">
        <v>1.9198551730649702E-2</v>
      </c>
      <c r="U9" s="1">
        <v>2.5432093587837001E-2</v>
      </c>
      <c r="V9" s="1">
        <v>6.7003236094795193E-2</v>
      </c>
    </row>
    <row r="10" spans="1:22" x14ac:dyDescent="0.2">
      <c r="A10" s="1">
        <v>2.3083181537250998E-2</v>
      </c>
      <c r="B10" s="1">
        <v>2.9324407955981201E-2</v>
      </c>
      <c r="C10" s="1">
        <v>8.2028833107165605E-2</v>
      </c>
      <c r="D10" s="1">
        <v>3.0464429045466201E-2</v>
      </c>
      <c r="E10" s="1">
        <v>1.8707838271765101E-2</v>
      </c>
      <c r="F10" s="1">
        <v>1.69357164419159E-2</v>
      </c>
      <c r="G10" s="1">
        <v>0.17516038979836099</v>
      </c>
      <c r="H10" s="1">
        <v>0.410567046457952</v>
      </c>
      <c r="I10" s="1">
        <v>0.35290106378510999</v>
      </c>
      <c r="O10" s="2">
        <v>1.48298503284284</v>
      </c>
      <c r="P10" s="1">
        <v>5.2955663067862001E-2</v>
      </c>
      <c r="S10" s="1">
        <v>2.1649735629113001E-2</v>
      </c>
      <c r="T10" s="1">
        <v>1.75560062621491E-2</v>
      </c>
      <c r="U10" s="1">
        <v>2.5954747866552101E-2</v>
      </c>
      <c r="V10" s="1">
        <v>2.4443909212303699E-2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0033-1F56-8B46-A793-5518309201E5}">
  <dimension ref="A1:AI125"/>
  <sheetViews>
    <sheetView zoomScale="125" workbookViewId="0">
      <pane xSplit="1" topLeftCell="B1" activePane="topRight" state="frozen"/>
      <selection pane="topRight" activeCell="P40" sqref="P40"/>
    </sheetView>
  </sheetViews>
  <sheetFormatPr baseColWidth="10" defaultRowHeight="16" x14ac:dyDescent="0.2"/>
  <cols>
    <col min="1" max="1" width="15.5" customWidth="1"/>
    <col min="2" max="23" width="10.1640625" customWidth="1"/>
    <col min="25" max="25" width="14.83203125" customWidth="1"/>
  </cols>
  <sheetData>
    <row r="1" spans="1:23" x14ac:dyDescent="0.2">
      <c r="A1" s="3" t="s">
        <v>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/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</row>
    <row r="2" spans="1:23" x14ac:dyDescent="0.2">
      <c r="A2" s="15" t="s">
        <v>8</v>
      </c>
      <c r="B2" s="4">
        <f>IF('Raw Measurements m^3'!A1&lt;&gt;0,'Raw Measurements m^3'!A1*1000000,"")</f>
        <v>24520.685319034601</v>
      </c>
      <c r="C2" s="4">
        <f>IF('Raw Measurements m^3'!B1&lt;&gt;0,'Raw Measurements m^3'!B1*1000000,"")</f>
        <v>28766.496634125298</v>
      </c>
      <c r="D2" s="4">
        <f>IF('Raw Measurements m^3'!C1&lt;&gt;0,'Raw Measurements m^3'!C1*1000000,"")</f>
        <v>19730.621715633399</v>
      </c>
      <c r="E2" s="4">
        <f>IF('Raw Measurements m^3'!D1&lt;&gt;0,'Raw Measurements m^3'!D1*1000000,"")</f>
        <v>29249.1382367591</v>
      </c>
      <c r="F2" s="4">
        <f>IF('Raw Measurements m^3'!E1&lt;&gt;0,'Raw Measurements m^3'!E1*1000000,"")</f>
        <v>17072.798049577101</v>
      </c>
      <c r="G2" s="4">
        <f>IF('Raw Measurements m^3'!F1&lt;&gt;0,'Raw Measurements m^3'!F1*1000000,"")</f>
        <v>15239.7462780681</v>
      </c>
      <c r="H2" s="4"/>
      <c r="I2" s="4">
        <f>IF('Raw Measurements m^3'!H1&lt;&gt;0,'Raw Measurements m^3'!H1*1000000,"")</f>
        <v>269061.42107953102</v>
      </c>
      <c r="J2" s="4">
        <f>IF('Raw Measurements m^3'!I1&lt;&gt;0,'Raw Measurements m^3'!I1*1000000,"")</f>
        <v>145242.644398228</v>
      </c>
      <c r="K2" s="4">
        <f>IF('Raw Measurements m^3'!J1&lt;&gt;0,'Raw Measurements m^3'!J1*1000000,"")</f>
        <v>25799.843131155998</v>
      </c>
      <c r="L2" s="4">
        <f>IF('Raw Measurements m^3'!K1&lt;&gt;0,'Raw Measurements m^3'!K1*1000000,"")</f>
        <v>52792.896162374302</v>
      </c>
      <c r="M2" s="4">
        <f>IF('Raw Measurements m^3'!L1&lt;&gt;0,'Raw Measurements m^3'!L1*1000000,"")</f>
        <v>23507.973928859097</v>
      </c>
      <c r="N2" s="4">
        <f>IF('Raw Measurements m^3'!M1&lt;&gt;0,'Raw Measurements m^3'!M1*1000000,"")</f>
        <v>60198.793302334496</v>
      </c>
      <c r="O2" s="4">
        <f>IF('Raw Measurements m^3'!N1&lt;&gt;0,'Raw Measurements m^3'!N1*1000000,"")</f>
        <v>77682.396335805199</v>
      </c>
      <c r="P2" s="4">
        <f>IF('Raw Measurements m^3'!O1&lt;&gt;0,'Raw Measurements m^3'!O1*1000000,"")</f>
        <v>38365.283316369096</v>
      </c>
      <c r="Q2" s="4">
        <f>IF('Raw Measurements m^3'!P1&lt;&gt;0,'Raw Measurements m^3'!P1*1000000,"")</f>
        <v>47368.468391631002</v>
      </c>
      <c r="R2" s="4">
        <f>IF('Raw Measurements m^3'!Q1&lt;&gt;0,'Raw Measurements m^3'!Q1*1000000,"")</f>
        <v>63342.6825923422</v>
      </c>
      <c r="S2" s="4">
        <f>IF('Raw Measurements m^3'!R1&lt;&gt;0,'Raw Measurements m^3'!R1*1000000,"")</f>
        <v>76714.089331443305</v>
      </c>
      <c r="T2" s="4">
        <f>IF('Raw Measurements m^3'!S1&lt;&gt;0,'Raw Measurements m^3'!S1*1000000,"")</f>
        <v>20693.9420121857</v>
      </c>
      <c r="U2" s="4">
        <f>IF('Raw Measurements m^3'!T1&lt;&gt;0,'Raw Measurements m^3'!T1*1000000,"")</f>
        <v>15718.0652729992</v>
      </c>
      <c r="V2" s="4">
        <f>IF('Raw Measurements m^3'!U1&lt;&gt;0,'Raw Measurements m^3'!U1*1000000,"")</f>
        <v>22382.86348494</v>
      </c>
      <c r="W2" s="4">
        <f>IF('Raw Measurements m^3'!V1&lt;&gt;0,'Raw Measurements m^3'!V1*1000000,"")</f>
        <v>22225.801849694999</v>
      </c>
    </row>
    <row r="3" spans="1:23" x14ac:dyDescent="0.2">
      <c r="A3" s="15" t="s">
        <v>9</v>
      </c>
      <c r="B3" s="4">
        <f>IF('Raw Measurements m^3'!A2&lt;&gt;0,'Raw Measurements m^3'!A2*1000000,"")</f>
        <v>30805.140602473701</v>
      </c>
      <c r="C3" s="4">
        <f>IF('Raw Measurements m^3'!B2&lt;&gt;0,'Raw Measurements m^3'!B2*1000000,"")</f>
        <v>26633.562149675003</v>
      </c>
      <c r="D3" s="4">
        <f>IF('Raw Measurements m^3'!C2&lt;&gt;0,'Raw Measurements m^3'!C2*1000000,"")</f>
        <v>20883.9004678909</v>
      </c>
      <c r="E3" s="4">
        <f>IF('Raw Measurements m^3'!D2&lt;&gt;0,'Raw Measurements m^3'!D2*1000000,"")</f>
        <v>23973.352895080701</v>
      </c>
      <c r="F3" s="4">
        <f>IF('Raw Measurements m^3'!E2&lt;&gt;0,'Raw Measurements m^3'!E2*1000000,"")</f>
        <v>18117.305439985699</v>
      </c>
      <c r="G3" s="4">
        <f>IF('Raw Measurements m^3'!F2&lt;&gt;0,'Raw Measurements m^3'!F2*1000000,"")</f>
        <v>17240.422727148398</v>
      </c>
      <c r="H3" s="4"/>
      <c r="I3" s="4">
        <f>IF('Raw Measurements m^3'!H2&lt;&gt;0,'Raw Measurements m^3'!H2*1000000,"")</f>
        <v>428065.81261603098</v>
      </c>
      <c r="J3" s="4">
        <f>IF('Raw Measurements m^3'!I2&lt;&gt;0,'Raw Measurements m^3'!I2*1000000,"")</f>
        <v>494077.31890268699</v>
      </c>
      <c r="K3" s="4">
        <f>IF('Raw Measurements m^3'!J2&lt;&gt;0,'Raw Measurements m^3'!J2*1000000,"")</f>
        <v>392978.095952506</v>
      </c>
      <c r="L3" s="4">
        <f>IF('Raw Measurements m^3'!K2&lt;&gt;0,'Raw Measurements m^3'!K2*1000000,"")</f>
        <v>734574.88978916698</v>
      </c>
      <c r="M3" s="4">
        <f>IF('Raw Measurements m^3'!L2&lt;&gt;0,'Raw Measurements m^3'!L2*1000000,"")</f>
        <v>22168.398848506899</v>
      </c>
      <c r="N3" s="4">
        <f>IF('Raw Measurements m^3'!M2&lt;&gt;0,'Raw Measurements m^3'!M2*1000000,"")</f>
        <v>67562.2791620075</v>
      </c>
      <c r="O3" s="4">
        <f>IF('Raw Measurements m^3'!N2&lt;&gt;0,'Raw Measurements m^3'!N2*1000000,"")</f>
        <v>1343568.7047369799</v>
      </c>
      <c r="P3" s="4">
        <f>IF('Raw Measurements m^3'!O2&lt;&gt;0,'Raw Measurements m^3'!O2*1000000,"")</f>
        <v>47409.985995323295</v>
      </c>
      <c r="Q3" s="4">
        <f>IF('Raw Measurements m^3'!P2&lt;&gt;0,'Raw Measurements m^3'!P2*1000000,"")</f>
        <v>49790.826911027201</v>
      </c>
      <c r="R3" s="4">
        <f>IF('Raw Measurements m^3'!Q2&lt;&gt;0,'Raw Measurements m^3'!Q2*1000000,"")</f>
        <v>227878.378713674</v>
      </c>
      <c r="S3" s="4">
        <f>IF('Raw Measurements m^3'!R2&lt;&gt;0,'Raw Measurements m^3'!R2*1000000,"")</f>
        <v>65929.375897639911</v>
      </c>
      <c r="T3" s="4">
        <f>IF('Raw Measurements m^3'!S2&lt;&gt;0,'Raw Measurements m^3'!S2*1000000,"")</f>
        <v>19457.6353561793</v>
      </c>
      <c r="U3" s="4">
        <f>IF('Raw Measurements m^3'!T2&lt;&gt;0,'Raw Measurements m^3'!T2*1000000,"")</f>
        <v>19089.438758188902</v>
      </c>
      <c r="V3" s="4">
        <f>IF('Raw Measurements m^3'!U2&lt;&gt;0,'Raw Measurements m^3'!U2*1000000,"")</f>
        <v>28250.1009075164</v>
      </c>
      <c r="W3" s="4">
        <f>IF('Raw Measurements m^3'!V2&lt;&gt;0,'Raw Measurements m^3'!V2*1000000,"")</f>
        <v>20227.546987743699</v>
      </c>
    </row>
    <row r="4" spans="1:23" x14ac:dyDescent="0.2">
      <c r="A4" s="15" t="s">
        <v>10</v>
      </c>
      <c r="B4" s="4">
        <f>IF('Raw Measurements m^3'!A3&lt;&gt;0,'Raw Measurements m^3'!A3*1000000,"")</f>
        <v>21739.0651214219</v>
      </c>
      <c r="C4" s="4">
        <f>IF('Raw Measurements m^3'!B3&lt;&gt;0,'Raw Measurements m^3'!B3*1000000,"")</f>
        <v>24646.126744714398</v>
      </c>
      <c r="D4" s="4">
        <f>IF('Raw Measurements m^3'!C3&lt;&gt;0,'Raw Measurements m^3'!C3*1000000,"")</f>
        <v>19677.925882116797</v>
      </c>
      <c r="E4" s="4">
        <f>IF('Raw Measurements m^3'!D3&lt;&gt;0,'Raw Measurements m^3'!D3*1000000,"")</f>
        <v>28486.711855065299</v>
      </c>
      <c r="F4" s="4">
        <f>IF('Raw Measurements m^3'!E3&lt;&gt;0,'Raw Measurements m^3'!E3*1000000,"")</f>
        <v>19854.4434035253</v>
      </c>
      <c r="G4" s="4">
        <f>IF('Raw Measurements m^3'!F3&lt;&gt;0,'Raw Measurements m^3'!F3*1000000,"")</f>
        <v>16077.6595978766</v>
      </c>
      <c r="H4" s="4"/>
      <c r="I4" s="4">
        <f>IF('Raw Measurements m^3'!H3&lt;&gt;0,'Raw Measurements m^3'!H3*1000000,"")</f>
        <v>775402.88597848092</v>
      </c>
      <c r="J4" s="4">
        <f>IF('Raw Measurements m^3'!I3&lt;&gt;0,'Raw Measurements m^3'!I3*1000000,"")</f>
        <v>355825.61649973999</v>
      </c>
      <c r="K4" s="4">
        <f>IF('Raw Measurements m^3'!J3&lt;&gt;0,'Raw Measurements m^3'!J3*1000000,"")</f>
        <v>90634.526176764601</v>
      </c>
      <c r="L4" s="4">
        <f>IF('Raw Measurements m^3'!K3&lt;&gt;0,'Raw Measurements m^3'!K3*1000000,"")</f>
        <v>51323.025646729402</v>
      </c>
      <c r="M4" s="4">
        <f>IF('Raw Measurements m^3'!L3&lt;&gt;0,'Raw Measurements m^3'!L3*1000000,"")</f>
        <v>19970.880603053498</v>
      </c>
      <c r="N4" s="4">
        <f>IF('Raw Measurements m^3'!M3&lt;&gt;0,'Raw Measurements m^3'!M3*1000000,"")</f>
        <v>60011.9685593998</v>
      </c>
      <c r="O4" s="4">
        <f>IF('Raw Measurements m^3'!N3&lt;&gt;0,'Raw Measurements m^3'!N3*1000000,"")</f>
        <v>73667.798713317301</v>
      </c>
      <c r="P4" s="4">
        <f>IF('Raw Measurements m^3'!O3&lt;&gt;0,'Raw Measurements m^3'!O3*1000000,"")</f>
        <v>34294.440051377198</v>
      </c>
      <c r="Q4" s="4">
        <f>IF('Raw Measurements m^3'!P3&lt;&gt;0,'Raw Measurements m^3'!P3*1000000,"")</f>
        <v>36846.7688978472</v>
      </c>
      <c r="R4" s="4">
        <f>IF('Raw Measurements m^3'!Q3&lt;&gt;0,'Raw Measurements m^3'!Q3*1000000,"")</f>
        <v>58190.317891649196</v>
      </c>
      <c r="S4" s="4">
        <f>IF('Raw Measurements m^3'!R3&lt;&gt;0,'Raw Measurements m^3'!R3*1000000,"")</f>
        <v>74644.514452027899</v>
      </c>
      <c r="T4" s="4">
        <f>IF('Raw Measurements m^3'!S3&lt;&gt;0,'Raw Measurements m^3'!S3*1000000,"")</f>
        <v>22938.2975847339</v>
      </c>
      <c r="U4" s="4">
        <f>IF('Raw Measurements m^3'!T3&lt;&gt;0,'Raw Measurements m^3'!T3*1000000,"")</f>
        <v>19368.368612911101</v>
      </c>
      <c r="V4" s="4">
        <f>IF('Raw Measurements m^3'!U3&lt;&gt;0,'Raw Measurements m^3'!U3*1000000,"")</f>
        <v>22681.010684274599</v>
      </c>
      <c r="W4" s="4">
        <f>IF('Raw Measurements m^3'!V3&lt;&gt;0,'Raw Measurements m^3'!V3*1000000,"")</f>
        <v>21924.960808945198</v>
      </c>
    </row>
    <row r="5" spans="1:23" x14ac:dyDescent="0.2">
      <c r="A5" s="15" t="s">
        <v>11</v>
      </c>
      <c r="B5" s="4">
        <f>IF('Raw Measurements m^3'!A4&lt;&gt;0,'Raw Measurements m^3'!A4*1000000,"")</f>
        <v>23159.326875713301</v>
      </c>
      <c r="C5" s="4">
        <f>IF('Raw Measurements m^3'!B4&lt;&gt;0,'Raw Measurements m^3'!B4*1000000,"")</f>
        <v>28396.9385247803</v>
      </c>
      <c r="D5" s="4">
        <f>IF('Raw Measurements m^3'!C4&lt;&gt;0,'Raw Measurements m^3'!C4*1000000,"")</f>
        <v>19120.776545664099</v>
      </c>
      <c r="E5" s="4">
        <f>IF('Raw Measurements m^3'!D4&lt;&gt;0,'Raw Measurements m^3'!D4*1000000,"")</f>
        <v>25210.524016839201</v>
      </c>
      <c r="F5" s="4">
        <f>IF('Raw Measurements m^3'!E4&lt;&gt;0,'Raw Measurements m^3'!E4*1000000,"")</f>
        <v>15395.5464124389</v>
      </c>
      <c r="G5" s="4">
        <f>IF('Raw Measurements m^3'!F4&lt;&gt;0,'Raw Measurements m^3'!F4*1000000,"")</f>
        <v>18725.7992600117</v>
      </c>
      <c r="H5" s="4"/>
      <c r="I5" s="4">
        <f>IF('Raw Measurements m^3'!H4&lt;&gt;0,'Raw Measurements m^3'!H4*1000000,"")</f>
        <v>325331.58169235999</v>
      </c>
      <c r="J5" s="4">
        <f>IF('Raw Measurements m^3'!I4&lt;&gt;0,'Raw Measurements m^3'!I4*1000000,"")</f>
        <v>328718.12527911796</v>
      </c>
      <c r="K5" s="4" t="str">
        <f>IF('Raw Measurements m^3'!J4&lt;&gt;0,'Raw Measurements m^3'!J4*1000000,"")</f>
        <v/>
      </c>
      <c r="L5" s="4" t="str">
        <f>IF('Raw Measurements m^3'!K4&lt;&gt;0,'Raw Measurements m^3'!K4*1000000,"")</f>
        <v/>
      </c>
      <c r="M5" s="4" t="str">
        <f>IF('Raw Measurements m^3'!L4&lt;&gt;0,'Raw Measurements m^3'!L4*1000000,"")</f>
        <v/>
      </c>
      <c r="N5" s="4" t="str">
        <f>IF('Raw Measurements m^3'!M4&lt;&gt;0,'Raw Measurements m^3'!M4*1000000,"")</f>
        <v/>
      </c>
      <c r="O5" s="4" t="str">
        <f>IF('Raw Measurements m^3'!N4&lt;&gt;0,'Raw Measurements m^3'!N4*1000000,"")</f>
        <v/>
      </c>
      <c r="P5" s="4">
        <f>IF('Raw Measurements m^3'!O4&lt;&gt;0,'Raw Measurements m^3'!O4*1000000,"")</f>
        <v>43281.779900445399</v>
      </c>
      <c r="Q5" s="4">
        <f>IF('Raw Measurements m^3'!P4&lt;&gt;0,'Raw Measurements m^3'!P4*1000000,"")</f>
        <v>206535.92264529699</v>
      </c>
      <c r="R5" s="4" t="str">
        <f>IF('Raw Measurements m^3'!Q4&lt;&gt;0,'Raw Measurements m^3'!Q4*1000000,"")</f>
        <v/>
      </c>
      <c r="S5" s="4" t="str">
        <f>IF('Raw Measurements m^3'!R4&lt;&gt;0,'Raw Measurements m^3'!R4*1000000,"")</f>
        <v/>
      </c>
      <c r="T5" s="4">
        <f>IF('Raw Measurements m^3'!S4&lt;&gt;0,'Raw Measurements m^3'!S4*1000000,"")</f>
        <v>18948.712039698003</v>
      </c>
      <c r="U5" s="4">
        <f>IF('Raw Measurements m^3'!T4&lt;&gt;0,'Raw Measurements m^3'!T4*1000000,"")</f>
        <v>17227.420511697299</v>
      </c>
      <c r="V5" s="4">
        <f>IF('Raw Measurements m^3'!U4&lt;&gt;0,'Raw Measurements m^3'!U4*1000000,"")</f>
        <v>23423.145277496002</v>
      </c>
      <c r="W5" s="4">
        <f>IF('Raw Measurements m^3'!V4&lt;&gt;0,'Raw Measurements m^3'!V4*1000000,"")</f>
        <v>19684.940307652403</v>
      </c>
    </row>
    <row r="6" spans="1:23" x14ac:dyDescent="0.2">
      <c r="A6" s="15" t="s">
        <v>12</v>
      </c>
      <c r="B6" s="4">
        <f>IF('Raw Measurements m^3'!A5&lt;&gt;0,'Raw Measurements m^3'!A5*1000000,"")</f>
        <v>26963.676643759303</v>
      </c>
      <c r="C6" s="4">
        <f>IF('Raw Measurements m^3'!B5&lt;&gt;0,'Raw Measurements m^3'!B5*1000000,"")</f>
        <v>244256.03562714197</v>
      </c>
      <c r="D6" s="4">
        <f>IF('Raw Measurements m^3'!C5&lt;&gt;0,'Raw Measurements m^3'!C5*1000000,"")</f>
        <v>23139.970465247599</v>
      </c>
      <c r="E6" s="4">
        <f>IF('Raw Measurements m^3'!D5&lt;&gt;0,'Raw Measurements m^3'!D5*1000000,"")</f>
        <v>26462.256419136</v>
      </c>
      <c r="F6" s="4">
        <f>IF('Raw Measurements m^3'!E5&lt;&gt;0,'Raw Measurements m^3'!E5*1000000,"")</f>
        <v>19357.153835041801</v>
      </c>
      <c r="G6" s="4">
        <f>IF('Raw Measurements m^3'!F5&lt;&gt;0,'Raw Measurements m^3'!F5*1000000,"")</f>
        <v>19276.801224765899</v>
      </c>
      <c r="H6" s="4"/>
      <c r="I6" s="4">
        <f>IF('Raw Measurements m^3'!H5&lt;&gt;0,'Raw Measurements m^3'!H5*1000000,"")</f>
        <v>481234.309587567</v>
      </c>
      <c r="J6" s="4">
        <f>IF('Raw Measurements m^3'!I5&lt;&gt;0,'Raw Measurements m^3'!I5*1000000,"")</f>
        <v>339653.27813607198</v>
      </c>
      <c r="K6" s="4" t="str">
        <f>IF('Raw Measurements m^3'!J5&lt;&gt;0,'Raw Measurements m^3'!J5*1000000,"")</f>
        <v/>
      </c>
      <c r="L6" s="4" t="str">
        <f>IF('Raw Measurements m^3'!K5&lt;&gt;0,'Raw Measurements m^3'!K5*1000000,"")</f>
        <v/>
      </c>
      <c r="M6" s="4" t="str">
        <f>IF('Raw Measurements m^3'!L5&lt;&gt;0,'Raw Measurements m^3'!L5*1000000,"")</f>
        <v/>
      </c>
      <c r="N6" s="4" t="str">
        <f>IF('Raw Measurements m^3'!M5&lt;&gt;0,'Raw Measurements m^3'!M5*1000000,"")</f>
        <v/>
      </c>
      <c r="O6" s="4" t="str">
        <f>IF('Raw Measurements m^3'!N5&lt;&gt;0,'Raw Measurements m^3'!N5*1000000,"")</f>
        <v/>
      </c>
      <c r="P6" s="4">
        <f>IF('Raw Measurements m^3'!O5&lt;&gt;0,'Raw Measurements m^3'!O5*1000000,"")</f>
        <v>28764.1617839174</v>
      </c>
      <c r="Q6" s="4">
        <f>IF('Raw Measurements m^3'!P5&lt;&gt;0,'Raw Measurements m^3'!P5*1000000,"")</f>
        <v>860766.02585409302</v>
      </c>
      <c r="R6" s="4" t="str">
        <f>IF('Raw Measurements m^3'!Q5&lt;&gt;0,'Raw Measurements m^3'!Q5*1000000,"")</f>
        <v/>
      </c>
      <c r="S6" s="4" t="str">
        <f>IF('Raw Measurements m^3'!R5&lt;&gt;0,'Raw Measurements m^3'!R5*1000000,"")</f>
        <v/>
      </c>
      <c r="T6" s="4">
        <f>IF('Raw Measurements m^3'!S5&lt;&gt;0,'Raw Measurements m^3'!S5*1000000,"")</f>
        <v>18774.0049840506</v>
      </c>
      <c r="U6" s="4">
        <f>IF('Raw Measurements m^3'!T5&lt;&gt;0,'Raw Measurements m^3'!T5*1000000,"")</f>
        <v>16138.6759197513</v>
      </c>
      <c r="V6" s="4">
        <f>IF('Raw Measurements m^3'!U5&lt;&gt;0,'Raw Measurements m^3'!U5*1000000,"")</f>
        <v>22600.4661186581</v>
      </c>
      <c r="W6" s="4">
        <f>IF('Raw Measurements m^3'!V5&lt;&gt;0,'Raw Measurements m^3'!V5*1000000,"")</f>
        <v>21869.495890127302</v>
      </c>
    </row>
    <row r="7" spans="1:23" x14ac:dyDescent="0.2">
      <c r="A7" s="15" t="s">
        <v>13</v>
      </c>
      <c r="B7" s="4">
        <f>IF('Raw Measurements m^3'!A6&lt;&gt;0,'Raw Measurements m^3'!A6*1000000,"")</f>
        <v>25077.5134447079</v>
      </c>
      <c r="C7" s="4">
        <f>IF('Raw Measurements m^3'!B6&lt;&gt;0,'Raw Measurements m^3'!B6*1000000,"")</f>
        <v>30623.1219935505</v>
      </c>
      <c r="D7" s="4">
        <f>IF('Raw Measurements m^3'!C6&lt;&gt;0,'Raw Measurements m^3'!C6*1000000,"")</f>
        <v>181973.85146636798</v>
      </c>
      <c r="E7" s="4">
        <f>IF('Raw Measurements m^3'!D6&lt;&gt;0,'Raw Measurements m^3'!D6*1000000,"")</f>
        <v>27018.439152094401</v>
      </c>
      <c r="F7" s="4">
        <f>IF('Raw Measurements m^3'!E6&lt;&gt;0,'Raw Measurements m^3'!E6*1000000,"")</f>
        <v>16378.962800294799</v>
      </c>
      <c r="G7" s="4">
        <f>IF('Raw Measurements m^3'!F6&lt;&gt;0,'Raw Measurements m^3'!F6*1000000,"")</f>
        <v>17531.352295247001</v>
      </c>
      <c r="H7" s="4"/>
      <c r="I7" s="4">
        <f>IF('Raw Measurements m^3'!H6&lt;&gt;0,'Raw Measurements m^3'!H6*1000000,"")</f>
        <v>927067.22958352708</v>
      </c>
      <c r="J7" s="4">
        <f>IF('Raw Measurements m^3'!I6&lt;&gt;0,'Raw Measurements m^3'!I6*1000000,"")</f>
        <v>374893.90506582201</v>
      </c>
      <c r="K7" s="4" t="str">
        <f>IF('Raw Measurements m^3'!J6&lt;&gt;0,'Raw Measurements m^3'!J6*1000000,"")</f>
        <v/>
      </c>
      <c r="L7" s="4" t="str">
        <f>IF('Raw Measurements m^3'!K6&lt;&gt;0,'Raw Measurements m^3'!K6*1000000,"")</f>
        <v/>
      </c>
      <c r="M7" s="4" t="str">
        <f>IF('Raw Measurements m^3'!L6&lt;&gt;0,'Raw Measurements m^3'!L6*1000000,"")</f>
        <v/>
      </c>
      <c r="N7" s="4" t="str">
        <f>IF('Raw Measurements m^3'!M6&lt;&gt;0,'Raw Measurements m^3'!M6*1000000,"")</f>
        <v/>
      </c>
      <c r="O7" s="4" t="str">
        <f>IF('Raw Measurements m^3'!N6&lt;&gt;0,'Raw Measurements m^3'!N6*1000000,"")</f>
        <v/>
      </c>
      <c r="P7" s="4">
        <f>IF('Raw Measurements m^3'!O6&lt;&gt;0,'Raw Measurements m^3'!O6*1000000,"")</f>
        <v>268013.63945258997</v>
      </c>
      <c r="Q7" s="4">
        <f>IF('Raw Measurements m^3'!P6&lt;&gt;0,'Raw Measurements m^3'!P6*1000000,"")</f>
        <v>37912.829121425493</v>
      </c>
      <c r="R7" s="4" t="str">
        <f>IF('Raw Measurements m^3'!Q6&lt;&gt;0,'Raw Measurements m^3'!Q6*1000000,"")</f>
        <v/>
      </c>
      <c r="S7" s="4" t="str">
        <f>IF('Raw Measurements m^3'!R6&lt;&gt;0,'Raw Measurements m^3'!R6*1000000,"")</f>
        <v/>
      </c>
      <c r="T7" s="4">
        <f>IF('Raw Measurements m^3'!S6&lt;&gt;0,'Raw Measurements m^3'!S6*1000000,"")</f>
        <v>25729.834459479298</v>
      </c>
      <c r="U7" s="4">
        <f>IF('Raw Measurements m^3'!T6&lt;&gt;0,'Raw Measurements m^3'!T6*1000000,"")</f>
        <v>276714.989230657</v>
      </c>
      <c r="V7" s="4">
        <f>IF('Raw Measurements m^3'!U6&lt;&gt;0,'Raw Measurements m^3'!U6*1000000,"")</f>
        <v>35319.794131136601</v>
      </c>
      <c r="W7" s="4">
        <f>IF('Raw Measurements m^3'!V6&lt;&gt;0,'Raw Measurements m^3'!V6*1000000,"")</f>
        <v>84975.647032043111</v>
      </c>
    </row>
    <row r="8" spans="1:23" x14ac:dyDescent="0.2">
      <c r="A8" s="15" t="s">
        <v>14</v>
      </c>
      <c r="B8" s="4">
        <f>IF('Raw Measurements m^3'!A7&lt;&gt;0,'Raw Measurements m^3'!A7*1000000,"")</f>
        <v>23660.3213802869</v>
      </c>
      <c r="C8" s="4">
        <f>IF('Raw Measurements m^3'!B7&lt;&gt;0,'Raw Measurements m^3'!B7*1000000,"")</f>
        <v>26660.725513047797</v>
      </c>
      <c r="D8" s="4">
        <f>IF('Raw Measurements m^3'!C7&lt;&gt;0,'Raw Measurements m^3'!C7*1000000,"")</f>
        <v>19410.678821376598</v>
      </c>
      <c r="E8" s="4">
        <f>IF('Raw Measurements m^3'!D7&lt;&gt;0,'Raw Measurements m^3'!D7*1000000,"")</f>
        <v>25582.718769152303</v>
      </c>
      <c r="F8" s="4">
        <f>IF('Raw Measurements m^3'!E7&lt;&gt;0,'Raw Measurements m^3'!E7*1000000,"")</f>
        <v>17556.106546856397</v>
      </c>
      <c r="G8" s="4">
        <f>IF('Raw Measurements m^3'!F7&lt;&gt;0,'Raw Measurements m^3'!F7*1000000,"")</f>
        <v>16993.8230921178</v>
      </c>
      <c r="H8" s="4"/>
      <c r="I8" s="4">
        <f>IF('Raw Measurements m^3'!H7&lt;&gt;0,'Raw Measurements m^3'!H7*1000000,"")</f>
        <v>476227.81958068901</v>
      </c>
      <c r="J8" s="4">
        <f>IF('Raw Measurements m^3'!I7&lt;&gt;0,'Raw Measurements m^3'!I7*1000000,"")</f>
        <v>765668.58484272007</v>
      </c>
      <c r="K8" s="4" t="str">
        <f>IF('Raw Measurements m^3'!J7&lt;&gt;0,'Raw Measurements m^3'!J7*1000000,"")</f>
        <v/>
      </c>
      <c r="L8" s="4" t="str">
        <f>IF('Raw Measurements m^3'!K7&lt;&gt;0,'Raw Measurements m^3'!K7*1000000,"")</f>
        <v/>
      </c>
      <c r="M8" s="4" t="str">
        <f>IF('Raw Measurements m^3'!L7&lt;&gt;0,'Raw Measurements m^3'!L7*1000000,"")</f>
        <v/>
      </c>
      <c r="N8" s="4" t="str">
        <f>IF('Raw Measurements m^3'!M7&lt;&gt;0,'Raw Measurements m^3'!M7*1000000,"")</f>
        <v/>
      </c>
      <c r="O8" s="4" t="str">
        <f>IF('Raw Measurements m^3'!N7&lt;&gt;0,'Raw Measurements m^3'!N7*1000000,"")</f>
        <v/>
      </c>
      <c r="P8" s="4">
        <f>IF('Raw Measurements m^3'!O7&lt;&gt;0,'Raw Measurements m^3'!O7*1000000,"")</f>
        <v>35604.256013448903</v>
      </c>
      <c r="Q8" s="4">
        <f>IF('Raw Measurements m^3'!P7&lt;&gt;0,'Raw Measurements m^3'!P7*1000000,"")</f>
        <v>51586.594019514298</v>
      </c>
      <c r="R8" s="4" t="str">
        <f>IF('Raw Measurements m^3'!Q7&lt;&gt;0,'Raw Measurements m^3'!Q7*1000000,"")</f>
        <v/>
      </c>
      <c r="S8" s="4" t="str">
        <f>IF('Raw Measurements m^3'!R7&lt;&gt;0,'Raw Measurements m^3'!R7*1000000,"")</f>
        <v/>
      </c>
      <c r="T8" s="4">
        <f>IF('Raw Measurements m^3'!S7&lt;&gt;0,'Raw Measurements m^3'!S7*1000000,"")</f>
        <v>17976.829501158398</v>
      </c>
      <c r="U8" s="4">
        <f>IF('Raw Measurements m^3'!T7&lt;&gt;0,'Raw Measurements m^3'!T7*1000000,"")</f>
        <v>1061659.79803999</v>
      </c>
      <c r="V8" s="4">
        <f>IF('Raw Measurements m^3'!U7&lt;&gt;0,'Raw Measurements m^3'!U7*1000000,"")</f>
        <v>28669.3344964975</v>
      </c>
      <c r="W8" s="4">
        <f>IF('Raw Measurements m^3'!V7&lt;&gt;0,'Raw Measurements m^3'!V7*1000000,"")</f>
        <v>17483.591614127599</v>
      </c>
    </row>
    <row r="9" spans="1:23" x14ac:dyDescent="0.2">
      <c r="A9" s="15" t="s">
        <v>15</v>
      </c>
      <c r="B9" s="4">
        <f>IF('Raw Measurements m^3'!A8&lt;&gt;0,'Raw Measurements m^3'!A8*1000000,"")</f>
        <v>26324.5933686467</v>
      </c>
      <c r="C9" s="4">
        <f>IF('Raw Measurements m^3'!B8&lt;&gt;0,'Raw Measurements m^3'!B8*1000000,"")</f>
        <v>280000.75255776901</v>
      </c>
      <c r="D9" s="4">
        <f>IF('Raw Measurements m^3'!C8&lt;&gt;0,'Raw Measurements m^3'!C8*1000000,"")</f>
        <v>20309.583855373399</v>
      </c>
      <c r="E9" s="4">
        <f>IF('Raw Measurements m^3'!D8&lt;&gt;0,'Raw Measurements m^3'!D8*1000000,"")</f>
        <v>24977.9924151372</v>
      </c>
      <c r="F9" s="4">
        <f>IF('Raw Measurements m^3'!E8&lt;&gt;0,'Raw Measurements m^3'!E8*1000000,"")</f>
        <v>17337.490186001498</v>
      </c>
      <c r="G9" s="4">
        <f>IF('Raw Measurements m^3'!F8&lt;&gt;0,'Raw Measurements m^3'!F8*1000000,"")</f>
        <v>16882.510503333498</v>
      </c>
      <c r="H9" s="4"/>
      <c r="I9" s="4">
        <f>IF('Raw Measurements m^3'!H8&lt;&gt;0,'Raw Measurements m^3'!H8*1000000,"")</f>
        <v>182211.36680766501</v>
      </c>
      <c r="J9" s="4">
        <f>IF('Raw Measurements m^3'!I8&lt;&gt;0,'Raw Measurements m^3'!I8*1000000,"")</f>
        <v>66024.259580634505</v>
      </c>
      <c r="K9" s="4" t="str">
        <f>IF('Raw Measurements m^3'!J8&lt;&gt;0,'Raw Measurements m^3'!J8*1000000,"")</f>
        <v/>
      </c>
      <c r="L9" s="4" t="str">
        <f>IF('Raw Measurements m^3'!K8&lt;&gt;0,'Raw Measurements m^3'!K8*1000000,"")</f>
        <v/>
      </c>
      <c r="M9" s="4" t="str">
        <f>IF('Raw Measurements m^3'!L8&lt;&gt;0,'Raw Measurements m^3'!L8*1000000,"")</f>
        <v/>
      </c>
      <c r="N9" s="4" t="str">
        <f>IF('Raw Measurements m^3'!M8&lt;&gt;0,'Raw Measurements m^3'!M8*1000000,"")</f>
        <v/>
      </c>
      <c r="O9" s="4" t="str">
        <f>IF('Raw Measurements m^3'!N8&lt;&gt;0,'Raw Measurements m^3'!N8*1000000,"")</f>
        <v/>
      </c>
      <c r="P9" s="4">
        <f>IF('Raw Measurements m^3'!O8&lt;&gt;0,'Raw Measurements m^3'!O8*1000000,"")</f>
        <v>39609.515955559305</v>
      </c>
      <c r="Q9" s="4">
        <f>IF('Raw Measurements m^3'!P8&lt;&gt;0,'Raw Measurements m^3'!P8*1000000,"")</f>
        <v>49394.05244711</v>
      </c>
      <c r="R9" s="4" t="str">
        <f>IF('Raw Measurements m^3'!Q8&lt;&gt;0,'Raw Measurements m^3'!Q8*1000000,"")</f>
        <v/>
      </c>
      <c r="S9" s="4" t="str">
        <f>IF('Raw Measurements m^3'!R8&lt;&gt;0,'Raw Measurements m^3'!R8*1000000,"")</f>
        <v/>
      </c>
      <c r="T9" s="4">
        <f>IF('Raw Measurements m^3'!S8&lt;&gt;0,'Raw Measurements m^3'!S8*1000000,"")</f>
        <v>21577.070143992401</v>
      </c>
      <c r="U9" s="4">
        <f>IF('Raw Measurements m^3'!T8&lt;&gt;0,'Raw Measurements m^3'!T8*1000000,"")</f>
        <v>85654.816802899702</v>
      </c>
      <c r="V9" s="4">
        <f>IF('Raw Measurements m^3'!U8&lt;&gt;0,'Raw Measurements m^3'!U8*1000000,"")</f>
        <v>23260.340832965299</v>
      </c>
      <c r="W9" s="4">
        <f>IF('Raw Measurements m^3'!V8&lt;&gt;0,'Raw Measurements m^3'!V8*1000000,"")</f>
        <v>136383.61540374698</v>
      </c>
    </row>
    <row r="10" spans="1:23" x14ac:dyDescent="0.2">
      <c r="A10" s="15" t="s">
        <v>16</v>
      </c>
      <c r="B10" s="4">
        <f>IF('Raw Measurements m^3'!A9&lt;&gt;0,'Raw Measurements m^3'!A9*1000000,"")</f>
        <v>25161.986517093097</v>
      </c>
      <c r="C10" s="4">
        <f>IF('Raw Measurements m^3'!B9&lt;&gt;0,'Raw Measurements m^3'!B9*1000000,"")</f>
        <v>29724.2521680151</v>
      </c>
      <c r="D10" s="4">
        <f>IF('Raw Measurements m^3'!C9&lt;&gt;0,'Raw Measurements m^3'!C9*1000000,"")</f>
        <v>18022.855873329398</v>
      </c>
      <c r="E10" s="4">
        <f>IF('Raw Measurements m^3'!D9&lt;&gt;0,'Raw Measurements m^3'!D9*1000000,"")</f>
        <v>27967.651739012897</v>
      </c>
      <c r="F10" s="4">
        <f>IF('Raw Measurements m^3'!E9&lt;&gt;0,'Raw Measurements m^3'!E9*1000000,"")</f>
        <v>17857.533681920901</v>
      </c>
      <c r="G10" s="4">
        <f>IF('Raw Measurements m^3'!F9&lt;&gt;0,'Raw Measurements m^3'!F9*1000000,"")</f>
        <v>19344.4554947203</v>
      </c>
      <c r="H10" s="4"/>
      <c r="I10" s="4">
        <f>IF('Raw Measurements m^3'!H9&lt;&gt;0,'Raw Measurements m^3'!H9*1000000,"")</f>
        <v>311426.95054687303</v>
      </c>
      <c r="J10" s="4">
        <f>IF('Raw Measurements m^3'!I9&lt;&gt;0,'Raw Measurements m^3'!I9*1000000,"")</f>
        <v>370041.51774084498</v>
      </c>
      <c r="K10" s="4" t="str">
        <f>IF('Raw Measurements m^3'!J9&lt;&gt;0,'Raw Measurements m^3'!J9*1000000,"")</f>
        <v/>
      </c>
      <c r="L10" s="4" t="str">
        <f>IF('Raw Measurements m^3'!K9&lt;&gt;0,'Raw Measurements m^3'!K9*1000000,"")</f>
        <v/>
      </c>
      <c r="M10" s="4" t="str">
        <f>IF('Raw Measurements m^3'!L9&lt;&gt;0,'Raw Measurements m^3'!L9*1000000,"")</f>
        <v/>
      </c>
      <c r="N10" s="4" t="str">
        <f>IF('Raw Measurements m^3'!M9&lt;&gt;0,'Raw Measurements m^3'!M9*1000000,"")</f>
        <v/>
      </c>
      <c r="O10" s="4" t="str">
        <f>IF('Raw Measurements m^3'!N9&lt;&gt;0,'Raw Measurements m^3'!N9*1000000,"")</f>
        <v/>
      </c>
      <c r="P10" s="4">
        <f>IF('Raw Measurements m^3'!O9&lt;&gt;0,'Raw Measurements m^3'!O9*1000000,"")</f>
        <v>450926.83067500702</v>
      </c>
      <c r="Q10" s="4">
        <f>IF('Raw Measurements m^3'!P9&lt;&gt;0,'Raw Measurements m^3'!P9*1000000,"")</f>
        <v>44019.277604344097</v>
      </c>
      <c r="R10" s="4" t="str">
        <f>IF('Raw Measurements m^3'!Q9&lt;&gt;0,'Raw Measurements m^3'!Q9*1000000,"")</f>
        <v/>
      </c>
      <c r="S10" s="4" t="str">
        <f>IF('Raw Measurements m^3'!R9&lt;&gt;0,'Raw Measurements m^3'!R9*1000000,"")</f>
        <v/>
      </c>
      <c r="T10" s="4">
        <f>IF('Raw Measurements m^3'!S9&lt;&gt;0,'Raw Measurements m^3'!S9*1000000,"")</f>
        <v>21755.402640689299</v>
      </c>
      <c r="U10" s="4">
        <f>IF('Raw Measurements m^3'!T9&lt;&gt;0,'Raw Measurements m^3'!T9*1000000,"")</f>
        <v>19198.551730649702</v>
      </c>
      <c r="V10" s="4">
        <f>IF('Raw Measurements m^3'!U9&lt;&gt;0,'Raw Measurements m^3'!U9*1000000,"")</f>
        <v>25432.093587837</v>
      </c>
      <c r="W10" s="4">
        <f>IF('Raw Measurements m^3'!V9&lt;&gt;0,'Raw Measurements m^3'!V9*1000000,"")</f>
        <v>67003.236094795197</v>
      </c>
    </row>
    <row r="11" spans="1:23" x14ac:dyDescent="0.2">
      <c r="A11" s="15" t="s">
        <v>17</v>
      </c>
      <c r="B11" s="10">
        <f>IF('Raw Measurements m^3'!A10&lt;&gt;0,'Raw Measurements m^3'!A10*1000000,"")</f>
        <v>23083.181537250999</v>
      </c>
      <c r="C11" s="4">
        <f>IF('Raw Measurements m^3'!B10&lt;&gt;0,'Raw Measurements m^3'!B10*1000000,"")</f>
        <v>29324.407955981202</v>
      </c>
      <c r="D11" s="4">
        <f>IF('Raw Measurements m^3'!C10&lt;&gt;0,'Raw Measurements m^3'!C10*1000000,"")</f>
        <v>82028.833107165599</v>
      </c>
      <c r="E11" s="4">
        <f>IF('Raw Measurements m^3'!D10&lt;&gt;0,'Raw Measurements m^3'!D10*1000000,"")</f>
        <v>30464.4290454662</v>
      </c>
      <c r="F11" s="4">
        <f>IF('Raw Measurements m^3'!E10&lt;&gt;0,'Raw Measurements m^3'!E10*1000000,"")</f>
        <v>18707.8382717651</v>
      </c>
      <c r="G11" s="4">
        <f>IF('Raw Measurements m^3'!F10&lt;&gt;0,'Raw Measurements m^3'!F10*1000000,"")</f>
        <v>16935.716441915898</v>
      </c>
      <c r="H11" s="4"/>
      <c r="I11" s="4">
        <f>IF('Raw Measurements m^3'!H10&lt;&gt;0,'Raw Measurements m^3'!H10*1000000,"")</f>
        <v>410567.046457952</v>
      </c>
      <c r="J11" s="4">
        <f>IF('Raw Measurements m^3'!I10&lt;&gt;0,'Raw Measurements m^3'!I10*1000000,"")</f>
        <v>352901.06378511002</v>
      </c>
      <c r="K11" s="4" t="str">
        <f>IF('Raw Measurements m^3'!J10&lt;&gt;0,'Raw Measurements m^3'!J10*1000000,"")</f>
        <v/>
      </c>
      <c r="L11" s="4" t="str">
        <f>IF('Raw Measurements m^3'!K10&lt;&gt;0,'Raw Measurements m^3'!K10*1000000,"")</f>
        <v/>
      </c>
      <c r="M11" s="4" t="str">
        <f>IF('Raw Measurements m^3'!L10&lt;&gt;0,'Raw Measurements m^3'!L10*1000000,"")</f>
        <v/>
      </c>
      <c r="N11" s="4" t="str">
        <f>IF('Raw Measurements m^3'!M10&lt;&gt;0,'Raw Measurements m^3'!M10*1000000,"")</f>
        <v/>
      </c>
      <c r="O11" s="4" t="str">
        <f>IF('Raw Measurements m^3'!N10&lt;&gt;0,'Raw Measurements m^3'!N10*1000000,"")</f>
        <v/>
      </c>
      <c r="P11" s="4">
        <f>IF('Raw Measurements m^3'!O10&lt;&gt;0,'Raw Measurements m^3'!O10*1000000,"")</f>
        <v>1482985.0328428401</v>
      </c>
      <c r="Q11" s="4">
        <f>IF('Raw Measurements m^3'!P10&lt;&gt;0,'Raw Measurements m^3'!P10*1000000,"")</f>
        <v>52955.663067861999</v>
      </c>
      <c r="R11" s="4" t="str">
        <f>IF('Raw Measurements m^3'!Q10&lt;&gt;0,'Raw Measurements m^3'!Q10*1000000,"")</f>
        <v/>
      </c>
      <c r="S11" s="4" t="str">
        <f>IF('Raw Measurements m^3'!R10&lt;&gt;0,'Raw Measurements m^3'!R10*1000000,"")</f>
        <v/>
      </c>
      <c r="T11" s="4">
        <f>IF('Raw Measurements m^3'!S10&lt;&gt;0,'Raw Measurements m^3'!S10*1000000,"")</f>
        <v>21649.735629113002</v>
      </c>
      <c r="U11" s="4">
        <f>IF('Raw Measurements m^3'!T10&lt;&gt;0,'Raw Measurements m^3'!T10*1000000,"")</f>
        <v>17556.006262149102</v>
      </c>
      <c r="V11" s="4">
        <f>IF('Raw Measurements m^3'!U10&lt;&gt;0,'Raw Measurements m^3'!U10*1000000,"")</f>
        <v>25954.747866552101</v>
      </c>
      <c r="W11" s="4">
        <f>IF('Raw Measurements m^3'!V10&lt;&gt;0,'Raw Measurements m^3'!V10*1000000,"")</f>
        <v>24443.909212303697</v>
      </c>
    </row>
    <row r="12" spans="1:23" x14ac:dyDescent="0.2">
      <c r="A12" s="13" t="s">
        <v>7</v>
      </c>
      <c r="B12" s="3" t="s">
        <v>18</v>
      </c>
      <c r="C12" s="3" t="s">
        <v>19</v>
      </c>
      <c r="D12" s="3" t="s">
        <v>20</v>
      </c>
      <c r="E12" s="3" t="s">
        <v>21</v>
      </c>
      <c r="F12" s="3" t="s">
        <v>22</v>
      </c>
      <c r="G12" s="3" t="s">
        <v>23</v>
      </c>
      <c r="H12" s="3"/>
      <c r="I12" s="3" t="s">
        <v>25</v>
      </c>
      <c r="J12" s="3" t="s">
        <v>26</v>
      </c>
      <c r="K12" s="3" t="s">
        <v>27</v>
      </c>
      <c r="L12" s="3" t="s">
        <v>28</v>
      </c>
      <c r="M12" s="3" t="s">
        <v>29</v>
      </c>
      <c r="N12" s="3" t="s">
        <v>30</v>
      </c>
      <c r="O12" s="3" t="s">
        <v>31</v>
      </c>
      <c r="P12" s="3" t="s">
        <v>32</v>
      </c>
      <c r="Q12" s="3" t="s">
        <v>33</v>
      </c>
      <c r="R12" s="3" t="s">
        <v>34</v>
      </c>
      <c r="S12" s="3" t="s">
        <v>35</v>
      </c>
      <c r="T12" s="3" t="s">
        <v>36</v>
      </c>
      <c r="U12" s="3" t="s">
        <v>37</v>
      </c>
      <c r="V12" s="3" t="s">
        <v>38</v>
      </c>
      <c r="W12" s="3" t="s">
        <v>39</v>
      </c>
    </row>
    <row r="13" spans="1:23" x14ac:dyDescent="0.2">
      <c r="A13" s="15" t="s">
        <v>3</v>
      </c>
      <c r="B13" s="11">
        <f>AVERAGE(B2:B11)</f>
        <v>25049.549081038836</v>
      </c>
      <c r="C13" s="10">
        <f t="shared" ref="C13:W13" si="0">AVERAGE(C2:C11)</f>
        <v>74903.24198688005</v>
      </c>
      <c r="D13" s="10">
        <f t="shared" si="0"/>
        <v>42429.899820016566</v>
      </c>
      <c r="E13" s="10">
        <f t="shared" si="0"/>
        <v>26939.321454374331</v>
      </c>
      <c r="F13" s="10">
        <f t="shared" si="0"/>
        <v>17763.517862740751</v>
      </c>
      <c r="G13" s="10">
        <f t="shared" si="0"/>
        <v>17424.828691520517</v>
      </c>
      <c r="H13" s="10"/>
      <c r="I13" s="10">
        <f t="shared" si="0"/>
        <v>458659.6423930676</v>
      </c>
      <c r="J13" s="10">
        <f t="shared" si="0"/>
        <v>359304.63142309763</v>
      </c>
      <c r="K13" s="10">
        <f t="shared" si="0"/>
        <v>169804.15508680887</v>
      </c>
      <c r="L13" s="4">
        <f t="shared" si="0"/>
        <v>279563.60386609024</v>
      </c>
      <c r="M13" s="8">
        <f t="shared" si="0"/>
        <v>21882.41779347316</v>
      </c>
      <c r="N13" s="8">
        <f t="shared" si="0"/>
        <v>62591.013674580601</v>
      </c>
      <c r="O13" s="8">
        <f t="shared" si="0"/>
        <v>498306.29992870084</v>
      </c>
      <c r="P13" s="8">
        <f t="shared" si="0"/>
        <v>246925.49259868776</v>
      </c>
      <c r="Q13" s="8">
        <f t="shared" si="0"/>
        <v>143717.64289601514</v>
      </c>
      <c r="R13" s="8">
        <f t="shared" si="0"/>
        <v>116470.45973255513</v>
      </c>
      <c r="S13" s="8">
        <f t="shared" si="0"/>
        <v>72429.326560370377</v>
      </c>
      <c r="T13" s="8">
        <f t="shared" si="0"/>
        <v>20950.146435127994</v>
      </c>
      <c r="U13" s="8">
        <f t="shared" si="0"/>
        <v>154832.61311418933</v>
      </c>
      <c r="V13" s="8">
        <f t="shared" si="0"/>
        <v>25797.389738787362</v>
      </c>
      <c r="W13" s="8">
        <f t="shared" si="0"/>
        <v>43622.274520118022</v>
      </c>
    </row>
    <row r="14" spans="1:23" x14ac:dyDescent="0.2">
      <c r="A14" s="15" t="s">
        <v>4</v>
      </c>
      <c r="B14" s="22">
        <f>STDEV(B2:B11)</f>
        <v>2561.2144697161229</v>
      </c>
      <c r="C14" s="23">
        <f t="shared" ref="C14:W14" si="1">STDEV(C2:C11)</f>
        <v>99050.589413615904</v>
      </c>
      <c r="D14" s="23">
        <f t="shared" si="1"/>
        <v>52776.302448772163</v>
      </c>
      <c r="E14" s="23">
        <f t="shared" si="1"/>
        <v>2079.5368208064328</v>
      </c>
      <c r="F14" s="23">
        <f t="shared" si="1"/>
        <v>1340.1196171435538</v>
      </c>
      <c r="G14" s="23">
        <f t="shared" si="1"/>
        <v>1340.0332476183046</v>
      </c>
      <c r="H14" s="23"/>
      <c r="I14" s="23">
        <f t="shared" si="1"/>
        <v>229885.00957974774</v>
      </c>
      <c r="J14" s="23">
        <f t="shared" si="1"/>
        <v>187635.69198918171</v>
      </c>
      <c r="K14" s="23">
        <f t="shared" si="1"/>
        <v>195974.07977217389</v>
      </c>
      <c r="L14" s="24">
        <f t="shared" si="1"/>
        <v>394052.01797207195</v>
      </c>
      <c r="M14" s="25">
        <f t="shared" si="1"/>
        <v>1785.8040686881875</v>
      </c>
      <c r="N14" s="25">
        <f t="shared" si="1"/>
        <v>4306.2554825514617</v>
      </c>
      <c r="O14" s="25">
        <f t="shared" si="1"/>
        <v>732021.46757128916</v>
      </c>
      <c r="P14" s="25">
        <f t="shared" si="1"/>
        <v>456450.3031083704</v>
      </c>
      <c r="Q14" s="25">
        <f t="shared" si="1"/>
        <v>256988.66018986344</v>
      </c>
      <c r="R14" s="25">
        <f t="shared" si="1"/>
        <v>96516.475403321165</v>
      </c>
      <c r="S14" s="25">
        <f t="shared" si="1"/>
        <v>5723.4433699325127</v>
      </c>
      <c r="T14" s="25">
        <f t="shared" si="1"/>
        <v>2314.3089539436864</v>
      </c>
      <c r="U14" s="25">
        <f t="shared" si="1"/>
        <v>328890.17339737632</v>
      </c>
      <c r="V14" s="25">
        <f t="shared" si="1"/>
        <v>4065.6150215805897</v>
      </c>
      <c r="W14" s="25">
        <f t="shared" si="1"/>
        <v>40047.961070850448</v>
      </c>
    </row>
    <row r="15" spans="1:23" x14ac:dyDescent="0.2">
      <c r="A15" s="15" t="s">
        <v>0</v>
      </c>
      <c r="B15" s="27">
        <f>MAX(B2:B11)</f>
        <v>30805.140602473701</v>
      </c>
      <c r="C15" s="28">
        <f t="shared" ref="C15:W15" si="2">MAX(C2:C11)</f>
        <v>280000.75255776901</v>
      </c>
      <c r="D15" s="28">
        <f t="shared" si="2"/>
        <v>181973.85146636798</v>
      </c>
      <c r="E15" s="28">
        <f t="shared" si="2"/>
        <v>30464.4290454662</v>
      </c>
      <c r="F15" s="28">
        <f t="shared" si="2"/>
        <v>19854.4434035253</v>
      </c>
      <c r="G15" s="28">
        <f t="shared" si="2"/>
        <v>19344.4554947203</v>
      </c>
      <c r="H15" s="28"/>
      <c r="I15" s="28">
        <f t="shared" si="2"/>
        <v>927067.22958352708</v>
      </c>
      <c r="J15" s="28">
        <f t="shared" si="2"/>
        <v>765668.58484272007</v>
      </c>
      <c r="K15" s="28">
        <f t="shared" si="2"/>
        <v>392978.095952506</v>
      </c>
      <c r="L15" s="29">
        <f t="shared" si="2"/>
        <v>734574.88978916698</v>
      </c>
      <c r="M15" s="30">
        <f t="shared" si="2"/>
        <v>23507.973928859097</v>
      </c>
      <c r="N15" s="30">
        <f t="shared" si="2"/>
        <v>67562.2791620075</v>
      </c>
      <c r="O15" s="30">
        <f t="shared" si="2"/>
        <v>1343568.7047369799</v>
      </c>
      <c r="P15" s="30">
        <f t="shared" si="2"/>
        <v>1482985.0328428401</v>
      </c>
      <c r="Q15" s="30">
        <f t="shared" si="2"/>
        <v>860766.02585409302</v>
      </c>
      <c r="R15" s="30">
        <f t="shared" si="2"/>
        <v>227878.378713674</v>
      </c>
      <c r="S15" s="30">
        <f t="shared" si="2"/>
        <v>76714.089331443305</v>
      </c>
      <c r="T15" s="30">
        <f t="shared" si="2"/>
        <v>25729.834459479298</v>
      </c>
      <c r="U15" s="30">
        <f t="shared" si="2"/>
        <v>1061659.79803999</v>
      </c>
      <c r="V15" s="30">
        <f t="shared" si="2"/>
        <v>35319.794131136601</v>
      </c>
      <c r="W15" s="30">
        <f t="shared" si="2"/>
        <v>136383.61540374698</v>
      </c>
    </row>
    <row r="16" spans="1:23" x14ac:dyDescent="0.2">
      <c r="A16" s="15" t="s">
        <v>1</v>
      </c>
      <c r="B16" s="27">
        <f>MIN(B2:B11)</f>
        <v>21739.0651214219</v>
      </c>
      <c r="C16" s="28">
        <f t="shared" ref="C16:W16" si="3">MIN(C2:C11)</f>
        <v>24646.126744714398</v>
      </c>
      <c r="D16" s="28">
        <f t="shared" si="3"/>
        <v>18022.855873329398</v>
      </c>
      <c r="E16" s="28">
        <f t="shared" si="3"/>
        <v>23973.352895080701</v>
      </c>
      <c r="F16" s="28">
        <f t="shared" si="3"/>
        <v>15395.5464124389</v>
      </c>
      <c r="G16" s="28">
        <f t="shared" si="3"/>
        <v>15239.7462780681</v>
      </c>
      <c r="H16" s="28"/>
      <c r="I16" s="28">
        <f t="shared" si="3"/>
        <v>182211.36680766501</v>
      </c>
      <c r="J16" s="28">
        <f t="shared" si="3"/>
        <v>66024.259580634505</v>
      </c>
      <c r="K16" s="28">
        <f t="shared" si="3"/>
        <v>25799.843131155998</v>
      </c>
      <c r="L16" s="29">
        <f t="shared" si="3"/>
        <v>51323.025646729402</v>
      </c>
      <c r="M16" s="30">
        <f t="shared" si="3"/>
        <v>19970.880603053498</v>
      </c>
      <c r="N16" s="30">
        <f t="shared" si="3"/>
        <v>60011.9685593998</v>
      </c>
      <c r="O16" s="30">
        <f t="shared" si="3"/>
        <v>73667.798713317301</v>
      </c>
      <c r="P16" s="30">
        <f t="shared" si="3"/>
        <v>28764.1617839174</v>
      </c>
      <c r="Q16" s="30">
        <f t="shared" si="3"/>
        <v>36846.7688978472</v>
      </c>
      <c r="R16" s="30">
        <f t="shared" si="3"/>
        <v>58190.317891649196</v>
      </c>
      <c r="S16" s="30">
        <f t="shared" si="3"/>
        <v>65929.375897639911</v>
      </c>
      <c r="T16" s="30">
        <f t="shared" si="3"/>
        <v>17976.829501158398</v>
      </c>
      <c r="U16" s="30">
        <f t="shared" si="3"/>
        <v>15718.0652729992</v>
      </c>
      <c r="V16" s="30">
        <f t="shared" si="3"/>
        <v>22382.86348494</v>
      </c>
      <c r="W16" s="30">
        <f t="shared" si="3"/>
        <v>17483.591614127599</v>
      </c>
    </row>
    <row r="17" spans="1:25" x14ac:dyDescent="0.2">
      <c r="A17" s="15" t="s">
        <v>2</v>
      </c>
      <c r="B17" s="27">
        <f>MEDIAN(B2:B11)</f>
        <v>24799.099381871252</v>
      </c>
      <c r="C17" s="28">
        <f t="shared" ref="C17:W17" si="4">MEDIAN(C2:C11)</f>
        <v>29045.452295053248</v>
      </c>
      <c r="D17" s="28">
        <f t="shared" si="4"/>
        <v>20020.102785503397</v>
      </c>
      <c r="E17" s="28">
        <f t="shared" si="4"/>
        <v>26740.347785615202</v>
      </c>
      <c r="F17" s="28">
        <f t="shared" si="4"/>
        <v>17706.820114388647</v>
      </c>
      <c r="G17" s="28">
        <f t="shared" si="4"/>
        <v>17117.122909633101</v>
      </c>
      <c r="H17" s="28"/>
      <c r="I17" s="28">
        <f t="shared" si="4"/>
        <v>419316.42953699152</v>
      </c>
      <c r="J17" s="28">
        <f t="shared" si="4"/>
        <v>354363.34014242503</v>
      </c>
      <c r="K17" s="28">
        <f t="shared" si="4"/>
        <v>90634.526176764601</v>
      </c>
      <c r="L17" s="29">
        <f t="shared" si="4"/>
        <v>52792.896162374302</v>
      </c>
      <c r="M17" s="30">
        <f t="shared" si="4"/>
        <v>22168.398848506899</v>
      </c>
      <c r="N17" s="30">
        <f t="shared" si="4"/>
        <v>60198.793302334496</v>
      </c>
      <c r="O17" s="30">
        <f t="shared" si="4"/>
        <v>77682.396335805199</v>
      </c>
      <c r="P17" s="30">
        <f t="shared" si="4"/>
        <v>41445.647928002349</v>
      </c>
      <c r="Q17" s="30">
        <f t="shared" si="4"/>
        <v>49592.439679068601</v>
      </c>
      <c r="R17" s="30">
        <f t="shared" si="4"/>
        <v>63342.6825923422</v>
      </c>
      <c r="S17" s="30">
        <f t="shared" si="4"/>
        <v>74644.514452027899</v>
      </c>
      <c r="T17" s="30">
        <f t="shared" si="4"/>
        <v>21135.506078089049</v>
      </c>
      <c r="U17" s="30">
        <f t="shared" si="4"/>
        <v>19143.995244419304</v>
      </c>
      <c r="V17" s="30">
        <f t="shared" si="4"/>
        <v>24427.619432666499</v>
      </c>
      <c r="W17" s="30">
        <f t="shared" si="4"/>
        <v>22075.381329320098</v>
      </c>
    </row>
    <row r="18" spans="1:25" x14ac:dyDescent="0.2">
      <c r="A18" s="15" t="s">
        <v>42</v>
      </c>
      <c r="B18" s="27">
        <f>AVERAGE(B17,B13)</f>
        <v>24924.324231455044</v>
      </c>
      <c r="C18" s="28">
        <f t="shared" ref="C18:W18" si="5">AVERAGE(C17,C13)</f>
        <v>51974.347140966653</v>
      </c>
      <c r="D18" s="28">
        <f t="shared" si="5"/>
        <v>31225.001302759982</v>
      </c>
      <c r="E18" s="28">
        <f t="shared" si="5"/>
        <v>26839.834619994766</v>
      </c>
      <c r="F18" s="28">
        <f t="shared" si="5"/>
        <v>17735.168988564699</v>
      </c>
      <c r="G18" s="28">
        <f t="shared" si="5"/>
        <v>17270.975800576809</v>
      </c>
      <c r="H18" s="28"/>
      <c r="I18" s="28">
        <f t="shared" si="5"/>
        <v>438988.03596502956</v>
      </c>
      <c r="J18" s="28">
        <f t="shared" si="5"/>
        <v>356833.98578276136</v>
      </c>
      <c r="K18" s="28">
        <f t="shared" si="5"/>
        <v>130219.34063178673</v>
      </c>
      <c r="L18" s="29">
        <f t="shared" si="5"/>
        <v>166178.25001423227</v>
      </c>
      <c r="M18" s="30">
        <f t="shared" si="5"/>
        <v>22025.408320990027</v>
      </c>
      <c r="N18" s="30">
        <f t="shared" si="5"/>
        <v>61394.903488457552</v>
      </c>
      <c r="O18" s="30">
        <f t="shared" si="5"/>
        <v>287994.34813225304</v>
      </c>
      <c r="P18" s="30">
        <f t="shared" si="5"/>
        <v>144185.57026334506</v>
      </c>
      <c r="Q18" s="30">
        <f t="shared" si="5"/>
        <v>96655.04128754187</v>
      </c>
      <c r="R18" s="30">
        <f t="shared" si="5"/>
        <v>89906.571162448672</v>
      </c>
      <c r="S18" s="30">
        <f t="shared" si="5"/>
        <v>73536.920506199138</v>
      </c>
      <c r="T18" s="30">
        <f t="shared" si="5"/>
        <v>21042.826256608521</v>
      </c>
      <c r="U18" s="30">
        <f t="shared" si="5"/>
        <v>86988.304179304308</v>
      </c>
      <c r="V18" s="30">
        <f t="shared" si="5"/>
        <v>25112.504585726929</v>
      </c>
      <c r="W18" s="30">
        <f t="shared" si="5"/>
        <v>32848.827924719059</v>
      </c>
    </row>
    <row r="19" spans="1:25" x14ac:dyDescent="0.2">
      <c r="A19" s="15" t="s">
        <v>5</v>
      </c>
      <c r="B19" s="11">
        <f>AVERAGEIFS(B2:B11, B2:B11, "&gt;" &amp; _xlfn.PERCENTILE.EXC(B2:B11, 0.25) - 1.5 * (_xlfn.PERCENTILE.EXC(B2:B11, 0.75) - _xlfn.PERCENTILE.EXC(B2:B11, 0.25)), B2:B11, "&lt;" &amp; _xlfn.PERCENTILE.EXC(B2:B11, 0.75) + 1.5 * (_xlfn.PERCENTILE.EXC(B2:B11, 0.75) - _xlfn.PERCENTILE.EXC(B2:B11, 0.25)))</f>
        <v>25049.549081038836</v>
      </c>
      <c r="C19" s="10">
        <f t="shared" ref="C19:W19" si="6">AVERAGEIFS(C2:C11, C2:C11, "&gt;" &amp; _xlfn.PERCENTILE.EXC(C2:C11, 0.25) - 1.5 * (_xlfn.PERCENTILE.EXC(C2:C11, 0.75) - _xlfn.PERCENTILE.EXC(C2:C11, 0.25)), C2:C11, "&lt;" &amp; _xlfn.PERCENTILE.EXC(C2:C11, 0.75) + 1.5 * (_xlfn.PERCENTILE.EXC(C2:C11, 0.75) - _xlfn.PERCENTILE.EXC(C2:C11, 0.25)))</f>
        <v>28096.953960486204</v>
      </c>
      <c r="D19" s="10">
        <f t="shared" si="6"/>
        <v>20037.039203329023</v>
      </c>
      <c r="E19" s="10">
        <f t="shared" si="6"/>
        <v>26939.321454374331</v>
      </c>
      <c r="F19" s="10">
        <f t="shared" si="6"/>
        <v>17763.517862740751</v>
      </c>
      <c r="G19" s="10">
        <f t="shared" si="6"/>
        <v>17424.828691520517</v>
      </c>
      <c r="H19" s="10"/>
      <c r="I19" s="10">
        <f t="shared" si="6"/>
        <v>458659.6423930676</v>
      </c>
      <c r="J19" s="10">
        <f t="shared" si="6"/>
        <v>345169.18372595275</v>
      </c>
      <c r="K19" s="10">
        <f t="shared" si="6"/>
        <v>169804.15508680887</v>
      </c>
      <c r="L19" s="4">
        <f t="shared" si="6"/>
        <v>279563.60386609024</v>
      </c>
      <c r="M19" s="8">
        <f t="shared" si="6"/>
        <v>21882.41779347316</v>
      </c>
      <c r="N19" s="8">
        <f t="shared" si="6"/>
        <v>62591.013674580601</v>
      </c>
      <c r="O19" s="8">
        <f t="shared" si="6"/>
        <v>498306.29992870084</v>
      </c>
      <c r="P19" s="8">
        <f t="shared" si="6"/>
        <v>109585.54368267085</v>
      </c>
      <c r="Q19" s="8">
        <f t="shared" si="6"/>
        <v>46234.310057595161</v>
      </c>
      <c r="R19" s="8">
        <f t="shared" si="6"/>
        <v>116470.45973255513</v>
      </c>
      <c r="S19" s="8">
        <f t="shared" si="6"/>
        <v>72429.326560370377</v>
      </c>
      <c r="T19" s="8">
        <f t="shared" si="6"/>
        <v>20950.146435127994</v>
      </c>
      <c r="U19" s="8">
        <f t="shared" si="6"/>
        <v>54074.037011322594</v>
      </c>
      <c r="V19" s="8">
        <f t="shared" si="6"/>
        <v>25797.389738787362</v>
      </c>
      <c r="W19" s="8">
        <f t="shared" si="6"/>
        <v>43622.274520118022</v>
      </c>
    </row>
    <row r="20" spans="1:25" x14ac:dyDescent="0.2">
      <c r="A20" s="14" t="s">
        <v>7</v>
      </c>
      <c r="B20" s="3" t="s">
        <v>18</v>
      </c>
      <c r="C20" s="3" t="s">
        <v>19</v>
      </c>
      <c r="D20" s="3" t="s">
        <v>20</v>
      </c>
      <c r="E20" s="3" t="s">
        <v>21</v>
      </c>
      <c r="F20" s="3" t="s">
        <v>22</v>
      </c>
      <c r="G20" s="3" t="s">
        <v>23</v>
      </c>
      <c r="H20" s="3"/>
      <c r="I20" s="3" t="s">
        <v>25</v>
      </c>
      <c r="J20" s="3" t="s">
        <v>26</v>
      </c>
      <c r="K20" s="3" t="s">
        <v>27</v>
      </c>
      <c r="L20" s="3" t="s">
        <v>28</v>
      </c>
      <c r="M20" s="3" t="s">
        <v>29</v>
      </c>
      <c r="N20" s="3" t="s">
        <v>30</v>
      </c>
      <c r="O20" s="3" t="s">
        <v>31</v>
      </c>
      <c r="P20" s="3" t="s">
        <v>32</v>
      </c>
      <c r="Q20" s="3" t="s">
        <v>33</v>
      </c>
      <c r="R20" s="3" t="s">
        <v>34</v>
      </c>
      <c r="S20" s="3" t="s">
        <v>35</v>
      </c>
      <c r="T20" s="3" t="s">
        <v>36</v>
      </c>
      <c r="U20" s="3" t="s">
        <v>37</v>
      </c>
      <c r="V20" s="3" t="s">
        <v>38</v>
      </c>
      <c r="W20" s="3" t="s">
        <v>39</v>
      </c>
    </row>
    <row r="21" spans="1:25" x14ac:dyDescent="0.2">
      <c r="A21" s="15" t="s">
        <v>6</v>
      </c>
      <c r="B21" s="11">
        <v>26400</v>
      </c>
      <c r="C21" s="10">
        <v>52800</v>
      </c>
      <c r="D21" s="10">
        <v>34810</v>
      </c>
      <c r="E21" s="10">
        <v>26400</v>
      </c>
      <c r="F21" s="10">
        <v>3510</v>
      </c>
      <c r="G21" s="10">
        <v>295</v>
      </c>
      <c r="H21" s="10"/>
      <c r="I21" s="10">
        <v>748800</v>
      </c>
      <c r="J21" s="10">
        <v>233824</v>
      </c>
      <c r="K21" s="10">
        <v>26400</v>
      </c>
      <c r="L21" s="4">
        <v>26400</v>
      </c>
      <c r="M21" s="8">
        <v>26400</v>
      </c>
      <c r="N21" s="8">
        <v>26400</v>
      </c>
      <c r="O21" s="8">
        <v>26400</v>
      </c>
      <c r="P21" s="8">
        <v>26400</v>
      </c>
      <c r="Q21" s="8">
        <v>26400</v>
      </c>
      <c r="R21" s="8">
        <v>26400</v>
      </c>
      <c r="S21" s="8">
        <v>26400</v>
      </c>
      <c r="T21" s="8">
        <v>26400</v>
      </c>
      <c r="U21" s="8">
        <v>26400</v>
      </c>
      <c r="V21" s="8">
        <v>26400</v>
      </c>
      <c r="W21" s="8">
        <v>34810</v>
      </c>
    </row>
    <row r="22" spans="1:25" ht="5" customHeight="1" x14ac:dyDescent="0.2">
      <c r="A22" s="16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9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5" hidden="1" x14ac:dyDescent="0.2">
      <c r="A23" s="15" t="s">
        <v>55</v>
      </c>
      <c r="B23" s="4">
        <f>B17-B21</f>
        <v>-1600.9006181287477</v>
      </c>
      <c r="C23" s="4">
        <f t="shared" ref="C23:W23" si="7">C17-C21</f>
        <v>-23754.547704946752</v>
      </c>
      <c r="D23" s="4">
        <f t="shared" si="7"/>
        <v>-14789.897214496603</v>
      </c>
      <c r="E23" s="4">
        <f t="shared" si="7"/>
        <v>340.34778561520216</v>
      </c>
      <c r="F23" s="4">
        <f t="shared" si="7"/>
        <v>14196.820114388647</v>
      </c>
      <c r="G23" s="4">
        <f t="shared" si="7"/>
        <v>16822.122909633101</v>
      </c>
      <c r="H23" s="4"/>
      <c r="I23" s="4">
        <f t="shared" si="7"/>
        <v>-329483.57046300848</v>
      </c>
      <c r="J23" s="4">
        <f t="shared" si="7"/>
        <v>120539.34014242503</v>
      </c>
      <c r="K23" s="4">
        <f t="shared" si="7"/>
        <v>64234.526176764601</v>
      </c>
      <c r="L23" s="4">
        <f t="shared" si="7"/>
        <v>26392.896162374302</v>
      </c>
      <c r="M23" s="4">
        <f t="shared" si="7"/>
        <v>-4231.6011514931015</v>
      </c>
      <c r="N23" s="4">
        <f t="shared" si="7"/>
        <v>33798.793302334496</v>
      </c>
      <c r="O23" s="4">
        <f t="shared" si="7"/>
        <v>51282.396335805199</v>
      </c>
      <c r="P23" s="4">
        <f t="shared" si="7"/>
        <v>15045.647928002349</v>
      </c>
      <c r="Q23" s="4">
        <f t="shared" si="7"/>
        <v>23192.439679068601</v>
      </c>
      <c r="R23" s="4">
        <f t="shared" si="7"/>
        <v>36942.6825923422</v>
      </c>
      <c r="S23" s="4">
        <f t="shared" si="7"/>
        <v>48244.514452027899</v>
      </c>
      <c r="T23" s="4">
        <f t="shared" si="7"/>
        <v>-5264.493921910951</v>
      </c>
      <c r="U23" s="4">
        <f t="shared" si="7"/>
        <v>-7256.0047555806959</v>
      </c>
      <c r="V23" s="4">
        <f t="shared" si="7"/>
        <v>-1972.3805673335009</v>
      </c>
      <c r="W23" s="4">
        <f t="shared" si="7"/>
        <v>-12734.618670679902</v>
      </c>
      <c r="Y23" t="s">
        <v>57</v>
      </c>
    </row>
    <row r="24" spans="1:25" hidden="1" x14ac:dyDescent="0.2">
      <c r="A24" s="15" t="s">
        <v>56</v>
      </c>
      <c r="B24" s="7">
        <f>B23/B21</f>
        <v>-6.0640174929119231E-2</v>
      </c>
      <c r="C24" s="7">
        <f t="shared" ref="C24:W24" si="8">C23/C21</f>
        <v>-0.4498967368361127</v>
      </c>
      <c r="D24" s="7">
        <f t="shared" si="8"/>
        <v>-0.42487495588901475</v>
      </c>
      <c r="E24" s="7">
        <f t="shared" si="8"/>
        <v>1.2891961576333415E-2</v>
      </c>
      <c r="F24" s="7">
        <f t="shared" si="8"/>
        <v>4.0446780952674208</v>
      </c>
      <c r="G24" s="7">
        <f t="shared" si="8"/>
        <v>57.024145456383394</v>
      </c>
      <c r="H24" s="7"/>
      <c r="I24" s="7">
        <f t="shared" si="8"/>
        <v>-0.44001545200722286</v>
      </c>
      <c r="J24" s="7">
        <f t="shared" si="8"/>
        <v>0.51551312158899443</v>
      </c>
      <c r="K24" s="7">
        <f t="shared" si="8"/>
        <v>2.4331259915441135</v>
      </c>
      <c r="L24" s="7">
        <f t="shared" si="8"/>
        <v>0.99973091524145086</v>
      </c>
      <c r="M24" s="7">
        <f t="shared" si="8"/>
        <v>-0.16028792240504172</v>
      </c>
      <c r="N24" s="7">
        <f t="shared" si="8"/>
        <v>1.2802573220581248</v>
      </c>
      <c r="O24" s="7">
        <f t="shared" si="8"/>
        <v>1.9425150127198938</v>
      </c>
      <c r="P24" s="7">
        <f t="shared" si="8"/>
        <v>0.56991090636372532</v>
      </c>
      <c r="Q24" s="7">
        <f t="shared" si="8"/>
        <v>0.87850150299502272</v>
      </c>
      <c r="R24" s="7">
        <f t="shared" si="8"/>
        <v>1.3993440375887196</v>
      </c>
      <c r="S24" s="7">
        <f t="shared" si="8"/>
        <v>1.8274437292434811</v>
      </c>
      <c r="T24" s="7">
        <f t="shared" si="8"/>
        <v>-0.19941264855723298</v>
      </c>
      <c r="U24" s="7">
        <f t="shared" si="8"/>
        <v>-0.27484866498411725</v>
      </c>
      <c r="V24" s="7">
        <f t="shared" si="8"/>
        <v>-7.4711385126268973E-2</v>
      </c>
      <c r="W24" s="7">
        <f t="shared" si="8"/>
        <v>-0.36583219392932781</v>
      </c>
      <c r="Y24" s="21" cm="1">
        <f t="array" ref="Y24">SUM(ABS(B24:W24))</f>
        <v>75.37857818723414</v>
      </c>
    </row>
    <row r="25" spans="1:25" ht="5" hidden="1" customHeight="1" x14ac:dyDescent="0.2">
      <c r="A25" s="1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5" x14ac:dyDescent="0.2">
      <c r="A26" s="15" t="s">
        <v>43</v>
      </c>
      <c r="B26" s="4">
        <f>B18-B21</f>
        <v>-1475.6757685449556</v>
      </c>
      <c r="C26" s="4">
        <f t="shared" ref="C26:I26" si="9">C18-C21</f>
        <v>-825.65285903334734</v>
      </c>
      <c r="D26" s="4">
        <f t="shared" si="9"/>
        <v>-3584.9986972400184</v>
      </c>
      <c r="E26" s="4">
        <f t="shared" si="9"/>
        <v>439.8346199947664</v>
      </c>
      <c r="F26" s="4">
        <f t="shared" si="9"/>
        <v>14225.168988564699</v>
      </c>
      <c r="G26" s="4">
        <f t="shared" si="9"/>
        <v>16975.975800576809</v>
      </c>
      <c r="H26" s="4"/>
      <c r="I26" s="4">
        <f t="shared" si="9"/>
        <v>-309811.96403497044</v>
      </c>
      <c r="J26" s="4">
        <f t="shared" ref="J26:T26" si="10">J18-J21</f>
        <v>123009.98578276136</v>
      </c>
      <c r="K26" s="4">
        <f t="shared" si="10"/>
        <v>103819.34063178673</v>
      </c>
      <c r="L26" s="4">
        <f t="shared" si="10"/>
        <v>139778.25001423227</v>
      </c>
      <c r="M26" s="4">
        <f t="shared" si="10"/>
        <v>-4374.5916790099727</v>
      </c>
      <c r="N26" s="4">
        <f t="shared" si="10"/>
        <v>34994.903488457552</v>
      </c>
      <c r="O26" s="4">
        <f t="shared" si="10"/>
        <v>261594.34813225304</v>
      </c>
      <c r="P26" s="4">
        <f t="shared" si="10"/>
        <v>117785.57026334506</v>
      </c>
      <c r="Q26" s="4">
        <f t="shared" si="10"/>
        <v>70255.04128754187</v>
      </c>
      <c r="R26" s="4">
        <f t="shared" si="10"/>
        <v>63506.571162448672</v>
      </c>
      <c r="S26" s="4">
        <f t="shared" si="10"/>
        <v>47136.920506199138</v>
      </c>
      <c r="T26" s="4">
        <f t="shared" si="10"/>
        <v>-5357.1737433914786</v>
      </c>
      <c r="U26" s="4">
        <f>U18-U21</f>
        <v>60588.304179304308</v>
      </c>
      <c r="V26" s="4">
        <f>V18-V21</f>
        <v>-1287.4954142730712</v>
      </c>
      <c r="W26" s="4">
        <f>W18-W21</f>
        <v>-1961.1720752809415</v>
      </c>
    </row>
    <row r="27" spans="1:25" x14ac:dyDescent="0.2">
      <c r="A27" s="15" t="s">
        <v>44</v>
      </c>
      <c r="B27" s="31">
        <f>B26/B21</f>
        <v>-5.5896809414581652E-2</v>
      </c>
      <c r="C27" s="31">
        <f t="shared" ref="C27:W27" si="11">C26/C21</f>
        <v>-1.5637364754419458E-2</v>
      </c>
      <c r="D27" s="31">
        <f t="shared" si="11"/>
        <v>-0.10298760980293072</v>
      </c>
      <c r="E27" s="31">
        <f t="shared" si="11"/>
        <v>1.6660402272529032E-2</v>
      </c>
      <c r="F27" s="31">
        <f t="shared" si="11"/>
        <v>4.0527546975967805</v>
      </c>
      <c r="G27" s="31">
        <f t="shared" si="11"/>
        <v>57.545680679921389</v>
      </c>
      <c r="H27" s="31"/>
      <c r="I27" s="31">
        <f t="shared" si="11"/>
        <v>-0.41374461008943703</v>
      </c>
      <c r="J27" s="31">
        <f t="shared" si="11"/>
        <v>0.52607938356525152</v>
      </c>
      <c r="K27" s="31">
        <f t="shared" si="11"/>
        <v>3.9325507815070733</v>
      </c>
      <c r="L27" s="31">
        <f t="shared" si="11"/>
        <v>5.2946306823572833</v>
      </c>
      <c r="M27" s="31">
        <f t="shared" si="11"/>
        <v>-0.16570423026552927</v>
      </c>
      <c r="N27" s="31">
        <f t="shared" si="11"/>
        <v>1.3255645260779376</v>
      </c>
      <c r="O27" s="31">
        <f t="shared" si="11"/>
        <v>9.9088768231914024</v>
      </c>
      <c r="P27" s="31">
        <f t="shared" si="11"/>
        <v>4.4615746311873128</v>
      </c>
      <c r="Q27" s="31">
        <f t="shared" si="11"/>
        <v>2.6611758063462831</v>
      </c>
      <c r="R27" s="31">
        <f t="shared" si="11"/>
        <v>2.4055519379715404</v>
      </c>
      <c r="S27" s="31">
        <f t="shared" si="11"/>
        <v>1.7854894131136037</v>
      </c>
      <c r="T27" s="31">
        <f t="shared" si="11"/>
        <v>-0.20292324785573781</v>
      </c>
      <c r="U27" s="31">
        <f t="shared" si="11"/>
        <v>2.2950115219433451</v>
      </c>
      <c r="V27" s="31">
        <f t="shared" si="11"/>
        <v>-4.8768765692161792E-2</v>
      </c>
      <c r="W27" s="31">
        <f t="shared" si="11"/>
        <v>-5.6339329941997744E-2</v>
      </c>
      <c r="Y27" s="21" cm="1">
        <f t="array" ref="Y27">SUM(ABS(B27:W27))</f>
        <v>97.273603254868533</v>
      </c>
    </row>
    <row r="28" spans="1:25" ht="5" hidden="1" customHeight="1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5" hidden="1" x14ac:dyDescent="0.2">
      <c r="A29" s="15" t="s">
        <v>40</v>
      </c>
      <c r="B29" s="4">
        <f t="shared" ref="B29:I29" si="12">B19-B21</f>
        <v>-1350.4509189611636</v>
      </c>
      <c r="C29" s="4">
        <f t="shared" si="12"/>
        <v>-24703.046039513796</v>
      </c>
      <c r="D29" s="4">
        <f t="shared" si="12"/>
        <v>-14772.960796670977</v>
      </c>
      <c r="E29" s="4">
        <f t="shared" si="12"/>
        <v>539.32145437433064</v>
      </c>
      <c r="F29" s="4">
        <f t="shared" si="12"/>
        <v>14253.517862740751</v>
      </c>
      <c r="G29" s="4">
        <f t="shared" si="12"/>
        <v>17129.828691520517</v>
      </c>
      <c r="H29" s="4"/>
      <c r="I29" s="4">
        <f t="shared" si="12"/>
        <v>-290140.3576069324</v>
      </c>
      <c r="J29" s="4">
        <f t="shared" ref="J29:T29" si="13">J19-J21</f>
        <v>111345.18372595275</v>
      </c>
      <c r="K29" s="4">
        <f t="shared" si="13"/>
        <v>143404.15508680887</v>
      </c>
      <c r="L29" s="4">
        <f t="shared" si="13"/>
        <v>253163.60386609024</v>
      </c>
      <c r="M29" s="4">
        <f t="shared" si="13"/>
        <v>-4517.5822065268403</v>
      </c>
      <c r="N29" s="4">
        <f t="shared" si="13"/>
        <v>36191.013674580601</v>
      </c>
      <c r="O29" s="4">
        <f t="shared" si="13"/>
        <v>471906.29992870084</v>
      </c>
      <c r="P29" s="4">
        <f t="shared" si="13"/>
        <v>83185.543682670846</v>
      </c>
      <c r="Q29" s="4">
        <f t="shared" si="13"/>
        <v>19834.310057595161</v>
      </c>
      <c r="R29" s="4">
        <f t="shared" si="13"/>
        <v>90070.459732555129</v>
      </c>
      <c r="S29" s="4">
        <f t="shared" si="13"/>
        <v>46029.326560370377</v>
      </c>
      <c r="T29" s="4">
        <f t="shared" si="13"/>
        <v>-5449.8535648720062</v>
      </c>
      <c r="U29" s="4">
        <f>U19-U21</f>
        <v>27674.037011322594</v>
      </c>
      <c r="V29" s="4">
        <f>V19-V21</f>
        <v>-602.61026121263785</v>
      </c>
      <c r="W29" s="4">
        <f>W19-W21</f>
        <v>8812.2745201180223</v>
      </c>
    </row>
    <row r="30" spans="1:25" hidden="1" x14ac:dyDescent="0.2">
      <c r="A30" s="15" t="s">
        <v>41</v>
      </c>
      <c r="B30" s="7">
        <f>B29/B21</f>
        <v>-5.1153443900044074E-2</v>
      </c>
      <c r="C30" s="7">
        <f t="shared" ref="C30:W30" si="14">C29/C21</f>
        <v>-0.46786072044533705</v>
      </c>
      <c r="D30" s="7">
        <f t="shared" si="14"/>
        <v>-0.4243884170258827</v>
      </c>
      <c r="E30" s="7">
        <f t="shared" si="14"/>
        <v>2.0428842968724645E-2</v>
      </c>
      <c r="F30" s="7">
        <f t="shared" si="14"/>
        <v>4.0608312999261402</v>
      </c>
      <c r="G30" s="7">
        <f t="shared" si="14"/>
        <v>58.067215903459378</v>
      </c>
      <c r="H30" s="7"/>
      <c r="I30" s="7">
        <f t="shared" si="14"/>
        <v>-0.38747376817165119</v>
      </c>
      <c r="J30" s="7">
        <f t="shared" si="14"/>
        <v>0.47619228020200133</v>
      </c>
      <c r="K30" s="7">
        <f t="shared" si="14"/>
        <v>5.4319755714700326</v>
      </c>
      <c r="L30" s="7">
        <f t="shared" si="14"/>
        <v>9.5895304494731146</v>
      </c>
      <c r="M30" s="7">
        <f t="shared" si="14"/>
        <v>-0.17112053812601669</v>
      </c>
      <c r="N30" s="7">
        <f t="shared" si="14"/>
        <v>1.37087173009775</v>
      </c>
      <c r="O30" s="7">
        <f t="shared" si="14"/>
        <v>17.87523863366291</v>
      </c>
      <c r="P30" s="7">
        <f t="shared" si="14"/>
        <v>3.1509675637375323</v>
      </c>
      <c r="Q30" s="7">
        <f t="shared" si="14"/>
        <v>0.75129962339375611</v>
      </c>
      <c r="R30" s="7">
        <f t="shared" si="14"/>
        <v>3.411759838354361</v>
      </c>
      <c r="S30" s="7">
        <f t="shared" si="14"/>
        <v>1.7435350969837264</v>
      </c>
      <c r="T30" s="7">
        <f t="shared" si="14"/>
        <v>-0.20643384715424265</v>
      </c>
      <c r="U30" s="7">
        <f t="shared" si="14"/>
        <v>1.0482589777016134</v>
      </c>
      <c r="V30" s="7">
        <f t="shared" si="14"/>
        <v>-2.2826146258054465E-2</v>
      </c>
      <c r="W30" s="7">
        <f t="shared" si="14"/>
        <v>0.25315353404533242</v>
      </c>
      <c r="Y30" s="21" cm="1">
        <f t="array" ref="Y30">SUM(ABS(B30:W30))</f>
        <v>108.98251622655761</v>
      </c>
    </row>
    <row r="31" spans="1:25" x14ac:dyDescent="0.2">
      <c r="A31" s="14" t="s">
        <v>7</v>
      </c>
      <c r="B31" s="3" t="s">
        <v>18</v>
      </c>
      <c r="C31" s="3" t="s">
        <v>19</v>
      </c>
      <c r="D31" s="3" t="s">
        <v>20</v>
      </c>
      <c r="E31" s="3" t="s">
        <v>21</v>
      </c>
      <c r="F31" s="3" t="s">
        <v>22</v>
      </c>
      <c r="G31" s="3" t="s">
        <v>23</v>
      </c>
      <c r="H31" s="3"/>
      <c r="I31" s="3" t="s">
        <v>25</v>
      </c>
      <c r="J31" s="3" t="s">
        <v>26</v>
      </c>
      <c r="K31" s="3" t="s">
        <v>27</v>
      </c>
      <c r="L31" s="3" t="s">
        <v>28</v>
      </c>
      <c r="M31" s="3" t="s">
        <v>29</v>
      </c>
      <c r="N31" s="3" t="s">
        <v>30</v>
      </c>
      <c r="O31" s="3" t="s">
        <v>31</v>
      </c>
      <c r="P31" s="3" t="s">
        <v>32</v>
      </c>
      <c r="Q31" s="3" t="s">
        <v>33</v>
      </c>
      <c r="R31" s="3" t="s">
        <v>34</v>
      </c>
      <c r="S31" s="3" t="s">
        <v>35</v>
      </c>
      <c r="T31" s="3" t="s">
        <v>36</v>
      </c>
      <c r="U31" s="3" t="s">
        <v>37</v>
      </c>
      <c r="V31" s="3" t="s">
        <v>38</v>
      </c>
      <c r="W31" s="3" t="s">
        <v>39</v>
      </c>
    </row>
    <row r="32" spans="1:25" ht="51" x14ac:dyDescent="0.2">
      <c r="A32" s="15" t="s">
        <v>54</v>
      </c>
      <c r="B32" s="9" t="s">
        <v>58</v>
      </c>
      <c r="C32" s="6" t="s">
        <v>59</v>
      </c>
      <c r="D32" s="6" t="s">
        <v>60</v>
      </c>
      <c r="E32" s="12" t="s">
        <v>61</v>
      </c>
      <c r="F32" s="6" t="s">
        <v>62</v>
      </c>
      <c r="G32" s="6" t="s">
        <v>63</v>
      </c>
      <c r="H32" s="12"/>
      <c r="I32" s="6" t="s">
        <v>65</v>
      </c>
      <c r="J32" s="6" t="s">
        <v>66</v>
      </c>
      <c r="K32" s="6" t="s">
        <v>45</v>
      </c>
      <c r="L32" s="6" t="s">
        <v>45</v>
      </c>
      <c r="M32" s="6" t="s">
        <v>45</v>
      </c>
      <c r="N32" s="6" t="s">
        <v>45</v>
      </c>
      <c r="O32" s="6" t="s">
        <v>45</v>
      </c>
      <c r="P32" s="6" t="s">
        <v>46</v>
      </c>
      <c r="Q32" s="9" t="s">
        <v>47</v>
      </c>
      <c r="R32" s="6" t="s">
        <v>48</v>
      </c>
      <c r="S32" s="6" t="s">
        <v>49</v>
      </c>
      <c r="T32" s="6" t="s">
        <v>50</v>
      </c>
      <c r="U32" s="9" t="s">
        <v>51</v>
      </c>
      <c r="V32" s="6" t="s">
        <v>52</v>
      </c>
      <c r="W32" s="6" t="s">
        <v>53</v>
      </c>
    </row>
    <row r="34" spans="2:35" x14ac:dyDescent="0.2">
      <c r="B34" s="26">
        <f>B14/B21</f>
        <v>9.7015699610459208E-2</v>
      </c>
      <c r="C34" s="26">
        <f t="shared" ref="C34:W34" si="15">C14/C21</f>
        <v>1.8759581328336346</v>
      </c>
      <c r="D34" s="26">
        <f t="shared" si="15"/>
        <v>1.5161247471638082</v>
      </c>
      <c r="E34" s="26">
        <f t="shared" si="15"/>
        <v>7.8770334121455787E-2</v>
      </c>
      <c r="F34" s="26">
        <f t="shared" si="15"/>
        <v>0.38180046072465917</v>
      </c>
      <c r="G34" s="26">
        <f t="shared" si="15"/>
        <v>4.5424855851467951</v>
      </c>
      <c r="H34" s="26"/>
      <c r="I34" s="26">
        <f t="shared" si="15"/>
        <v>0.30700455339175714</v>
      </c>
      <c r="J34" s="26">
        <f t="shared" si="15"/>
        <v>0.80246549536908829</v>
      </c>
      <c r="K34" s="26">
        <f t="shared" si="15"/>
        <v>7.4232605974308292</v>
      </c>
      <c r="L34" s="26">
        <f t="shared" si="15"/>
        <v>14.926212801972422</v>
      </c>
      <c r="M34" s="26">
        <f t="shared" si="15"/>
        <v>6.7644093510916187E-2</v>
      </c>
      <c r="N34" s="26">
        <f t="shared" si="15"/>
        <v>0.16311573797543416</v>
      </c>
      <c r="O34" s="26">
        <f t="shared" si="15"/>
        <v>27.728085892851862</v>
      </c>
      <c r="P34" s="26">
        <f t="shared" si="15"/>
        <v>17.289784208650392</v>
      </c>
      <c r="Q34" s="26">
        <f t="shared" si="15"/>
        <v>9.7344189465857358</v>
      </c>
      <c r="R34" s="26">
        <f t="shared" si="15"/>
        <v>3.65592709861065</v>
      </c>
      <c r="S34" s="26">
        <f t="shared" si="15"/>
        <v>0.2167970973459285</v>
      </c>
      <c r="T34" s="26">
        <f t="shared" si="15"/>
        <v>8.7663217952412359E-2</v>
      </c>
      <c r="U34" s="26">
        <f t="shared" si="15"/>
        <v>12.457961113536982</v>
      </c>
      <c r="V34" s="26">
        <f t="shared" si="15"/>
        <v>0.15400056899926476</v>
      </c>
      <c r="W34" s="26">
        <f t="shared" si="15"/>
        <v>1.1504728833912798</v>
      </c>
    </row>
    <row r="48" spans="2:35" x14ac:dyDescent="0.2"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 spans="25:35" x14ac:dyDescent="0.2">
      <c r="Y49" s="3"/>
      <c r="Z49" s="4"/>
      <c r="AA49" s="4"/>
      <c r="AB49" s="4"/>
      <c r="AC49" s="4"/>
      <c r="AD49" s="4"/>
      <c r="AE49" s="4"/>
      <c r="AF49" s="4"/>
      <c r="AG49" s="4"/>
      <c r="AH49" s="4"/>
      <c r="AI49" s="10"/>
    </row>
    <row r="50" spans="25:35" x14ac:dyDescent="0.2">
      <c r="Y50" s="3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25:35" x14ac:dyDescent="0.2">
      <c r="Y51" s="3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25:35" x14ac:dyDescent="0.2">
      <c r="Y52" s="3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25:35" x14ac:dyDescent="0.2">
      <c r="Y53" s="3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25:35" x14ac:dyDescent="0.2">
      <c r="Y54" s="3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25:35" x14ac:dyDescent="0.2">
      <c r="Y55" s="3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25:35" x14ac:dyDescent="0.2">
      <c r="Y56" s="3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60" spans="25:35" x14ac:dyDescent="0.2">
      <c r="Y60" t="s">
        <v>7</v>
      </c>
      <c r="Z60" t="s">
        <v>18</v>
      </c>
      <c r="AA60" t="s">
        <v>19</v>
      </c>
      <c r="AB60" t="s">
        <v>20</v>
      </c>
      <c r="AC60" t="s">
        <v>21</v>
      </c>
      <c r="AD60" t="s">
        <v>22</v>
      </c>
      <c r="AE60" t="s">
        <v>23</v>
      </c>
      <c r="AF60" t="s">
        <v>24</v>
      </c>
      <c r="AG60" t="s">
        <v>25</v>
      </c>
    </row>
    <row r="61" spans="25:35" x14ac:dyDescent="0.2">
      <c r="Y61" t="s">
        <v>8</v>
      </c>
      <c r="Z61">
        <v>24520.685319034601</v>
      </c>
      <c r="AA61">
        <v>28766.496634125298</v>
      </c>
      <c r="AB61">
        <v>19730.621715633399</v>
      </c>
      <c r="AC61">
        <v>29249.1382367591</v>
      </c>
      <c r="AD61">
        <v>17072.798049577101</v>
      </c>
      <c r="AE61">
        <v>15239.7462780681</v>
      </c>
      <c r="AF61">
        <v>130921.86371197501</v>
      </c>
      <c r="AG61">
        <v>269061.42107953102</v>
      </c>
    </row>
    <row r="62" spans="25:35" x14ac:dyDescent="0.2">
      <c r="Y62" t="s">
        <v>9</v>
      </c>
      <c r="Z62">
        <v>30805.140602473701</v>
      </c>
      <c r="AA62">
        <v>26633.562149675003</v>
      </c>
      <c r="AB62">
        <v>20883.9004678909</v>
      </c>
      <c r="AC62">
        <v>23973.352895080701</v>
      </c>
      <c r="AD62">
        <v>18117.305439985699</v>
      </c>
      <c r="AE62">
        <v>17240.422727148398</v>
      </c>
      <c r="AF62">
        <v>190974.85019278098</v>
      </c>
      <c r="AG62">
        <v>428065.81261603098</v>
      </c>
    </row>
    <row r="63" spans="25:35" x14ac:dyDescent="0.2">
      <c r="Y63" t="s">
        <v>10</v>
      </c>
      <c r="Z63">
        <v>21739.0651214219</v>
      </c>
      <c r="AA63">
        <v>24646.126744714398</v>
      </c>
      <c r="AB63">
        <v>19677.925882116797</v>
      </c>
      <c r="AC63">
        <v>28486.711855065299</v>
      </c>
      <c r="AD63">
        <v>19854.4434035253</v>
      </c>
      <c r="AE63">
        <v>16077.6595978766</v>
      </c>
      <c r="AF63">
        <v>927516.77266395302</v>
      </c>
      <c r="AG63">
        <v>775402.88597848092</v>
      </c>
    </row>
    <row r="64" spans="25:35" x14ac:dyDescent="0.2">
      <c r="Y64" t="s">
        <v>11</v>
      </c>
      <c r="Z64">
        <v>23159.326875713301</v>
      </c>
      <c r="AA64">
        <v>28396.9385247803</v>
      </c>
      <c r="AB64">
        <v>19120.776545664099</v>
      </c>
      <c r="AC64">
        <v>25210.524016839201</v>
      </c>
      <c r="AD64">
        <v>15395.5464124389</v>
      </c>
      <c r="AE64">
        <v>18725.7992600117</v>
      </c>
      <c r="AF64">
        <v>51875.261930663299</v>
      </c>
      <c r="AG64">
        <v>325331.58169235999</v>
      </c>
    </row>
    <row r="65" spans="25:35" x14ac:dyDescent="0.2">
      <c r="Y65" t="s">
        <v>12</v>
      </c>
      <c r="Z65">
        <v>26963.676643759303</v>
      </c>
      <c r="AA65">
        <v>244256.03562714197</v>
      </c>
      <c r="AB65">
        <v>23139.970465247599</v>
      </c>
      <c r="AC65">
        <v>26462.256419136</v>
      </c>
      <c r="AD65">
        <v>19357.153835041801</v>
      </c>
      <c r="AE65">
        <v>19276.801224765899</v>
      </c>
      <c r="AF65">
        <v>104615.854093573</v>
      </c>
      <c r="AG65">
        <v>481234.309587567</v>
      </c>
    </row>
    <row r="66" spans="25:35" x14ac:dyDescent="0.2">
      <c r="Y66" t="s">
        <v>13</v>
      </c>
      <c r="Z66">
        <v>25077.5134447079</v>
      </c>
      <c r="AA66">
        <v>30623.1219935505</v>
      </c>
      <c r="AB66">
        <v>181973.85146636798</v>
      </c>
      <c r="AC66">
        <v>27018.439152094401</v>
      </c>
      <c r="AD66">
        <v>16378.962800294799</v>
      </c>
      <c r="AE66">
        <v>17531.352295247001</v>
      </c>
      <c r="AF66">
        <v>1564753.3250004998</v>
      </c>
      <c r="AG66">
        <v>927067.22958352708</v>
      </c>
    </row>
    <row r="67" spans="25:35" x14ac:dyDescent="0.2">
      <c r="Y67" t="s">
        <v>14</v>
      </c>
      <c r="Z67">
        <v>23660.3213802869</v>
      </c>
      <c r="AA67">
        <v>26660.725513047797</v>
      </c>
      <c r="AB67">
        <v>19410.678821376598</v>
      </c>
      <c r="AC67">
        <v>25582.718769152303</v>
      </c>
      <c r="AD67">
        <v>17556.106546856397</v>
      </c>
      <c r="AE67">
        <v>16993.8230921178</v>
      </c>
      <c r="AF67">
        <v>113853.374039637</v>
      </c>
      <c r="AG67">
        <v>476227.81958068901</v>
      </c>
    </row>
    <row r="68" spans="25:35" x14ac:dyDescent="0.2">
      <c r="Y68" t="s">
        <v>15</v>
      </c>
      <c r="Z68">
        <v>26324.5933686467</v>
      </c>
      <c r="AA68">
        <v>280000.75255776901</v>
      </c>
      <c r="AB68">
        <v>20309.583855373399</v>
      </c>
      <c r="AC68">
        <v>24977.9924151372</v>
      </c>
      <c r="AD68">
        <v>17337.490186001498</v>
      </c>
      <c r="AE68">
        <v>16882.510503333498</v>
      </c>
      <c r="AF68">
        <v>74982.728606514793</v>
      </c>
      <c r="AG68">
        <v>182211.36680766501</v>
      </c>
    </row>
    <row r="69" spans="25:35" x14ac:dyDescent="0.2">
      <c r="Y69" t="s">
        <v>16</v>
      </c>
      <c r="Z69">
        <v>25161.986517093097</v>
      </c>
      <c r="AA69">
        <v>29724.2521680151</v>
      </c>
      <c r="AB69">
        <v>18022.855873329398</v>
      </c>
      <c r="AC69">
        <v>27967.651739012897</v>
      </c>
      <c r="AD69">
        <v>17857.533681920901</v>
      </c>
      <c r="AE69">
        <v>19344.4554947203</v>
      </c>
      <c r="AF69">
        <v>84869.50582362921</v>
      </c>
      <c r="AG69">
        <v>311426.95054687303</v>
      </c>
    </row>
    <row r="70" spans="25:35" x14ac:dyDescent="0.2">
      <c r="Y70" t="s">
        <v>17</v>
      </c>
      <c r="Z70">
        <v>23083.181537250999</v>
      </c>
      <c r="AA70">
        <v>29324.407955981202</v>
      </c>
      <c r="AB70">
        <v>82028.833107165599</v>
      </c>
      <c r="AC70">
        <v>30464.4290454662</v>
      </c>
      <c r="AD70">
        <v>18707.8382717651</v>
      </c>
      <c r="AE70">
        <v>16935.716441915898</v>
      </c>
      <c r="AF70">
        <v>175160.38979836099</v>
      </c>
      <c r="AG70">
        <v>410567.046457952</v>
      </c>
    </row>
    <row r="73" spans="25:35" x14ac:dyDescent="0.2">
      <c r="Y73" t="s">
        <v>7</v>
      </c>
      <c r="Z73" t="s">
        <v>8</v>
      </c>
      <c r="AA73" t="s">
        <v>9</v>
      </c>
      <c r="AB73" t="s">
        <v>10</v>
      </c>
      <c r="AC73" t="s">
        <v>11</v>
      </c>
      <c r="AD73" t="s">
        <v>12</v>
      </c>
      <c r="AE73" t="s">
        <v>13</v>
      </c>
      <c r="AF73" t="s">
        <v>14</v>
      </c>
      <c r="AG73" t="s">
        <v>15</v>
      </c>
      <c r="AH73" t="s">
        <v>16</v>
      </c>
      <c r="AI73" t="s">
        <v>17</v>
      </c>
    </row>
    <row r="74" spans="25:35" x14ac:dyDescent="0.2">
      <c r="Y74" t="s">
        <v>18</v>
      </c>
      <c r="Z74">
        <v>24520.685319034601</v>
      </c>
      <c r="AA74">
        <v>30805.140602473701</v>
      </c>
      <c r="AB74">
        <v>21739.0651214219</v>
      </c>
      <c r="AC74">
        <v>23159.326875713301</v>
      </c>
      <c r="AD74">
        <v>26963.676643759303</v>
      </c>
      <c r="AE74">
        <v>25077.5134447079</v>
      </c>
      <c r="AF74">
        <v>23660.3213802869</v>
      </c>
      <c r="AG74">
        <v>26324.5933686467</v>
      </c>
      <c r="AH74">
        <v>25161.986517093097</v>
      </c>
      <c r="AI74">
        <v>23083.181537250999</v>
      </c>
    </row>
    <row r="75" spans="25:35" x14ac:dyDescent="0.2">
      <c r="Y75" t="s">
        <v>19</v>
      </c>
      <c r="Z75">
        <v>28766.496634125298</v>
      </c>
      <c r="AA75">
        <v>26633.562149675003</v>
      </c>
      <c r="AB75">
        <v>24646.126744714398</v>
      </c>
      <c r="AC75">
        <v>28396.9385247803</v>
      </c>
      <c r="AD75">
        <v>244256.03562714197</v>
      </c>
      <c r="AE75">
        <v>30623.1219935505</v>
      </c>
      <c r="AF75">
        <v>26660.725513047797</v>
      </c>
      <c r="AG75">
        <v>280000.75255776901</v>
      </c>
      <c r="AH75">
        <v>29724.2521680151</v>
      </c>
      <c r="AI75">
        <v>29324.407955981202</v>
      </c>
    </row>
    <row r="76" spans="25:35" x14ac:dyDescent="0.2">
      <c r="Y76" t="s">
        <v>20</v>
      </c>
      <c r="Z76">
        <v>19730.621715633399</v>
      </c>
      <c r="AA76">
        <v>20883.9004678909</v>
      </c>
      <c r="AB76">
        <v>19677.925882116797</v>
      </c>
      <c r="AC76">
        <v>19120.776545664099</v>
      </c>
      <c r="AD76">
        <v>23139.970465247599</v>
      </c>
      <c r="AE76">
        <v>181973.85146636798</v>
      </c>
      <c r="AF76">
        <v>19410.678821376598</v>
      </c>
      <c r="AG76">
        <v>20309.583855373399</v>
      </c>
      <c r="AH76">
        <v>18022.855873329398</v>
      </c>
      <c r="AI76">
        <v>82028.833107165599</v>
      </c>
    </row>
    <row r="77" spans="25:35" x14ac:dyDescent="0.2">
      <c r="Y77" t="s">
        <v>21</v>
      </c>
      <c r="Z77">
        <v>29249.1382367591</v>
      </c>
      <c r="AA77">
        <v>23973.352895080701</v>
      </c>
      <c r="AB77">
        <v>28486.711855065299</v>
      </c>
      <c r="AC77">
        <v>25210.524016839201</v>
      </c>
      <c r="AD77">
        <v>26462.256419136</v>
      </c>
      <c r="AE77">
        <v>27018.439152094401</v>
      </c>
      <c r="AF77">
        <v>25582.718769152303</v>
      </c>
      <c r="AG77">
        <v>24977.9924151372</v>
      </c>
      <c r="AH77">
        <v>27967.651739012897</v>
      </c>
      <c r="AI77">
        <v>30464.4290454662</v>
      </c>
    </row>
    <row r="78" spans="25:35" x14ac:dyDescent="0.2">
      <c r="Y78" t="s">
        <v>22</v>
      </c>
      <c r="Z78">
        <v>17072.798049577101</v>
      </c>
      <c r="AA78">
        <v>18117.305439985699</v>
      </c>
      <c r="AB78">
        <v>19854.4434035253</v>
      </c>
      <c r="AC78">
        <v>15395.5464124389</v>
      </c>
      <c r="AD78">
        <v>19357.153835041801</v>
      </c>
      <c r="AE78">
        <v>16378.962800294799</v>
      </c>
      <c r="AF78">
        <v>17556.106546856397</v>
      </c>
      <c r="AG78">
        <v>17337.490186001498</v>
      </c>
      <c r="AH78">
        <v>17857.533681920901</v>
      </c>
      <c r="AI78">
        <v>18707.8382717651</v>
      </c>
    </row>
    <row r="79" spans="25:35" x14ac:dyDescent="0.2">
      <c r="Y79" t="s">
        <v>23</v>
      </c>
      <c r="Z79">
        <v>15239.7462780681</v>
      </c>
      <c r="AA79">
        <v>17240.422727148398</v>
      </c>
      <c r="AB79">
        <v>16077.6595978766</v>
      </c>
      <c r="AC79">
        <v>18725.7992600117</v>
      </c>
      <c r="AD79">
        <v>19276.801224765899</v>
      </c>
      <c r="AE79">
        <v>17531.352295247001</v>
      </c>
      <c r="AF79">
        <v>16993.8230921178</v>
      </c>
      <c r="AG79">
        <v>16882.510503333498</v>
      </c>
      <c r="AH79">
        <v>19344.4554947203</v>
      </c>
      <c r="AI79">
        <v>16935.716441915898</v>
      </c>
    </row>
    <row r="80" spans="25:35" x14ac:dyDescent="0.2">
      <c r="Y80" t="s">
        <v>24</v>
      </c>
      <c r="Z80">
        <v>130921.86371197501</v>
      </c>
      <c r="AA80">
        <v>190974.85019278098</v>
      </c>
      <c r="AB80">
        <v>927516.77266395302</v>
      </c>
      <c r="AC80">
        <v>51875.261930663299</v>
      </c>
      <c r="AD80">
        <v>104615.854093573</v>
      </c>
      <c r="AE80">
        <v>1564753.3250004998</v>
      </c>
      <c r="AF80">
        <v>113853.374039637</v>
      </c>
      <c r="AG80">
        <v>74982.728606514793</v>
      </c>
      <c r="AH80">
        <v>84869.50582362921</v>
      </c>
      <c r="AI80">
        <v>175160.38979836099</v>
      </c>
    </row>
    <row r="81" spans="25:35" x14ac:dyDescent="0.2">
      <c r="Y81" t="s">
        <v>25</v>
      </c>
      <c r="Z81">
        <v>269061.42107953102</v>
      </c>
      <c r="AA81">
        <v>428065.81261603098</v>
      </c>
      <c r="AB81">
        <v>775402.88597848092</v>
      </c>
      <c r="AC81">
        <v>325331.58169235999</v>
      </c>
      <c r="AD81">
        <v>481234.309587567</v>
      </c>
      <c r="AE81">
        <v>927067.22958352708</v>
      </c>
      <c r="AF81">
        <v>476227.81958068901</v>
      </c>
      <c r="AG81">
        <v>182211.36680766501</v>
      </c>
      <c r="AH81">
        <v>311426.95054687303</v>
      </c>
      <c r="AI81">
        <v>410567.046457952</v>
      </c>
    </row>
    <row r="116" spans="2:10" ht="51" x14ac:dyDescent="0.2">
      <c r="C116" s="9" t="s">
        <v>58</v>
      </c>
      <c r="D116" s="6" t="s">
        <v>59</v>
      </c>
      <c r="E116" s="6" t="s">
        <v>60</v>
      </c>
      <c r="F116" s="12" t="s">
        <v>61</v>
      </c>
      <c r="G116" s="6" t="s">
        <v>62</v>
      </c>
      <c r="H116" s="6"/>
      <c r="I116" s="12" t="s">
        <v>64</v>
      </c>
      <c r="J116" s="6" t="s">
        <v>65</v>
      </c>
    </row>
    <row r="117" spans="2:10" x14ac:dyDescent="0.2">
      <c r="B117" s="15" t="s">
        <v>6</v>
      </c>
      <c r="C117" s="11">
        <v>26400</v>
      </c>
      <c r="D117" s="10">
        <v>52800</v>
      </c>
      <c r="E117" s="10">
        <v>34810</v>
      </c>
      <c r="F117" s="10">
        <v>26400</v>
      </c>
      <c r="G117" s="10">
        <v>3510</v>
      </c>
      <c r="H117" s="10"/>
      <c r="I117" s="10">
        <v>233824</v>
      </c>
      <c r="J117" s="10">
        <v>748800</v>
      </c>
    </row>
    <row r="118" spans="2:10" x14ac:dyDescent="0.2">
      <c r="B118" s="15" t="s">
        <v>1</v>
      </c>
      <c r="C118" s="27">
        <v>21739.0651214219</v>
      </c>
      <c r="D118" s="28">
        <v>24646.126744714398</v>
      </c>
      <c r="E118" s="28">
        <v>18022.855873329398</v>
      </c>
      <c r="F118" s="28">
        <v>23973.352895080701</v>
      </c>
      <c r="G118" s="28">
        <v>15395.5464124389</v>
      </c>
      <c r="H118" s="28"/>
      <c r="I118" s="28">
        <v>51875.261930663299</v>
      </c>
      <c r="J118" s="28">
        <v>182211.36680766501</v>
      </c>
    </row>
    <row r="119" spans="2:10" x14ac:dyDescent="0.2">
      <c r="B119" s="15" t="s">
        <v>0</v>
      </c>
      <c r="C119" s="27">
        <v>30805.140602473701</v>
      </c>
      <c r="D119" s="28">
        <v>280000.75255776901</v>
      </c>
      <c r="E119" s="28">
        <v>181973.85146636798</v>
      </c>
      <c r="F119" s="28">
        <v>30464.4290454662</v>
      </c>
      <c r="G119" s="28">
        <v>19854.4434035253</v>
      </c>
      <c r="H119" s="28"/>
      <c r="I119" s="28">
        <v>1564753.3250004998</v>
      </c>
      <c r="J119" s="28">
        <v>927067.22958352708</v>
      </c>
    </row>
    <row r="120" spans="2:10" x14ac:dyDescent="0.2">
      <c r="B120" s="15" t="s">
        <v>2</v>
      </c>
      <c r="C120" s="27">
        <v>24799.099381871252</v>
      </c>
      <c r="D120" s="28">
        <v>29045.452295053248</v>
      </c>
      <c r="E120" s="28">
        <v>20020.102785503397</v>
      </c>
      <c r="F120" s="28">
        <v>26740.347785615202</v>
      </c>
      <c r="G120" s="28">
        <v>17706.820114388647</v>
      </c>
      <c r="H120" s="28"/>
      <c r="I120" s="28">
        <v>122387.618875806</v>
      </c>
      <c r="J120" s="28">
        <v>419316.42953699152</v>
      </c>
    </row>
    <row r="121" spans="2:10" x14ac:dyDescent="0.2">
      <c r="B121" s="15" t="s">
        <v>42</v>
      </c>
      <c r="C121" s="27">
        <v>24924.324231455044</v>
      </c>
      <c r="D121" s="28">
        <v>51974.347140966653</v>
      </c>
      <c r="E121" s="28">
        <v>31225.001302759982</v>
      </c>
      <c r="F121" s="28">
        <v>26839.834619994766</v>
      </c>
      <c r="G121" s="28">
        <v>17735.168988564699</v>
      </c>
      <c r="H121" s="28"/>
      <c r="I121" s="28">
        <v>232170.00573098235</v>
      </c>
      <c r="J121" s="28">
        <v>438988.03596502956</v>
      </c>
    </row>
    <row r="122" spans="2:10" x14ac:dyDescent="0.2">
      <c r="C122" s="31">
        <v>-5.5896809414581652E-2</v>
      </c>
      <c r="D122" s="31">
        <v>-1.5637364754419458E-2</v>
      </c>
      <c r="E122" s="31">
        <v>-0.10298760980293072</v>
      </c>
      <c r="F122" s="31">
        <v>1.6660402272529032E-2</v>
      </c>
      <c r="G122" s="31">
        <v>4.0527546975967805</v>
      </c>
      <c r="H122" s="31"/>
      <c r="I122" s="31">
        <v>-7.0736719456413969E-3</v>
      </c>
      <c r="J122" s="31">
        <v>-0.41374461008943703</v>
      </c>
    </row>
    <row r="125" spans="2:10" x14ac:dyDescent="0.2">
      <c r="B125" s="15"/>
      <c r="C125" s="27"/>
      <c r="D125" s="28"/>
      <c r="E125" s="28"/>
      <c r="F125" s="28"/>
      <c r="G125" s="28"/>
      <c r="H125" s="28"/>
      <c r="I125" s="28"/>
      <c r="J125" s="28"/>
    </row>
  </sheetData>
  <phoneticPr fontId="3" type="noConversion"/>
  <conditionalFormatting sqref="B24:W24 B27:W27 B30:W30">
    <cfRule type="colorScale" priority="4">
      <colorScale>
        <cfvo type="num" val="-1"/>
        <cfvo type="num" val="0"/>
        <cfvo type="num" val="1"/>
        <color theme="0"/>
        <color theme="6" tint="0.59999389629810485"/>
        <color theme="0"/>
      </colorScale>
    </cfRule>
  </conditionalFormatting>
  <conditionalFormatting sqref="C122:J122">
    <cfRule type="colorScale" priority="1">
      <colorScale>
        <cfvo type="num" val="-1"/>
        <cfvo type="num" val="0"/>
        <cfvo type="num" val="1"/>
        <color theme="0"/>
        <color theme="6" tint="0.59999389629810485"/>
        <color theme="0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D7D6-524A-CB45-89B6-A7611BE36E30}">
  <dimension ref="A1:AL130"/>
  <sheetViews>
    <sheetView tabSelected="1" workbookViewId="0">
      <pane xSplit="1" topLeftCell="B1" activePane="topRight" state="frozen"/>
      <selection pane="topRight" activeCell="I30" sqref="I30"/>
    </sheetView>
  </sheetViews>
  <sheetFormatPr baseColWidth="10" defaultRowHeight="16" x14ac:dyDescent="0.2"/>
  <cols>
    <col min="1" max="1" width="20" customWidth="1"/>
    <col min="2" max="23" width="10.1640625" customWidth="1"/>
    <col min="25" max="25" width="14.83203125" customWidth="1"/>
  </cols>
  <sheetData>
    <row r="1" spans="1:26" x14ac:dyDescent="0.2">
      <c r="A1" s="3" t="s">
        <v>239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</row>
    <row r="2" spans="1:26" x14ac:dyDescent="0.2">
      <c r="A2" s="15" t="s">
        <v>241</v>
      </c>
      <c r="B2" s="5">
        <v>40</v>
      </c>
      <c r="C2" s="5">
        <v>40</v>
      </c>
      <c r="D2" s="5">
        <v>40</v>
      </c>
      <c r="E2" s="5">
        <v>40</v>
      </c>
      <c r="F2" s="5">
        <v>40</v>
      </c>
      <c r="G2" s="5">
        <v>40</v>
      </c>
      <c r="H2" s="5">
        <v>70</v>
      </c>
      <c r="I2" s="5">
        <v>85</v>
      </c>
      <c r="J2" s="5">
        <v>85</v>
      </c>
      <c r="K2" s="5">
        <v>55</v>
      </c>
      <c r="L2" s="5">
        <v>40</v>
      </c>
      <c r="M2" s="5">
        <v>40</v>
      </c>
      <c r="N2" s="5">
        <v>40</v>
      </c>
      <c r="O2" s="5">
        <v>40</v>
      </c>
      <c r="P2" s="5">
        <v>95</v>
      </c>
      <c r="Q2" s="5">
        <v>24</v>
      </c>
      <c r="R2" s="5">
        <v>55</v>
      </c>
      <c r="S2" s="5">
        <v>55</v>
      </c>
      <c r="T2" s="5">
        <v>40</v>
      </c>
      <c r="U2" s="5">
        <v>40</v>
      </c>
      <c r="V2" s="5">
        <v>40</v>
      </c>
      <c r="W2" s="5">
        <v>40</v>
      </c>
    </row>
    <row r="3" spans="1:26" x14ac:dyDescent="0.2">
      <c r="A3" s="15" t="s">
        <v>240</v>
      </c>
      <c r="B3" s="5">
        <v>30</v>
      </c>
      <c r="C3" s="5">
        <v>30</v>
      </c>
      <c r="D3" s="5">
        <v>30</v>
      </c>
      <c r="E3" s="5">
        <v>30</v>
      </c>
      <c r="F3" s="5">
        <v>30</v>
      </c>
      <c r="G3" s="5">
        <v>30</v>
      </c>
      <c r="H3" s="5">
        <v>60</v>
      </c>
      <c r="I3" s="5">
        <v>70</v>
      </c>
      <c r="J3" s="5">
        <v>70</v>
      </c>
      <c r="K3" s="5">
        <v>40</v>
      </c>
      <c r="L3" s="5">
        <v>30</v>
      </c>
      <c r="M3" s="5">
        <v>30</v>
      </c>
      <c r="N3" s="5">
        <v>30</v>
      </c>
      <c r="O3" s="5">
        <v>30</v>
      </c>
      <c r="P3" s="5">
        <v>60</v>
      </c>
      <c r="Q3" s="5">
        <v>18</v>
      </c>
      <c r="R3" s="5">
        <v>40</v>
      </c>
      <c r="S3" s="5">
        <v>40</v>
      </c>
      <c r="T3" s="5">
        <v>30</v>
      </c>
      <c r="U3" s="5">
        <v>30</v>
      </c>
      <c r="V3" s="5">
        <v>30</v>
      </c>
      <c r="W3" s="5">
        <v>30</v>
      </c>
      <c r="Z3" s="47">
        <v>1.0900000000000001</v>
      </c>
    </row>
    <row r="4" spans="1:26" x14ac:dyDescent="0.2">
      <c r="A4" s="15" t="s">
        <v>243</v>
      </c>
      <c r="B4" s="24">
        <f>(LOG(B2,2)*$Z$3)+(LOG(B3,2)*$Z$3)</f>
        <v>11.149412372640512</v>
      </c>
      <c r="C4" s="24">
        <f t="shared" ref="C4:W4" si="0">(LOG(C2,2)*$Z$3)+(LOG(C3,2)*$Z$3)</f>
        <v>11.149412372640512</v>
      </c>
      <c r="D4" s="24">
        <f t="shared" si="0"/>
        <v>11.149412372640512</v>
      </c>
      <c r="E4" s="24">
        <f t="shared" si="0"/>
        <v>11.149412372640512</v>
      </c>
      <c r="F4" s="24">
        <f t="shared" si="0"/>
        <v>11.149412372640512</v>
      </c>
      <c r="G4" s="24">
        <f t="shared" si="0"/>
        <v>11.149412372640512</v>
      </c>
      <c r="H4" s="24">
        <f t="shared" si="0"/>
        <v>13.119429237683301</v>
      </c>
      <c r="I4" s="24">
        <f t="shared" si="0"/>
        <v>13.667154608860111</v>
      </c>
      <c r="J4" s="24">
        <f t="shared" si="0"/>
        <v>13.667154608860111</v>
      </c>
      <c r="K4" s="24">
        <f t="shared" si="0"/>
        <v>12.102583711169107</v>
      </c>
      <c r="L4" s="24">
        <f t="shared" si="0"/>
        <v>11.149412372640512</v>
      </c>
      <c r="M4" s="24">
        <f t="shared" si="0"/>
        <v>11.149412372640512</v>
      </c>
      <c r="N4" s="24">
        <f t="shared" si="0"/>
        <v>11.149412372640512</v>
      </c>
      <c r="O4" s="24">
        <f t="shared" si="0"/>
        <v>11.149412372640512</v>
      </c>
      <c r="P4" s="24">
        <f t="shared" si="0"/>
        <v>13.599653362294021</v>
      </c>
      <c r="Q4" s="24">
        <f t="shared" si="0"/>
        <v>9.5428273773581829</v>
      </c>
      <c r="R4" s="24">
        <f t="shared" si="0"/>
        <v>12.102583711169107</v>
      </c>
      <c r="S4" s="24">
        <f t="shared" si="0"/>
        <v>12.102583711169107</v>
      </c>
      <c r="T4" s="24">
        <f t="shared" si="0"/>
        <v>11.149412372640512</v>
      </c>
      <c r="U4" s="24">
        <f t="shared" si="0"/>
        <v>11.149412372640512</v>
      </c>
      <c r="V4" s="24">
        <f t="shared" si="0"/>
        <v>11.149412372640512</v>
      </c>
      <c r="W4" s="24">
        <f t="shared" si="0"/>
        <v>11.149412372640512</v>
      </c>
    </row>
    <row r="5" spans="1:26" x14ac:dyDescent="0.2">
      <c r="A5" s="3" t="s">
        <v>238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34</v>
      </c>
      <c r="S5" s="3" t="s">
        <v>35</v>
      </c>
      <c r="T5" s="3" t="s">
        <v>36</v>
      </c>
      <c r="U5" s="3" t="s">
        <v>37</v>
      </c>
      <c r="V5" s="3" t="s">
        <v>38</v>
      </c>
      <c r="W5" s="3" t="s">
        <v>39</v>
      </c>
    </row>
    <row r="6" spans="1:26" x14ac:dyDescent="0.2">
      <c r="A6" s="15" t="s">
        <v>8</v>
      </c>
      <c r="B6" s="24">
        <f>B44/1000000</f>
        <v>9.0176970000000001</v>
      </c>
      <c r="C6" s="24">
        <f>C44/1000000</f>
        <v>8.8451780000000007</v>
      </c>
      <c r="D6" s="24">
        <f>D44/1000000</f>
        <v>9.1406469999999995</v>
      </c>
      <c r="E6" s="24">
        <f>E44/1000000</f>
        <v>9.0800780000000003</v>
      </c>
      <c r="F6" s="24">
        <f>F44/1000000</f>
        <v>8.9409349999999996</v>
      </c>
      <c r="G6" s="24">
        <f>G44/1000000</f>
        <v>8.8368459999999995</v>
      </c>
      <c r="H6" s="24">
        <f>H44/1000000</f>
        <v>11.250819999999999</v>
      </c>
      <c r="I6" s="24">
        <f>I44/1000000</f>
        <v>13.794525999999999</v>
      </c>
      <c r="J6" s="24">
        <f>J44/1000000</f>
        <v>11.351303</v>
      </c>
      <c r="K6" s="24">
        <f>K44/1000000</f>
        <v>10.06954</v>
      </c>
      <c r="L6" s="24">
        <f>L44/1000000</f>
        <v>9.6129929999999995</v>
      </c>
      <c r="M6" s="24">
        <f>M44/1000000</f>
        <v>8.5050100000000004</v>
      </c>
      <c r="N6" s="24">
        <f>N44/1000000</f>
        <v>9.3360629999999993</v>
      </c>
      <c r="O6" s="24">
        <f>O44/1000000</f>
        <v>8.8228969999999993</v>
      </c>
      <c r="P6" s="24">
        <f>P44/1000000</f>
        <v>8.9392569999999996</v>
      </c>
      <c r="Q6" s="24">
        <f>Q44/1000000</f>
        <v>9.5055650000000007</v>
      </c>
      <c r="R6" s="24">
        <f>R44/1000000</f>
        <v>9.6961250000000003</v>
      </c>
      <c r="S6" s="24">
        <f>S44/1000000</f>
        <v>9.946377</v>
      </c>
      <c r="T6" s="24">
        <f>T44/1000000</f>
        <v>8.9153160000000007</v>
      </c>
      <c r="U6" s="24">
        <f>U44/1000000</f>
        <v>8.8730989999999998</v>
      </c>
      <c r="V6" s="24">
        <f>V44/1000000</f>
        <v>8.6969159999999999</v>
      </c>
      <c r="W6" s="24">
        <f>W44/1000000</f>
        <v>9.2382670000000005</v>
      </c>
    </row>
    <row r="7" spans="1:26" x14ac:dyDescent="0.2">
      <c r="A7" s="15" t="s">
        <v>9</v>
      </c>
      <c r="B7" s="24">
        <f t="shared" ref="B7:Q15" si="1">B45/1000000</f>
        <v>8.7818989999999992</v>
      </c>
      <c r="C7" s="24">
        <f t="shared" si="1"/>
        <v>8.8381000000000007</v>
      </c>
      <c r="D7" s="24">
        <f t="shared" si="1"/>
        <v>9.2529219999999999</v>
      </c>
      <c r="E7" s="24">
        <f t="shared" si="1"/>
        <v>8.9447430000000008</v>
      </c>
      <c r="F7" s="24">
        <f t="shared" si="1"/>
        <v>8.7883829999999996</v>
      </c>
      <c r="G7" s="24">
        <f t="shared" si="1"/>
        <v>8.674652</v>
      </c>
      <c r="H7" s="24">
        <f t="shared" si="1"/>
        <v>11.057283999999999</v>
      </c>
      <c r="I7" s="24">
        <f t="shared" si="1"/>
        <v>14.207978000000001</v>
      </c>
      <c r="J7" s="24">
        <f t="shared" si="1"/>
        <v>10.557866000000001</v>
      </c>
      <c r="K7" s="24">
        <f t="shared" si="1"/>
        <v>13.063879999999999</v>
      </c>
      <c r="L7" s="24">
        <f t="shared" si="1"/>
        <v>11.551190999999999</v>
      </c>
      <c r="M7" s="24">
        <f t="shared" si="1"/>
        <v>8.2506950000000003</v>
      </c>
      <c r="N7" s="24">
        <f t="shared" si="1"/>
        <v>9.0868369999999992</v>
      </c>
      <c r="O7" s="24">
        <f t="shared" si="1"/>
        <v>13.516120000000001</v>
      </c>
      <c r="P7" s="24">
        <f t="shared" si="1"/>
        <v>8.9309740000000009</v>
      </c>
      <c r="Q7" s="24">
        <f t="shared" si="1"/>
        <v>9.5241530000000001</v>
      </c>
      <c r="R7" s="24">
        <f>R45/1000000</f>
        <v>9.917999</v>
      </c>
      <c r="S7" s="24">
        <f>S45/1000000</f>
        <v>9.6306829999999994</v>
      </c>
      <c r="T7" s="24">
        <f>T45/1000000</f>
        <v>8.7694130000000001</v>
      </c>
      <c r="U7" s="24">
        <f>U45/1000000</f>
        <v>8.8640270000000001</v>
      </c>
      <c r="V7" s="24">
        <f>V45/1000000</f>
        <v>8.6547280000000004</v>
      </c>
      <c r="W7" s="24">
        <f>W45/1000000</f>
        <v>9.1139880000000009</v>
      </c>
    </row>
    <row r="8" spans="1:26" x14ac:dyDescent="0.2">
      <c r="A8" s="15" t="s">
        <v>10</v>
      </c>
      <c r="B8" s="24">
        <f t="shared" si="1"/>
        <v>8.7465290000000007</v>
      </c>
      <c r="C8" s="24">
        <f>C46/1000000</f>
        <v>8.9256039999999999</v>
      </c>
      <c r="D8" s="24">
        <f>D46/1000000</f>
        <v>9.266724</v>
      </c>
      <c r="E8" s="24">
        <f>E46/1000000</f>
        <v>9.1774909999999998</v>
      </c>
      <c r="F8" s="24">
        <f>F46/1000000</f>
        <v>9.2621280000000006</v>
      </c>
      <c r="G8" s="24">
        <f>G46/1000000</f>
        <v>8.7903269999999996</v>
      </c>
      <c r="H8" s="24">
        <f>H46/1000000</f>
        <v>12.601718999999999</v>
      </c>
      <c r="I8" s="24">
        <f>I46/1000000</f>
        <v>14.00173</v>
      </c>
      <c r="J8" s="24">
        <f>J46/1000000</f>
        <v>10.405963</v>
      </c>
      <c r="K8" s="24">
        <f>K46/1000000</f>
        <v>10.895880999999999</v>
      </c>
      <c r="L8" s="24">
        <f>L46/1000000</f>
        <v>9.5707959999999996</v>
      </c>
      <c r="M8" s="24">
        <f>M46/1000000</f>
        <v>8.3232599999999994</v>
      </c>
      <c r="N8" s="24">
        <f>N46/1000000</f>
        <v>9.1281789999999994</v>
      </c>
      <c r="O8" s="24">
        <f>O46/1000000</f>
        <v>8.8543909999999997</v>
      </c>
      <c r="P8" s="24">
        <f>P46/1000000</f>
        <v>9.1053359999999994</v>
      </c>
      <c r="Q8" s="24">
        <f>Q46/1000000</f>
        <v>9.4526509999999995</v>
      </c>
      <c r="R8" s="24">
        <f>R46/1000000</f>
        <v>9.6302990000000008</v>
      </c>
      <c r="S8" s="24">
        <f>S46/1000000</f>
        <v>9.6111579999999996</v>
      </c>
      <c r="T8" s="24">
        <f>T46/1000000</f>
        <v>8.9265260000000008</v>
      </c>
      <c r="U8" s="24">
        <f>U46/1000000</f>
        <v>8.9122079999999997</v>
      </c>
      <c r="V8" s="24">
        <f>V46/1000000</f>
        <v>8.7038949999999993</v>
      </c>
      <c r="W8" s="24">
        <f>W46/1000000</f>
        <v>8.927505</v>
      </c>
    </row>
    <row r="9" spans="1:26" x14ac:dyDescent="0.2">
      <c r="A9" s="15" t="s">
        <v>11</v>
      </c>
      <c r="B9" s="24">
        <f t="shared" si="1"/>
        <v>8.7754790000000007</v>
      </c>
      <c r="C9" s="24">
        <f>C47/1000000</f>
        <v>8.7596070000000008</v>
      </c>
      <c r="D9" s="24">
        <f>D47/1000000</f>
        <v>9.2950169999999996</v>
      </c>
      <c r="E9" s="24">
        <f>E47/1000000</f>
        <v>9.0060579999999995</v>
      </c>
      <c r="F9" s="24">
        <f>F47/1000000</f>
        <v>8.7664310000000008</v>
      </c>
      <c r="G9" s="24">
        <f>G47/1000000</f>
        <v>8.8161579999999997</v>
      </c>
      <c r="H9" s="24">
        <f>H47/1000000</f>
        <v>11.236147000000001</v>
      </c>
      <c r="I9" s="24">
        <f>I47/1000000</f>
        <v>15.015684</v>
      </c>
      <c r="J9" s="24">
        <f>J47/1000000</f>
        <v>10.344664</v>
      </c>
      <c r="K9" s="24"/>
      <c r="L9" s="24"/>
      <c r="M9" s="24"/>
      <c r="N9" s="24"/>
      <c r="O9" s="24"/>
      <c r="P9" s="24">
        <f>P47/1000000</f>
        <v>9.1628729999999994</v>
      </c>
      <c r="Q9" s="24">
        <f>Q47/1000000</f>
        <v>10.035958000000001</v>
      </c>
      <c r="R9" s="24"/>
      <c r="S9" s="24"/>
      <c r="T9" s="24">
        <f>T47/1000000</f>
        <v>8.8829740000000008</v>
      </c>
      <c r="U9" s="24">
        <f>U47/1000000</f>
        <v>8.8431680000000004</v>
      </c>
      <c r="V9" s="24">
        <f>V47/1000000</f>
        <v>8.6593350000000004</v>
      </c>
      <c r="W9" s="24">
        <f>W47/1000000</f>
        <v>9.1151269999999993</v>
      </c>
    </row>
    <row r="10" spans="1:26" x14ac:dyDescent="0.2">
      <c r="A10" s="15" t="s">
        <v>12</v>
      </c>
      <c r="B10" s="24">
        <f t="shared" si="1"/>
        <v>8.7882029999999993</v>
      </c>
      <c r="C10" s="24">
        <f>C48/1000000</f>
        <v>13.534198</v>
      </c>
      <c r="D10" s="24">
        <f>D48/1000000</f>
        <v>9.0677939999999992</v>
      </c>
      <c r="E10" s="24">
        <f>E48/1000000</f>
        <v>9.0093899999999998</v>
      </c>
      <c r="F10" s="24">
        <f>F48/1000000</f>
        <v>8.6576529999999998</v>
      </c>
      <c r="G10" s="24">
        <f>G48/1000000</f>
        <v>8.8053050000000006</v>
      </c>
      <c r="H10" s="24">
        <f>H48/1000000</f>
        <v>11.409112</v>
      </c>
      <c r="I10" s="24">
        <f>I48/1000000</f>
        <v>14.344032</v>
      </c>
      <c r="J10" s="24">
        <f>J48/1000000</f>
        <v>10.435657000000001</v>
      </c>
      <c r="K10" s="24"/>
      <c r="L10" s="24"/>
      <c r="M10" s="24"/>
      <c r="N10" s="24"/>
      <c r="O10" s="24"/>
      <c r="P10" s="24">
        <f>P48/1000000</f>
        <v>9.2100170000000006</v>
      </c>
      <c r="Q10" s="24">
        <f>Q48/1000000</f>
        <v>11.062815000000001</v>
      </c>
      <c r="R10" s="24"/>
      <c r="S10" s="24"/>
      <c r="T10" s="24">
        <f>T48/1000000</f>
        <v>8.9266679999999994</v>
      </c>
      <c r="U10" s="24">
        <f>U48/1000000</f>
        <v>8.8431580000000007</v>
      </c>
      <c r="V10" s="24">
        <f>V48/1000000</f>
        <v>8.6249669999999998</v>
      </c>
      <c r="W10" s="24">
        <f>W48/1000000</f>
        <v>8.8238970000000005</v>
      </c>
    </row>
    <row r="11" spans="1:26" x14ac:dyDescent="0.2">
      <c r="A11" s="15" t="s">
        <v>13</v>
      </c>
      <c r="B11" s="24">
        <f t="shared" si="1"/>
        <v>8.7223019999999991</v>
      </c>
      <c r="C11" s="24">
        <f>C49/1000000</f>
        <v>9.0302589999999991</v>
      </c>
      <c r="D11" s="24">
        <f>D49/1000000</f>
        <v>9.3946020000000008</v>
      </c>
      <c r="E11" s="24">
        <f>E49/1000000</f>
        <v>9.3509860000000007</v>
      </c>
      <c r="F11" s="24">
        <f>F49/1000000</f>
        <v>8.7151350000000001</v>
      </c>
      <c r="G11" s="24">
        <f>G49/1000000</f>
        <v>8.7384780000000006</v>
      </c>
      <c r="H11" s="24">
        <f>H49/1000000</f>
        <v>12.668924000000001</v>
      </c>
      <c r="I11" s="24">
        <f>I49/1000000</f>
        <v>16.141100999999999</v>
      </c>
      <c r="J11" s="24">
        <f>J49/1000000</f>
        <v>10.487598999999999</v>
      </c>
      <c r="K11" s="24"/>
      <c r="L11" s="24"/>
      <c r="M11" s="24"/>
      <c r="N11" s="24"/>
      <c r="O11" s="24"/>
      <c r="P11" s="24">
        <f>P49/1000000</f>
        <v>9.2780100000000001</v>
      </c>
      <c r="Q11" s="24">
        <f>Q49/1000000</f>
        <v>9.4501349999999995</v>
      </c>
      <c r="R11" s="24"/>
      <c r="S11" s="24"/>
      <c r="T11" s="24">
        <f>T49/1000000</f>
        <v>8.9220749999999995</v>
      </c>
      <c r="U11" s="24">
        <f>U49/1000000</f>
        <v>9.1831180000000003</v>
      </c>
      <c r="V11" s="24">
        <f>V49/1000000</f>
        <v>8.7969299999999997</v>
      </c>
      <c r="W11" s="24">
        <f>W49/1000000</f>
        <v>9.511317</v>
      </c>
    </row>
    <row r="12" spans="1:26" x14ac:dyDescent="0.2">
      <c r="A12" s="15" t="s">
        <v>14</v>
      </c>
      <c r="B12" s="24">
        <f t="shared" si="1"/>
        <v>8.9861070000000005</v>
      </c>
      <c r="C12" s="24">
        <f>C50/1000000</f>
        <v>8.7411340000000006</v>
      </c>
      <c r="D12" s="24">
        <f>D50/1000000</f>
        <v>9.2116369999999996</v>
      </c>
      <c r="E12" s="24">
        <f>E50/1000000</f>
        <v>9.8332049999999995</v>
      </c>
      <c r="F12" s="24">
        <f>F50/1000000</f>
        <v>8.6102849999999993</v>
      </c>
      <c r="G12" s="24">
        <f>G50/1000000</f>
        <v>8.7381989999999998</v>
      </c>
      <c r="H12" s="24">
        <f>H50/1000000</f>
        <v>11.31528</v>
      </c>
      <c r="I12" s="24">
        <f>I50/1000000</f>
        <v>14.885363</v>
      </c>
      <c r="J12" s="24">
        <f>J50/1000000</f>
        <v>11.026545</v>
      </c>
      <c r="K12" s="24"/>
      <c r="L12" s="24"/>
      <c r="M12" s="24"/>
      <c r="N12" s="24"/>
      <c r="O12" s="24"/>
      <c r="P12" s="24">
        <f>P50/1000000</f>
        <v>9.1229499999999994</v>
      </c>
      <c r="Q12" s="24">
        <f>Q50/1000000</f>
        <v>9.4721270000000004</v>
      </c>
      <c r="R12" s="24"/>
      <c r="S12" s="24"/>
      <c r="T12" s="24">
        <f>T50/1000000</f>
        <v>8.8706110000000002</v>
      </c>
      <c r="U12" s="24">
        <f>U50/1000000</f>
        <v>13.810513</v>
      </c>
      <c r="V12" s="24">
        <f>V50/1000000</f>
        <v>9.0746149999999997</v>
      </c>
      <c r="W12" s="24">
        <f>W50/1000000</f>
        <v>8.8291430000000002</v>
      </c>
    </row>
    <row r="13" spans="1:26" x14ac:dyDescent="0.2">
      <c r="A13" s="15" t="s">
        <v>15</v>
      </c>
      <c r="B13" s="24">
        <f t="shared" si="1"/>
        <v>8.9342869999999994</v>
      </c>
      <c r="C13" s="24">
        <f>C51/1000000</f>
        <v>9.8975829999999991</v>
      </c>
      <c r="D13" s="24">
        <f>D51/1000000</f>
        <v>9.2747069999999994</v>
      </c>
      <c r="E13" s="24">
        <f>E51/1000000</f>
        <v>9.5086589999999998</v>
      </c>
      <c r="F13" s="24">
        <f>F51/1000000</f>
        <v>8.5862700000000007</v>
      </c>
      <c r="G13" s="24">
        <f>G51/1000000</f>
        <v>8.8403829999999992</v>
      </c>
      <c r="H13" s="24">
        <f>H51/1000000</f>
        <v>11.453834000000001</v>
      </c>
      <c r="I13" s="24">
        <f>I51/1000000</f>
        <v>14.932547</v>
      </c>
      <c r="J13" s="24">
        <f>J51/1000000</f>
        <v>11.077605</v>
      </c>
      <c r="K13" s="24"/>
      <c r="L13" s="24"/>
      <c r="M13" s="24"/>
      <c r="N13" s="24"/>
      <c r="O13" s="24"/>
      <c r="P13" s="24">
        <f>P51/1000000</f>
        <v>9.0497929999999993</v>
      </c>
      <c r="Q13" s="24">
        <f>Q51/1000000</f>
        <v>9.4630069999999993</v>
      </c>
      <c r="R13" s="24"/>
      <c r="S13" s="24"/>
      <c r="T13" s="24">
        <f>T51/1000000</f>
        <v>8.8755679999999995</v>
      </c>
      <c r="U13" s="24">
        <f>U51/1000000</f>
        <v>10.407437</v>
      </c>
      <c r="V13" s="24">
        <f>V51/1000000</f>
        <v>8.9729290000000006</v>
      </c>
      <c r="W13" s="24">
        <f>W51/1000000</f>
        <v>9.8121960000000001</v>
      </c>
    </row>
    <row r="14" spans="1:26" x14ac:dyDescent="0.2">
      <c r="A14" s="15" t="s">
        <v>16</v>
      </c>
      <c r="B14" s="24">
        <f t="shared" si="1"/>
        <v>9.0302450000000007</v>
      </c>
      <c r="C14" s="24">
        <f>C52/1000000</f>
        <v>8.806692</v>
      </c>
      <c r="D14" s="24">
        <f>D52/1000000</f>
        <v>9.1190700000000007</v>
      </c>
      <c r="E14" s="24">
        <f>E52/1000000</f>
        <v>9.2175229999999999</v>
      </c>
      <c r="F14" s="24">
        <f>F52/1000000</f>
        <v>8.7446520000000003</v>
      </c>
      <c r="G14" s="24">
        <f>G52/1000000</f>
        <v>8.9186359999999993</v>
      </c>
      <c r="H14" s="24">
        <f>H52/1000000</f>
        <v>11.266748</v>
      </c>
      <c r="I14" s="24">
        <f>I52/1000000</f>
        <v>14.899628999999999</v>
      </c>
      <c r="J14" s="24">
        <f>J52/1000000</f>
        <v>10.422053999999999</v>
      </c>
      <c r="K14" s="24"/>
      <c r="L14" s="24"/>
      <c r="M14" s="24"/>
      <c r="N14" s="24"/>
      <c r="O14" s="24"/>
      <c r="P14" s="24">
        <f>P52/1000000</f>
        <v>9.4341030000000003</v>
      </c>
      <c r="Q14" s="24">
        <f>Q52/1000000</f>
        <v>9.4250279999999993</v>
      </c>
      <c r="R14" s="24"/>
      <c r="S14" s="24"/>
      <c r="T14" s="24">
        <f>T52/1000000</f>
        <v>8.8325870000000002</v>
      </c>
      <c r="U14" s="24">
        <f>U52/1000000</f>
        <v>8.8003060000000009</v>
      </c>
      <c r="V14" s="24">
        <f>V52/1000000</f>
        <v>9.0298560000000005</v>
      </c>
      <c r="W14" s="24">
        <f>W52/1000000</f>
        <v>9.05762</v>
      </c>
    </row>
    <row r="15" spans="1:26" x14ac:dyDescent="0.2">
      <c r="A15" s="15" t="s">
        <v>17</v>
      </c>
      <c r="B15" s="24">
        <f t="shared" si="1"/>
        <v>8.8065099999999994</v>
      </c>
      <c r="C15" s="24">
        <f>C53/1000000</f>
        <v>8.8649959999999997</v>
      </c>
      <c r="D15" s="24">
        <f>D53/1000000</f>
        <v>9.5832350000000002</v>
      </c>
      <c r="E15" s="24">
        <f>E53/1000000</f>
        <v>9.1345559999999999</v>
      </c>
      <c r="F15" s="24">
        <f>F53/1000000</f>
        <v>8.6151610000000005</v>
      </c>
      <c r="G15" s="24">
        <f>G53/1000000</f>
        <v>9.0005279999999992</v>
      </c>
      <c r="H15" s="24">
        <f>H53/1000000</f>
        <v>11.297532</v>
      </c>
      <c r="I15" s="24">
        <f>I53/1000000</f>
        <v>14.943227</v>
      </c>
      <c r="J15" s="24">
        <f>J53/1000000</f>
        <v>10.39475</v>
      </c>
      <c r="K15" s="24"/>
      <c r="L15" s="24"/>
      <c r="M15" s="24"/>
      <c r="N15" s="24"/>
      <c r="O15" s="24"/>
      <c r="P15" s="24">
        <f>P53/1000000</f>
        <v>13.491292</v>
      </c>
      <c r="Q15" s="24">
        <f>Q53/1000000</f>
        <v>9.4731629999999996</v>
      </c>
      <c r="R15" s="24"/>
      <c r="S15" s="24"/>
      <c r="T15" s="24">
        <f>T53/1000000</f>
        <v>8.771452</v>
      </c>
      <c r="U15" s="24">
        <f>U53/1000000</f>
        <v>8.9012069999999994</v>
      </c>
      <c r="V15" s="24">
        <f>V53/1000000</f>
        <v>8.7118509999999993</v>
      </c>
      <c r="W15" s="24">
        <f>W53/1000000</f>
        <v>8.9188360000000007</v>
      </c>
    </row>
    <row r="16" spans="1:26" x14ac:dyDescent="0.2">
      <c r="A16" s="13" t="s">
        <v>238</v>
      </c>
      <c r="B16" s="3"/>
      <c r="C16" s="3"/>
      <c r="D16" s="3"/>
      <c r="E16" s="3"/>
      <c r="F16" s="3"/>
      <c r="G16" s="3"/>
      <c r="H16" s="3"/>
      <c r="I16" s="3"/>
      <c r="J16" s="3"/>
      <c r="K16" s="3" t="s">
        <v>27</v>
      </c>
      <c r="L16" s="3" t="s">
        <v>28</v>
      </c>
      <c r="M16" s="3" t="s">
        <v>29</v>
      </c>
      <c r="N16" s="3" t="s">
        <v>30</v>
      </c>
      <c r="O16" s="3" t="s">
        <v>31</v>
      </c>
      <c r="P16" s="3"/>
      <c r="Q16" s="3"/>
      <c r="R16" s="3" t="s">
        <v>34</v>
      </c>
      <c r="S16" s="3" t="s">
        <v>35</v>
      </c>
      <c r="T16" s="3"/>
      <c r="U16" s="3"/>
      <c r="V16" s="3"/>
      <c r="W16" s="3"/>
    </row>
    <row r="17" spans="1:25" x14ac:dyDescent="0.2">
      <c r="A17" s="15" t="s">
        <v>3</v>
      </c>
      <c r="B17" s="22">
        <f>AVERAGE(B6:B15)</f>
        <v>8.8589257999999997</v>
      </c>
      <c r="C17" s="23">
        <f t="shared" ref="C17:W17" si="2">AVERAGE(C6:C15)</f>
        <v>9.4243351000000004</v>
      </c>
      <c r="D17" s="23">
        <f t="shared" si="2"/>
        <v>9.2606354999999976</v>
      </c>
      <c r="E17" s="23">
        <f t="shared" si="2"/>
        <v>9.2262688999999991</v>
      </c>
      <c r="F17" s="23">
        <f t="shared" si="2"/>
        <v>8.7687033000000021</v>
      </c>
      <c r="G17" s="23">
        <f t="shared" si="2"/>
        <v>8.8159512000000007</v>
      </c>
      <c r="H17" s="23">
        <f t="shared" ref="H17" si="3">AVERAGE(H6:H15)</f>
        <v>11.555740000000002</v>
      </c>
      <c r="I17" s="23">
        <f t="shared" si="2"/>
        <v>14.716581700000001</v>
      </c>
      <c r="J17" s="23">
        <f t="shared" si="2"/>
        <v>10.650400600000001</v>
      </c>
      <c r="K17" s="23">
        <f t="shared" si="2"/>
        <v>11.343100333333334</v>
      </c>
      <c r="L17" s="24">
        <f t="shared" si="2"/>
        <v>10.244993333333333</v>
      </c>
      <c r="M17" s="25">
        <f t="shared" si="2"/>
        <v>8.3596549999999983</v>
      </c>
      <c r="N17" s="25">
        <f t="shared" si="2"/>
        <v>9.1836929999999999</v>
      </c>
      <c r="O17" s="25">
        <f t="shared" si="2"/>
        <v>10.397802666666665</v>
      </c>
      <c r="P17" s="25">
        <f t="shared" si="2"/>
        <v>9.5724604999999983</v>
      </c>
      <c r="Q17" s="25">
        <f t="shared" si="2"/>
        <v>9.6864602000000009</v>
      </c>
      <c r="R17" s="25">
        <f t="shared" si="2"/>
        <v>9.7481410000000004</v>
      </c>
      <c r="S17" s="25">
        <f t="shared" si="2"/>
        <v>9.7294059999999991</v>
      </c>
      <c r="T17" s="25">
        <f t="shared" si="2"/>
        <v>8.8693190000000008</v>
      </c>
      <c r="U17" s="25">
        <f t="shared" si="2"/>
        <v>9.5438241000000019</v>
      </c>
      <c r="V17" s="25">
        <f t="shared" si="2"/>
        <v>8.7926021999999993</v>
      </c>
      <c r="W17" s="25">
        <f t="shared" si="2"/>
        <v>9.1347896000000013</v>
      </c>
    </row>
    <row r="18" spans="1:25" x14ac:dyDescent="0.2">
      <c r="A18" s="15" t="s">
        <v>4</v>
      </c>
      <c r="B18" s="22">
        <f>STDEV(B6:B15)</f>
        <v>0.11942345786299952</v>
      </c>
      <c r="C18" s="23">
        <f t="shared" ref="C18:W18" si="4">STDEV(C6:C15)</f>
        <v>1.4832782862834082</v>
      </c>
      <c r="D18" s="23">
        <f t="shared" si="4"/>
        <v>0.1481443932034256</v>
      </c>
      <c r="E18" s="23">
        <f t="shared" si="4"/>
        <v>0.27298654683435292</v>
      </c>
      <c r="F18" s="23">
        <f t="shared" si="4"/>
        <v>0.20310310696625117</v>
      </c>
      <c r="G18" s="23">
        <f t="shared" si="4"/>
        <v>9.335072336659532E-2</v>
      </c>
      <c r="H18" s="23">
        <f t="shared" ref="H18" si="5">STDEV(H6:H15)</f>
        <v>0.57895675567063443</v>
      </c>
      <c r="I18" s="23">
        <f t="shared" si="4"/>
        <v>0.66977530523635709</v>
      </c>
      <c r="J18" s="23">
        <f t="shared" si="4"/>
        <v>0.36011698996335445</v>
      </c>
      <c r="K18" s="23">
        <f t="shared" si="4"/>
        <v>1.5464546090914792</v>
      </c>
      <c r="L18" s="24">
        <f t="shared" si="4"/>
        <v>1.1313971031456342</v>
      </c>
      <c r="M18" s="25">
        <f t="shared" si="4"/>
        <v>0.13100563661537637</v>
      </c>
      <c r="N18" s="25">
        <f t="shared" si="4"/>
        <v>0.13356553790555412</v>
      </c>
      <c r="O18" s="25">
        <f t="shared" si="4"/>
        <v>2.7005879381228008</v>
      </c>
      <c r="P18" s="25">
        <f t="shared" si="4"/>
        <v>1.3851638225117673</v>
      </c>
      <c r="Q18" s="25">
        <f t="shared" si="4"/>
        <v>0.51594539271124018</v>
      </c>
      <c r="R18" s="25">
        <f t="shared" si="4"/>
        <v>0.15073841810235336</v>
      </c>
      <c r="S18" s="25">
        <f t="shared" si="4"/>
        <v>0.18815583311978426</v>
      </c>
      <c r="T18" s="25">
        <f t="shared" si="4"/>
        <v>6.0181249233738368E-2</v>
      </c>
      <c r="U18" s="25">
        <f t="shared" si="4"/>
        <v>1.57547641161934</v>
      </c>
      <c r="V18" s="25">
        <f t="shared" si="4"/>
        <v>0.16890945767665666</v>
      </c>
      <c r="W18" s="25">
        <f t="shared" si="4"/>
        <v>0.31584301184192398</v>
      </c>
    </row>
    <row r="19" spans="1:25" x14ac:dyDescent="0.2">
      <c r="A19" s="15" t="s">
        <v>0</v>
      </c>
      <c r="B19" s="41">
        <f>MAX(B6:B15)</f>
        <v>9.0302450000000007</v>
      </c>
      <c r="C19" s="42">
        <f t="shared" ref="C19:W19" si="6">MAX(C6:C15)</f>
        <v>13.534198</v>
      </c>
      <c r="D19" s="42">
        <f t="shared" si="6"/>
        <v>9.5832350000000002</v>
      </c>
      <c r="E19" s="42">
        <f t="shared" si="6"/>
        <v>9.8332049999999995</v>
      </c>
      <c r="F19" s="42">
        <f t="shared" si="6"/>
        <v>9.2621280000000006</v>
      </c>
      <c r="G19" s="42">
        <f t="shared" si="6"/>
        <v>9.0005279999999992</v>
      </c>
      <c r="H19" s="42">
        <f t="shared" ref="H19" si="7">MAX(H6:H15)</f>
        <v>12.668924000000001</v>
      </c>
      <c r="I19" s="42">
        <f t="shared" si="6"/>
        <v>16.141100999999999</v>
      </c>
      <c r="J19" s="42">
        <f t="shared" si="6"/>
        <v>11.351303</v>
      </c>
      <c r="K19" s="42">
        <f t="shared" si="6"/>
        <v>13.063879999999999</v>
      </c>
      <c r="L19" s="43">
        <f t="shared" si="6"/>
        <v>11.551190999999999</v>
      </c>
      <c r="M19" s="44">
        <f t="shared" si="6"/>
        <v>8.5050100000000004</v>
      </c>
      <c r="N19" s="44">
        <f t="shared" si="6"/>
        <v>9.3360629999999993</v>
      </c>
      <c r="O19" s="44">
        <f t="shared" si="6"/>
        <v>13.516120000000001</v>
      </c>
      <c r="P19" s="44">
        <f t="shared" si="6"/>
        <v>13.491292</v>
      </c>
      <c r="Q19" s="44">
        <f t="shared" si="6"/>
        <v>11.062815000000001</v>
      </c>
      <c r="R19" s="44">
        <f t="shared" si="6"/>
        <v>9.917999</v>
      </c>
      <c r="S19" s="44">
        <f t="shared" si="6"/>
        <v>9.946377</v>
      </c>
      <c r="T19" s="44">
        <f t="shared" si="6"/>
        <v>8.9266679999999994</v>
      </c>
      <c r="U19" s="44">
        <f t="shared" si="6"/>
        <v>13.810513</v>
      </c>
      <c r="V19" s="44">
        <f t="shared" si="6"/>
        <v>9.0746149999999997</v>
      </c>
      <c r="W19" s="44">
        <f t="shared" si="6"/>
        <v>9.8121960000000001</v>
      </c>
    </row>
    <row r="20" spans="1:25" x14ac:dyDescent="0.2">
      <c r="A20" s="15" t="s">
        <v>1</v>
      </c>
      <c r="B20" s="41">
        <f>MIN(B6:B15)</f>
        <v>8.7223019999999991</v>
      </c>
      <c r="C20" s="42">
        <f t="shared" ref="C20:W20" si="8">MIN(C6:C15)</f>
        <v>8.7411340000000006</v>
      </c>
      <c r="D20" s="42">
        <f t="shared" si="8"/>
        <v>9.0677939999999992</v>
      </c>
      <c r="E20" s="42">
        <f t="shared" si="8"/>
        <v>8.9447430000000008</v>
      </c>
      <c r="F20" s="42">
        <f t="shared" si="8"/>
        <v>8.5862700000000007</v>
      </c>
      <c r="G20" s="42">
        <f t="shared" si="8"/>
        <v>8.674652</v>
      </c>
      <c r="H20" s="42">
        <f t="shared" ref="H20" si="9">MIN(H6:H15)</f>
        <v>11.057283999999999</v>
      </c>
      <c r="I20" s="42">
        <f t="shared" si="8"/>
        <v>13.794525999999999</v>
      </c>
      <c r="J20" s="42">
        <f t="shared" si="8"/>
        <v>10.344664</v>
      </c>
      <c r="K20" s="42">
        <f t="shared" si="8"/>
        <v>10.06954</v>
      </c>
      <c r="L20" s="43">
        <f t="shared" si="8"/>
        <v>9.5707959999999996</v>
      </c>
      <c r="M20" s="44">
        <f t="shared" si="8"/>
        <v>8.2506950000000003</v>
      </c>
      <c r="N20" s="44">
        <f t="shared" si="8"/>
        <v>9.0868369999999992</v>
      </c>
      <c r="O20" s="44">
        <f t="shared" si="8"/>
        <v>8.8228969999999993</v>
      </c>
      <c r="P20" s="44">
        <f t="shared" si="8"/>
        <v>8.9309740000000009</v>
      </c>
      <c r="Q20" s="44">
        <f t="shared" si="8"/>
        <v>9.4250279999999993</v>
      </c>
      <c r="R20" s="44">
        <f t="shared" si="8"/>
        <v>9.6302990000000008</v>
      </c>
      <c r="S20" s="44">
        <f t="shared" si="8"/>
        <v>9.6111579999999996</v>
      </c>
      <c r="T20" s="44">
        <f t="shared" si="8"/>
        <v>8.7694130000000001</v>
      </c>
      <c r="U20" s="44">
        <f t="shared" si="8"/>
        <v>8.8003060000000009</v>
      </c>
      <c r="V20" s="44">
        <f t="shared" si="8"/>
        <v>8.6249669999999998</v>
      </c>
      <c r="W20" s="44">
        <f t="shared" si="8"/>
        <v>8.8238970000000005</v>
      </c>
    </row>
    <row r="21" spans="1:25" x14ac:dyDescent="0.2">
      <c r="A21" s="15" t="s">
        <v>2</v>
      </c>
      <c r="B21" s="41">
        <f>MEDIAN(B6:B15)</f>
        <v>8.7973564999999994</v>
      </c>
      <c r="C21" s="42">
        <f t="shared" ref="C21:W21" si="10">MEDIAN(C6:C15)</f>
        <v>8.855087000000001</v>
      </c>
      <c r="D21" s="42">
        <f t="shared" si="10"/>
        <v>9.2598230000000008</v>
      </c>
      <c r="E21" s="42">
        <f t="shared" si="10"/>
        <v>9.1560234999999999</v>
      </c>
      <c r="F21" s="42">
        <f t="shared" si="10"/>
        <v>8.7298934999999993</v>
      </c>
      <c r="G21" s="42">
        <f t="shared" si="10"/>
        <v>8.8107314999999993</v>
      </c>
      <c r="H21" s="42">
        <f t="shared" ref="H21" si="11">MEDIAN(H6:H15)</f>
        <v>11.306405999999999</v>
      </c>
      <c r="I21" s="42">
        <f t="shared" si="10"/>
        <v>14.892496</v>
      </c>
      <c r="J21" s="42">
        <f t="shared" si="10"/>
        <v>10.461628000000001</v>
      </c>
      <c r="K21" s="42">
        <f t="shared" si="10"/>
        <v>10.895880999999999</v>
      </c>
      <c r="L21" s="43">
        <f t="shared" si="10"/>
        <v>9.6129929999999995</v>
      </c>
      <c r="M21" s="44">
        <f t="shared" si="10"/>
        <v>8.3232599999999994</v>
      </c>
      <c r="N21" s="44">
        <f t="shared" si="10"/>
        <v>9.1281789999999994</v>
      </c>
      <c r="O21" s="44">
        <f t="shared" si="10"/>
        <v>8.8543909999999997</v>
      </c>
      <c r="P21" s="44">
        <f t="shared" si="10"/>
        <v>9.1429115000000003</v>
      </c>
      <c r="Q21" s="44">
        <f t="shared" si="10"/>
        <v>9.472645</v>
      </c>
      <c r="R21" s="44">
        <f t="shared" si="10"/>
        <v>9.6961250000000003</v>
      </c>
      <c r="S21" s="44">
        <f t="shared" si="10"/>
        <v>9.6306829999999994</v>
      </c>
      <c r="T21" s="44">
        <f t="shared" si="10"/>
        <v>8.8792709999999992</v>
      </c>
      <c r="U21" s="44">
        <f t="shared" si="10"/>
        <v>8.8871529999999996</v>
      </c>
      <c r="V21" s="44">
        <f t="shared" si="10"/>
        <v>8.7078729999999993</v>
      </c>
      <c r="W21" s="44">
        <f t="shared" si="10"/>
        <v>9.0858039999999995</v>
      </c>
    </row>
    <row r="22" spans="1:25" ht="5" hidden="1" customHeight="1" x14ac:dyDescent="0.2">
      <c r="A22" s="1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5" hidden="1" x14ac:dyDescent="0.2">
      <c r="A23" s="15" t="s">
        <v>40</v>
      </c>
      <c r="B23" s="4" t="e">
        <f>#REF!-#REF!</f>
        <v>#REF!</v>
      </c>
      <c r="C23" s="4" t="e">
        <f>#REF!-#REF!</f>
        <v>#REF!</v>
      </c>
      <c r="D23" s="4" t="e">
        <f>#REF!-#REF!</f>
        <v>#REF!</v>
      </c>
      <c r="E23" s="4" t="e">
        <f>#REF!-#REF!</f>
        <v>#REF!</v>
      </c>
      <c r="F23" s="4" t="e">
        <f>#REF!-#REF!</f>
        <v>#REF!</v>
      </c>
      <c r="G23" s="4" t="e">
        <f>#REF!-#REF!</f>
        <v>#REF!</v>
      </c>
      <c r="H23" s="4"/>
      <c r="I23" s="4" t="e">
        <f>#REF!-#REF!</f>
        <v>#REF!</v>
      </c>
      <c r="J23" s="4" t="e">
        <f>#REF!-#REF!</f>
        <v>#REF!</v>
      </c>
      <c r="K23" s="4" t="e">
        <f>#REF!-#REF!</f>
        <v>#REF!</v>
      </c>
      <c r="L23" s="4" t="e">
        <f>#REF!-#REF!</f>
        <v>#REF!</v>
      </c>
      <c r="M23" s="4" t="e">
        <f>#REF!-#REF!</f>
        <v>#REF!</v>
      </c>
      <c r="N23" s="4" t="e">
        <f>#REF!-#REF!</f>
        <v>#REF!</v>
      </c>
      <c r="O23" s="4" t="e">
        <f>#REF!-#REF!</f>
        <v>#REF!</v>
      </c>
      <c r="P23" s="4" t="e">
        <f>#REF!-#REF!</f>
        <v>#REF!</v>
      </c>
      <c r="Q23" s="4" t="e">
        <f>#REF!-#REF!</f>
        <v>#REF!</v>
      </c>
      <c r="R23" s="4" t="e">
        <f>#REF!-#REF!</f>
        <v>#REF!</v>
      </c>
      <c r="S23" s="4" t="e">
        <f>#REF!-#REF!</f>
        <v>#REF!</v>
      </c>
      <c r="T23" s="4" t="e">
        <f>#REF!-#REF!</f>
        <v>#REF!</v>
      </c>
      <c r="U23" s="4" t="e">
        <f>#REF!-#REF!</f>
        <v>#REF!</v>
      </c>
      <c r="V23" s="4" t="e">
        <f>#REF!-#REF!</f>
        <v>#REF!</v>
      </c>
      <c r="W23" s="4" t="e">
        <f>#REF!-#REF!</f>
        <v>#REF!</v>
      </c>
    </row>
    <row r="24" spans="1:25" x14ac:dyDescent="0.2">
      <c r="A24" s="14" t="s">
        <v>7</v>
      </c>
      <c r="B24" s="3" t="s">
        <v>18</v>
      </c>
      <c r="C24" s="3" t="s">
        <v>19</v>
      </c>
      <c r="D24" s="3" t="s">
        <v>20</v>
      </c>
      <c r="E24" s="3" t="s">
        <v>21</v>
      </c>
      <c r="F24" s="3" t="s">
        <v>22</v>
      </c>
      <c r="G24" s="3" t="s">
        <v>23</v>
      </c>
      <c r="H24" s="3" t="s">
        <v>24</v>
      </c>
      <c r="I24" s="3" t="s">
        <v>25</v>
      </c>
      <c r="J24" s="3" t="s">
        <v>26</v>
      </c>
      <c r="K24" s="3" t="s">
        <v>27</v>
      </c>
      <c r="L24" s="3" t="s">
        <v>28</v>
      </c>
      <c r="M24" s="3" t="s">
        <v>29</v>
      </c>
      <c r="N24" s="3" t="s">
        <v>30</v>
      </c>
      <c r="O24" s="3" t="s">
        <v>31</v>
      </c>
      <c r="P24" s="3" t="s">
        <v>32</v>
      </c>
      <c r="Q24" s="3" t="s">
        <v>33</v>
      </c>
      <c r="R24" s="3" t="s">
        <v>34</v>
      </c>
      <c r="S24" s="3" t="s">
        <v>35</v>
      </c>
      <c r="T24" s="3" t="s">
        <v>36</v>
      </c>
      <c r="U24" s="3" t="s">
        <v>37</v>
      </c>
      <c r="V24" s="3" t="s">
        <v>38</v>
      </c>
      <c r="W24" s="3" t="s">
        <v>39</v>
      </c>
    </row>
    <row r="25" spans="1:25" hidden="1" x14ac:dyDescent="0.2">
      <c r="A25" s="15" t="s">
        <v>41</v>
      </c>
      <c r="B25" s="7" t="e">
        <f>B23/#REF!</f>
        <v>#REF!</v>
      </c>
      <c r="C25" s="7" t="e">
        <f>C23/#REF!</f>
        <v>#REF!</v>
      </c>
      <c r="D25" s="7" t="e">
        <f>D23/#REF!</f>
        <v>#REF!</v>
      </c>
      <c r="E25" s="7" t="e">
        <f>E23/#REF!</f>
        <v>#REF!</v>
      </c>
      <c r="F25" s="7" t="e">
        <f>F23/#REF!</f>
        <v>#REF!</v>
      </c>
      <c r="G25" s="7" t="e">
        <f>G23/#REF!</f>
        <v>#REF!</v>
      </c>
      <c r="H25" s="7"/>
      <c r="I25" s="7" t="e">
        <f>I23/#REF!</f>
        <v>#REF!</v>
      </c>
      <c r="J25" s="7" t="e">
        <f>J23/#REF!</f>
        <v>#REF!</v>
      </c>
      <c r="K25" s="7" t="e">
        <f>K23/#REF!</f>
        <v>#REF!</v>
      </c>
      <c r="L25" s="7" t="e">
        <f>L23/#REF!</f>
        <v>#REF!</v>
      </c>
      <c r="M25" s="7" t="e">
        <f>M23/#REF!</f>
        <v>#REF!</v>
      </c>
      <c r="N25" s="7" t="e">
        <f>N23/#REF!</f>
        <v>#REF!</v>
      </c>
      <c r="O25" s="7" t="e">
        <f>O23/#REF!</f>
        <v>#REF!</v>
      </c>
      <c r="P25" s="7" t="e">
        <f>P23/#REF!</f>
        <v>#REF!</v>
      </c>
      <c r="Q25" s="7" t="e">
        <f>Q23/#REF!</f>
        <v>#REF!</v>
      </c>
      <c r="R25" s="7" t="e">
        <f>R23/#REF!</f>
        <v>#REF!</v>
      </c>
      <c r="S25" s="7" t="e">
        <f>S23/#REF!</f>
        <v>#REF!</v>
      </c>
      <c r="T25" s="7" t="e">
        <f>T23/#REF!</f>
        <v>#REF!</v>
      </c>
      <c r="U25" s="7" t="e">
        <f>U23/#REF!</f>
        <v>#REF!</v>
      </c>
      <c r="V25" s="7" t="e">
        <f>V23/#REF!</f>
        <v>#REF!</v>
      </c>
      <c r="W25" s="7" t="e">
        <f>W23/#REF!</f>
        <v>#REF!</v>
      </c>
      <c r="Y25" s="21"/>
    </row>
    <row r="26" spans="1:25" ht="34" x14ac:dyDescent="0.2">
      <c r="A26" s="46" t="s">
        <v>242</v>
      </c>
      <c r="B26" s="48">
        <f>B4+B17</f>
        <v>20.008338172640514</v>
      </c>
      <c r="C26" s="48">
        <f t="shared" ref="C26:W26" si="12">C4+C17</f>
        <v>20.573747472640513</v>
      </c>
      <c r="D26" s="48">
        <f t="shared" si="12"/>
        <v>20.410047872640511</v>
      </c>
      <c r="E26" s="48">
        <f t="shared" si="12"/>
        <v>20.375681272640513</v>
      </c>
      <c r="F26" s="48">
        <f t="shared" si="12"/>
        <v>19.918115672640514</v>
      </c>
      <c r="G26" s="48">
        <f t="shared" si="12"/>
        <v>19.965363572640513</v>
      </c>
      <c r="H26" s="48">
        <f t="shared" si="12"/>
        <v>24.675169237683303</v>
      </c>
      <c r="I26" s="48">
        <f t="shared" si="12"/>
        <v>28.383736308860112</v>
      </c>
      <c r="J26" s="48">
        <f t="shared" si="12"/>
        <v>24.317555208860114</v>
      </c>
      <c r="K26" s="48">
        <f t="shared" si="12"/>
        <v>23.445684044502443</v>
      </c>
      <c r="L26" s="48">
        <f t="shared" si="12"/>
        <v>21.394405705973845</v>
      </c>
      <c r="M26" s="48">
        <f t="shared" si="12"/>
        <v>19.509067372640509</v>
      </c>
      <c r="N26" s="48">
        <f t="shared" si="12"/>
        <v>20.33310537264051</v>
      </c>
      <c r="O26" s="48">
        <f t="shared" si="12"/>
        <v>21.547215039307176</v>
      </c>
      <c r="P26" s="48">
        <f t="shared" si="12"/>
        <v>23.172113862294019</v>
      </c>
      <c r="Q26" s="48">
        <f t="shared" si="12"/>
        <v>19.229287577358186</v>
      </c>
      <c r="R26" s="48">
        <f t="shared" si="12"/>
        <v>21.850724711169107</v>
      </c>
      <c r="S26" s="48">
        <f t="shared" si="12"/>
        <v>21.831989711169108</v>
      </c>
      <c r="T26" s="48">
        <f t="shared" si="12"/>
        <v>20.018731372640513</v>
      </c>
      <c r="U26" s="48">
        <f t="shared" si="12"/>
        <v>20.693236472640514</v>
      </c>
      <c r="V26" s="48">
        <f t="shared" si="12"/>
        <v>19.94201457264051</v>
      </c>
      <c r="W26" s="48">
        <f t="shared" si="12"/>
        <v>20.284201972640513</v>
      </c>
      <c r="Y26" s="21"/>
    </row>
    <row r="27" spans="1:25" x14ac:dyDescent="0.2">
      <c r="A27" s="14" t="s">
        <v>7</v>
      </c>
      <c r="B27" s="45" t="s">
        <v>18</v>
      </c>
      <c r="C27" s="45" t="s">
        <v>19</v>
      </c>
      <c r="D27" s="45" t="s">
        <v>20</v>
      </c>
      <c r="E27" s="45" t="s">
        <v>21</v>
      </c>
      <c r="F27" s="45" t="s">
        <v>22</v>
      </c>
      <c r="G27" s="45" t="s">
        <v>23</v>
      </c>
      <c r="H27" s="45" t="s">
        <v>24</v>
      </c>
      <c r="I27" s="45" t="s">
        <v>25</v>
      </c>
      <c r="J27" s="45" t="s">
        <v>26</v>
      </c>
      <c r="K27" s="45" t="s">
        <v>27</v>
      </c>
      <c r="L27" s="45" t="s">
        <v>28</v>
      </c>
      <c r="M27" s="45" t="s">
        <v>29</v>
      </c>
      <c r="N27" s="45" t="s">
        <v>30</v>
      </c>
      <c r="O27" s="45" t="s">
        <v>31</v>
      </c>
      <c r="P27" s="45" t="s">
        <v>32</v>
      </c>
      <c r="Q27" s="45" t="s">
        <v>33</v>
      </c>
      <c r="R27" s="45" t="s">
        <v>34</v>
      </c>
      <c r="S27" s="45" t="s">
        <v>35</v>
      </c>
      <c r="T27" s="45" t="s">
        <v>36</v>
      </c>
      <c r="U27" s="45" t="s">
        <v>37</v>
      </c>
      <c r="V27" s="45" t="s">
        <v>38</v>
      </c>
      <c r="W27" s="45" t="s">
        <v>39</v>
      </c>
    </row>
    <row r="28" spans="1:25" ht="51" x14ac:dyDescent="0.2">
      <c r="A28" s="15" t="s">
        <v>54</v>
      </c>
      <c r="B28" s="9" t="s">
        <v>58</v>
      </c>
      <c r="C28" s="6" t="s">
        <v>59</v>
      </c>
      <c r="D28" s="6" t="s">
        <v>60</v>
      </c>
      <c r="E28" s="12" t="s">
        <v>61</v>
      </c>
      <c r="F28" s="6" t="s">
        <v>62</v>
      </c>
      <c r="G28" s="6" t="s">
        <v>63</v>
      </c>
      <c r="H28" s="12"/>
      <c r="I28" s="6" t="s">
        <v>65</v>
      </c>
      <c r="J28" s="6" t="s">
        <v>66</v>
      </c>
      <c r="K28" s="6" t="s">
        <v>45</v>
      </c>
      <c r="L28" s="6" t="s">
        <v>45</v>
      </c>
      <c r="M28" s="6" t="s">
        <v>45</v>
      </c>
      <c r="N28" s="6" t="s">
        <v>45</v>
      </c>
      <c r="O28" s="6" t="s">
        <v>45</v>
      </c>
      <c r="P28" s="6" t="s">
        <v>46</v>
      </c>
      <c r="Q28" s="9" t="s">
        <v>47</v>
      </c>
      <c r="R28" s="6" t="s">
        <v>48</v>
      </c>
      <c r="S28" s="6" t="s">
        <v>49</v>
      </c>
      <c r="T28" s="6" t="s">
        <v>50</v>
      </c>
      <c r="U28" s="9" t="s">
        <v>51</v>
      </c>
      <c r="V28" s="6" t="s">
        <v>52</v>
      </c>
      <c r="W28" s="6" t="s">
        <v>53</v>
      </c>
    </row>
    <row r="30" spans="1:25" x14ac:dyDescent="0.2"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</row>
    <row r="32" spans="1:25" x14ac:dyDescent="0.2">
      <c r="B32" s="38"/>
    </row>
    <row r="33" spans="1:38" x14ac:dyDescent="0.2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</row>
    <row r="34" spans="1:38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</row>
    <row r="35" spans="1:38" x14ac:dyDescent="0.2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</row>
    <row r="36" spans="1:38" x14ac:dyDescent="0.2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</row>
    <row r="37" spans="1:38" x14ac:dyDescent="0.2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</row>
    <row r="38" spans="1:38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</row>
    <row r="39" spans="1:38" x14ac:dyDescent="0.2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</row>
    <row r="40" spans="1:38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</row>
    <row r="41" spans="1:38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</row>
    <row r="42" spans="1:38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</row>
    <row r="43" spans="1:38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</row>
    <row r="44" spans="1:38" x14ac:dyDescent="0.2">
      <c r="A44" s="32"/>
      <c r="B44" s="39">
        <v>9017697</v>
      </c>
      <c r="C44" s="39">
        <v>8845178</v>
      </c>
      <c r="D44" s="39">
        <v>9140647</v>
      </c>
      <c r="E44" s="39">
        <v>9080078</v>
      </c>
      <c r="F44" s="39">
        <v>8940935</v>
      </c>
      <c r="G44" s="39">
        <v>8836846</v>
      </c>
      <c r="H44" s="39">
        <v>11250820</v>
      </c>
      <c r="I44" s="39">
        <v>13794526</v>
      </c>
      <c r="J44" s="39">
        <v>11351303</v>
      </c>
      <c r="K44" s="39">
        <v>10069540</v>
      </c>
      <c r="L44" s="39">
        <v>9612993</v>
      </c>
      <c r="M44" s="39">
        <v>8505010</v>
      </c>
      <c r="N44" s="39">
        <v>9336063</v>
      </c>
      <c r="O44" s="39">
        <v>8822897</v>
      </c>
      <c r="P44" s="39">
        <v>8939257</v>
      </c>
      <c r="Q44" s="39">
        <v>9505565</v>
      </c>
      <c r="R44" s="39">
        <v>9696125</v>
      </c>
      <c r="S44" s="39">
        <v>9946377</v>
      </c>
      <c r="T44" s="39">
        <v>8915316</v>
      </c>
      <c r="U44" s="39">
        <v>8873099</v>
      </c>
      <c r="V44" s="39">
        <v>8696916</v>
      </c>
      <c r="W44" s="39">
        <v>9238267</v>
      </c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</row>
    <row r="45" spans="1:38" x14ac:dyDescent="0.2">
      <c r="A45" s="32"/>
      <c r="B45" s="39">
        <v>8781899</v>
      </c>
      <c r="C45" s="39">
        <v>8838100</v>
      </c>
      <c r="D45" s="39">
        <v>9252922</v>
      </c>
      <c r="E45" s="39">
        <v>8944743</v>
      </c>
      <c r="F45" s="39">
        <v>8788383</v>
      </c>
      <c r="G45" s="39">
        <v>8674652</v>
      </c>
      <c r="H45" s="39">
        <v>11057284</v>
      </c>
      <c r="I45" s="39">
        <v>14207978</v>
      </c>
      <c r="J45" s="39">
        <v>10557866</v>
      </c>
      <c r="K45" s="39">
        <v>13063880</v>
      </c>
      <c r="L45" s="39">
        <v>11551191</v>
      </c>
      <c r="M45" s="39">
        <v>8250695</v>
      </c>
      <c r="N45" s="39">
        <v>9086837</v>
      </c>
      <c r="O45" s="39">
        <v>13516120</v>
      </c>
      <c r="P45" s="39">
        <v>8930974</v>
      </c>
      <c r="Q45" s="39">
        <v>9524153</v>
      </c>
      <c r="R45" s="39">
        <v>9917999</v>
      </c>
      <c r="S45" s="39">
        <v>9630683</v>
      </c>
      <c r="T45" s="39">
        <v>8769413</v>
      </c>
      <c r="U45" s="39">
        <v>8864027</v>
      </c>
      <c r="V45" s="39">
        <v>8654728</v>
      </c>
      <c r="W45" s="39">
        <v>9113988</v>
      </c>
      <c r="X45" s="32"/>
      <c r="Y45" s="32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2"/>
      <c r="AK45" s="32"/>
      <c r="AL45" s="32"/>
    </row>
    <row r="46" spans="1:38" x14ac:dyDescent="0.2">
      <c r="A46" s="32"/>
      <c r="B46" s="39">
        <v>8746529</v>
      </c>
      <c r="C46" s="39">
        <v>8925604</v>
      </c>
      <c r="D46" s="39">
        <v>9266724</v>
      </c>
      <c r="E46" s="39">
        <v>9177491</v>
      </c>
      <c r="F46" s="39">
        <v>9262128</v>
      </c>
      <c r="G46" s="39">
        <v>8790327</v>
      </c>
      <c r="H46" s="39">
        <v>12601719</v>
      </c>
      <c r="I46" s="39">
        <v>14001730</v>
      </c>
      <c r="J46" s="39">
        <v>10405963</v>
      </c>
      <c r="K46" s="39">
        <v>10895881</v>
      </c>
      <c r="L46" s="39">
        <v>9570796</v>
      </c>
      <c r="M46" s="39">
        <v>8323260</v>
      </c>
      <c r="N46" s="39">
        <v>9128179</v>
      </c>
      <c r="O46" s="39">
        <v>8854391</v>
      </c>
      <c r="P46" s="39">
        <v>9105336</v>
      </c>
      <c r="Q46" s="39">
        <v>9452651</v>
      </c>
      <c r="R46" s="39">
        <v>9630299</v>
      </c>
      <c r="S46" s="39">
        <v>9611158</v>
      </c>
      <c r="T46" s="39">
        <v>8926526</v>
      </c>
      <c r="U46" s="39">
        <v>8912208</v>
      </c>
      <c r="V46" s="39">
        <v>8703895</v>
      </c>
      <c r="W46" s="39">
        <v>8927505</v>
      </c>
      <c r="X46" s="32"/>
      <c r="Y46" s="32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2"/>
      <c r="AK46" s="32"/>
      <c r="AL46" s="32"/>
    </row>
    <row r="47" spans="1:38" x14ac:dyDescent="0.2">
      <c r="A47" s="32"/>
      <c r="B47" s="39">
        <v>8775479</v>
      </c>
      <c r="C47" s="39">
        <v>8759607</v>
      </c>
      <c r="D47" s="39">
        <v>9295017</v>
      </c>
      <c r="E47" s="39">
        <v>9006058</v>
      </c>
      <c r="F47" s="39">
        <v>8766431</v>
      </c>
      <c r="G47" s="39">
        <v>8816158</v>
      </c>
      <c r="H47" s="39">
        <v>11236147</v>
      </c>
      <c r="I47" s="39">
        <v>15015684</v>
      </c>
      <c r="J47" s="39">
        <v>10344664</v>
      </c>
      <c r="K47" s="39"/>
      <c r="L47" s="39"/>
      <c r="M47" s="39"/>
      <c r="N47" s="39"/>
      <c r="O47" s="39"/>
      <c r="P47" s="39">
        <v>9162873</v>
      </c>
      <c r="Q47" s="39">
        <v>10035958</v>
      </c>
      <c r="R47" s="39"/>
      <c r="S47" s="39"/>
      <c r="T47" s="39">
        <v>8882974</v>
      </c>
      <c r="U47" s="39">
        <v>8843168</v>
      </c>
      <c r="V47" s="39">
        <v>8659335</v>
      </c>
      <c r="W47" s="39">
        <v>9115127</v>
      </c>
      <c r="X47" s="32"/>
      <c r="Y47" s="32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2"/>
      <c r="AK47" s="32"/>
      <c r="AL47" s="32"/>
    </row>
    <row r="48" spans="1:38" x14ac:dyDescent="0.2">
      <c r="A48" s="32"/>
      <c r="B48" s="39">
        <v>8788203</v>
      </c>
      <c r="C48" s="39">
        <v>13534198</v>
      </c>
      <c r="D48" s="39">
        <v>9067794</v>
      </c>
      <c r="E48" s="39">
        <v>9009390</v>
      </c>
      <c r="F48" s="39">
        <v>8657653</v>
      </c>
      <c r="G48" s="39">
        <v>8805305</v>
      </c>
      <c r="H48" s="39">
        <v>11409112</v>
      </c>
      <c r="I48" s="39">
        <v>14344032</v>
      </c>
      <c r="J48" s="39">
        <v>10435657</v>
      </c>
      <c r="K48" s="39"/>
      <c r="L48" s="39"/>
      <c r="M48" s="39"/>
      <c r="N48" s="39"/>
      <c r="O48" s="39"/>
      <c r="P48" s="39">
        <v>9210017</v>
      </c>
      <c r="Q48" s="39">
        <v>11062815</v>
      </c>
      <c r="R48" s="39"/>
      <c r="S48" s="39"/>
      <c r="T48" s="39">
        <v>8926668</v>
      </c>
      <c r="U48" s="39">
        <v>8843158</v>
      </c>
      <c r="V48" s="39">
        <v>8624967</v>
      </c>
      <c r="W48" s="39">
        <v>8823897</v>
      </c>
      <c r="X48" s="32"/>
      <c r="Y48" s="32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2"/>
      <c r="AK48" s="32"/>
      <c r="AL48" s="32"/>
    </row>
    <row r="49" spans="1:38" x14ac:dyDescent="0.2">
      <c r="A49" s="32"/>
      <c r="B49" s="39">
        <v>8722302</v>
      </c>
      <c r="C49" s="39">
        <v>9030259</v>
      </c>
      <c r="D49" s="39">
        <v>9394602</v>
      </c>
      <c r="E49" s="39">
        <v>9350986</v>
      </c>
      <c r="F49" s="39">
        <v>8715135</v>
      </c>
      <c r="G49" s="39">
        <v>8738478</v>
      </c>
      <c r="H49" s="39">
        <v>12668924</v>
      </c>
      <c r="I49" s="39">
        <v>16141101</v>
      </c>
      <c r="J49" s="39">
        <v>10487599</v>
      </c>
      <c r="K49" s="39"/>
      <c r="L49" s="39"/>
      <c r="M49" s="39"/>
      <c r="N49" s="39"/>
      <c r="O49" s="39"/>
      <c r="P49" s="39">
        <v>9278010</v>
      </c>
      <c r="Q49" s="39">
        <v>9450135</v>
      </c>
      <c r="R49" s="39"/>
      <c r="S49" s="39"/>
      <c r="T49" s="39">
        <v>8922075</v>
      </c>
      <c r="U49" s="39">
        <v>9183118</v>
      </c>
      <c r="V49" s="39">
        <v>8796930</v>
      </c>
      <c r="W49" s="39">
        <v>9511317</v>
      </c>
      <c r="X49" s="32"/>
      <c r="Y49" s="32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2"/>
      <c r="AK49" s="32"/>
      <c r="AL49" s="32"/>
    </row>
    <row r="50" spans="1:38" x14ac:dyDescent="0.2">
      <c r="A50" s="32"/>
      <c r="B50" s="39">
        <v>8986107</v>
      </c>
      <c r="C50" s="39">
        <v>8741134</v>
      </c>
      <c r="D50" s="39">
        <v>9211637</v>
      </c>
      <c r="E50" s="39">
        <v>9833205</v>
      </c>
      <c r="F50" s="39">
        <v>8610285</v>
      </c>
      <c r="G50" s="39">
        <v>8738199</v>
      </c>
      <c r="H50" s="39">
        <v>11315280</v>
      </c>
      <c r="I50" s="39">
        <v>14885363</v>
      </c>
      <c r="J50" s="39">
        <v>11026545</v>
      </c>
      <c r="K50" s="39"/>
      <c r="L50" s="39"/>
      <c r="M50" s="39"/>
      <c r="N50" s="39"/>
      <c r="O50" s="39"/>
      <c r="P50" s="39">
        <v>9122950</v>
      </c>
      <c r="Q50" s="39">
        <v>9472127</v>
      </c>
      <c r="R50" s="39"/>
      <c r="S50" s="39"/>
      <c r="T50" s="39">
        <v>8870611</v>
      </c>
      <c r="U50" s="39">
        <v>13810513</v>
      </c>
      <c r="V50" s="39">
        <v>9074615</v>
      </c>
      <c r="W50" s="39">
        <v>8829143</v>
      </c>
      <c r="X50" s="32"/>
      <c r="Y50" s="32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2"/>
      <c r="AK50" s="32"/>
      <c r="AL50" s="32"/>
    </row>
    <row r="51" spans="1:38" x14ac:dyDescent="0.2">
      <c r="A51" s="32"/>
      <c r="B51" s="39">
        <v>8934287</v>
      </c>
      <c r="C51" s="39">
        <v>9897583</v>
      </c>
      <c r="D51" s="39">
        <v>9274707</v>
      </c>
      <c r="E51" s="39">
        <v>9508659</v>
      </c>
      <c r="F51" s="39">
        <v>8586270</v>
      </c>
      <c r="G51" s="39">
        <v>8840383</v>
      </c>
      <c r="H51" s="39">
        <v>11453834</v>
      </c>
      <c r="I51" s="39">
        <v>14932547</v>
      </c>
      <c r="J51" s="39">
        <v>11077605</v>
      </c>
      <c r="K51" s="39"/>
      <c r="L51" s="39"/>
      <c r="M51" s="39"/>
      <c r="N51" s="39"/>
      <c r="O51" s="39"/>
      <c r="P51" s="39">
        <v>9049793</v>
      </c>
      <c r="Q51" s="39">
        <v>9463007</v>
      </c>
      <c r="R51" s="39"/>
      <c r="S51" s="39"/>
      <c r="T51" s="39">
        <v>8875568</v>
      </c>
      <c r="U51" s="39">
        <v>10407437</v>
      </c>
      <c r="V51" s="39">
        <v>8972929</v>
      </c>
      <c r="W51" s="39">
        <v>9812196</v>
      </c>
      <c r="X51" s="32"/>
      <c r="Y51" s="32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2"/>
      <c r="AK51" s="32"/>
      <c r="AL51" s="32"/>
    </row>
    <row r="52" spans="1:38" x14ac:dyDescent="0.2">
      <c r="A52" s="32"/>
      <c r="B52" s="39">
        <v>9030245</v>
      </c>
      <c r="C52" s="39">
        <v>8806692</v>
      </c>
      <c r="D52" s="39">
        <v>9119070</v>
      </c>
      <c r="E52" s="39">
        <v>9217523</v>
      </c>
      <c r="F52" s="39">
        <v>8744652</v>
      </c>
      <c r="G52" s="39">
        <v>8918636</v>
      </c>
      <c r="H52" s="39">
        <v>11266748</v>
      </c>
      <c r="I52" s="39">
        <v>14899629</v>
      </c>
      <c r="J52" s="39">
        <v>10422054</v>
      </c>
      <c r="K52" s="39"/>
      <c r="L52" s="39"/>
      <c r="M52" s="39"/>
      <c r="N52" s="39"/>
      <c r="O52" s="39"/>
      <c r="P52" s="39">
        <v>9434103</v>
      </c>
      <c r="Q52" s="39">
        <v>9425028</v>
      </c>
      <c r="R52" s="39"/>
      <c r="S52" s="39"/>
      <c r="T52" s="39">
        <v>8832587</v>
      </c>
      <c r="U52" s="39">
        <v>8800306</v>
      </c>
      <c r="V52" s="39">
        <v>9029856</v>
      </c>
      <c r="W52" s="39">
        <v>9057620</v>
      </c>
      <c r="X52" s="32"/>
      <c r="Y52" s="32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2"/>
      <c r="AK52" s="32"/>
      <c r="AL52" s="32"/>
    </row>
    <row r="53" spans="1:38" x14ac:dyDescent="0.2">
      <c r="A53" s="32"/>
      <c r="B53" s="40">
        <v>8806510</v>
      </c>
      <c r="C53" s="39">
        <v>8864996</v>
      </c>
      <c r="D53" s="39">
        <v>9583235</v>
      </c>
      <c r="E53" s="39">
        <v>9134556</v>
      </c>
      <c r="F53" s="39">
        <v>8615161</v>
      </c>
      <c r="G53" s="39">
        <v>9000528</v>
      </c>
      <c r="H53" s="39">
        <v>11297532</v>
      </c>
      <c r="I53" s="39">
        <v>14943227</v>
      </c>
      <c r="J53" s="39">
        <v>10394750</v>
      </c>
      <c r="K53" s="39"/>
      <c r="L53" s="39"/>
      <c r="M53" s="39"/>
      <c r="N53" s="39"/>
      <c r="O53" s="39"/>
      <c r="P53" s="39">
        <v>13491292</v>
      </c>
      <c r="Q53" s="39">
        <v>9473163</v>
      </c>
      <c r="R53" s="39"/>
      <c r="S53" s="39"/>
      <c r="T53" s="39">
        <v>8771452</v>
      </c>
      <c r="U53" s="39">
        <v>8901207</v>
      </c>
      <c r="V53" s="39">
        <v>8711851</v>
      </c>
      <c r="W53" s="39">
        <v>8918836</v>
      </c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</row>
    <row r="54" spans="1:38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</row>
    <row r="55" spans="1:38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</row>
    <row r="56" spans="1:38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</row>
    <row r="57" spans="1:38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</row>
    <row r="58" spans="1:38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</row>
    <row r="59" spans="1:38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</row>
    <row r="60" spans="1:38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</row>
    <row r="61" spans="1:38" x14ac:dyDescent="0.2">
      <c r="A61" s="32"/>
      <c r="B61" s="36" t="s">
        <v>67</v>
      </c>
      <c r="C61" s="36" t="s">
        <v>68</v>
      </c>
      <c r="D61" s="36" t="s">
        <v>69</v>
      </c>
      <c r="E61" s="36" t="s">
        <v>70</v>
      </c>
      <c r="F61" s="36" t="s">
        <v>71</v>
      </c>
      <c r="G61" s="36" t="s">
        <v>72</v>
      </c>
      <c r="H61" s="36" t="s">
        <v>73</v>
      </c>
      <c r="I61" s="36" t="s">
        <v>74</v>
      </c>
      <c r="J61" s="36" t="s">
        <v>75</v>
      </c>
      <c r="K61" s="36" t="s">
        <v>76</v>
      </c>
      <c r="L61" s="36" t="s">
        <v>77</v>
      </c>
      <c r="M61" s="36" t="s">
        <v>78</v>
      </c>
      <c r="N61" s="36" t="s">
        <v>79</v>
      </c>
      <c r="O61" s="36" t="s">
        <v>80</v>
      </c>
      <c r="P61" s="36" t="s">
        <v>81</v>
      </c>
      <c r="Q61" s="36" t="s">
        <v>82</v>
      </c>
      <c r="R61" s="36" t="s">
        <v>83</v>
      </c>
      <c r="S61" s="36" t="s">
        <v>84</v>
      </c>
      <c r="T61" s="36" t="s">
        <v>85</v>
      </c>
      <c r="U61" s="36" t="s">
        <v>86</v>
      </c>
      <c r="V61" s="36" t="s">
        <v>87</v>
      </c>
      <c r="W61" s="36" t="s">
        <v>88</v>
      </c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</row>
    <row r="62" spans="1:38" x14ac:dyDescent="0.2">
      <c r="A62" s="32"/>
      <c r="B62" s="36" t="s">
        <v>89</v>
      </c>
      <c r="C62" s="36" t="s">
        <v>90</v>
      </c>
      <c r="D62" s="36" t="s">
        <v>91</v>
      </c>
      <c r="E62" s="36" t="s">
        <v>92</v>
      </c>
      <c r="F62" s="36" t="s">
        <v>93</v>
      </c>
      <c r="G62" s="36" t="s">
        <v>94</v>
      </c>
      <c r="H62" s="36" t="s">
        <v>95</v>
      </c>
      <c r="I62" s="36" t="s">
        <v>96</v>
      </c>
      <c r="J62" s="36" t="s">
        <v>97</v>
      </c>
      <c r="K62" s="36" t="s">
        <v>98</v>
      </c>
      <c r="L62" s="36" t="s">
        <v>99</v>
      </c>
      <c r="M62" s="36" t="s">
        <v>100</v>
      </c>
      <c r="N62" s="36" t="s">
        <v>101</v>
      </c>
      <c r="O62" s="36" t="s">
        <v>102</v>
      </c>
      <c r="P62" s="36" t="s">
        <v>103</v>
      </c>
      <c r="Q62" s="36" t="s">
        <v>104</v>
      </c>
      <c r="R62" s="36" t="s">
        <v>105</v>
      </c>
      <c r="S62" s="36" t="s">
        <v>106</v>
      </c>
      <c r="T62" s="36" t="s">
        <v>107</v>
      </c>
      <c r="U62" s="36" t="s">
        <v>108</v>
      </c>
      <c r="V62" s="36" t="s">
        <v>109</v>
      </c>
      <c r="W62" s="36" t="s">
        <v>110</v>
      </c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</row>
    <row r="63" spans="1:38" x14ac:dyDescent="0.2">
      <c r="A63" s="32"/>
      <c r="B63" s="36" t="s">
        <v>111</v>
      </c>
      <c r="C63" s="36" t="s">
        <v>112</v>
      </c>
      <c r="D63" s="36" t="s">
        <v>113</v>
      </c>
      <c r="E63" s="36" t="s">
        <v>114</v>
      </c>
      <c r="F63" s="36" t="s">
        <v>115</v>
      </c>
      <c r="G63" s="36" t="s">
        <v>116</v>
      </c>
      <c r="H63" s="36" t="s">
        <v>117</v>
      </c>
      <c r="I63" s="36" t="s">
        <v>118</v>
      </c>
      <c r="J63" s="36" t="s">
        <v>119</v>
      </c>
      <c r="K63" s="36" t="s">
        <v>120</v>
      </c>
      <c r="L63" s="36" t="s">
        <v>121</v>
      </c>
      <c r="M63" s="36" t="s">
        <v>122</v>
      </c>
      <c r="N63" s="36" t="s">
        <v>123</v>
      </c>
      <c r="O63" s="36" t="s">
        <v>124</v>
      </c>
      <c r="P63" s="36" t="s">
        <v>125</v>
      </c>
      <c r="Q63" s="36" t="s">
        <v>126</v>
      </c>
      <c r="R63" s="36" t="s">
        <v>127</v>
      </c>
      <c r="S63" s="36" t="s">
        <v>128</v>
      </c>
      <c r="T63" s="36" t="s">
        <v>129</v>
      </c>
      <c r="U63" s="36" t="s">
        <v>130</v>
      </c>
      <c r="V63" s="36" t="s">
        <v>131</v>
      </c>
      <c r="W63" s="36" t="s">
        <v>132</v>
      </c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</row>
    <row r="64" spans="1:38" x14ac:dyDescent="0.2">
      <c r="A64" s="32"/>
      <c r="B64" s="36" t="s">
        <v>133</v>
      </c>
      <c r="C64" s="36" t="s">
        <v>134</v>
      </c>
      <c r="D64" s="36" t="s">
        <v>135</v>
      </c>
      <c r="E64" s="36" t="s">
        <v>136</v>
      </c>
      <c r="F64" s="36" t="s">
        <v>137</v>
      </c>
      <c r="G64" s="36" t="s">
        <v>138</v>
      </c>
      <c r="H64" s="36" t="s">
        <v>139</v>
      </c>
      <c r="I64" s="36" t="s">
        <v>140</v>
      </c>
      <c r="J64" s="36" t="s">
        <v>141</v>
      </c>
      <c r="K64" s="36"/>
      <c r="L64" s="36"/>
      <c r="M64" s="36"/>
      <c r="N64" s="36"/>
      <c r="O64" s="36"/>
      <c r="P64" s="36" t="s">
        <v>142</v>
      </c>
      <c r="Q64" s="36" t="s">
        <v>143</v>
      </c>
      <c r="R64" s="36"/>
      <c r="S64" s="36"/>
      <c r="T64" s="36" t="s">
        <v>144</v>
      </c>
      <c r="U64" s="36" t="s">
        <v>145</v>
      </c>
      <c r="V64" s="36" t="s">
        <v>146</v>
      </c>
      <c r="W64" s="36" t="s">
        <v>147</v>
      </c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</row>
    <row r="65" spans="1:38" x14ac:dyDescent="0.2">
      <c r="A65" s="32"/>
      <c r="B65" s="36" t="s">
        <v>148</v>
      </c>
      <c r="C65" s="36" t="s">
        <v>149</v>
      </c>
      <c r="D65" s="36" t="s">
        <v>150</v>
      </c>
      <c r="E65" s="36" t="s">
        <v>151</v>
      </c>
      <c r="F65" s="36" t="s">
        <v>152</v>
      </c>
      <c r="G65" s="36" t="s">
        <v>153</v>
      </c>
      <c r="H65" s="36" t="s">
        <v>154</v>
      </c>
      <c r="I65" s="36" t="s">
        <v>155</v>
      </c>
      <c r="J65" s="36" t="s">
        <v>156</v>
      </c>
      <c r="K65" s="36"/>
      <c r="L65" s="36"/>
      <c r="M65" s="36"/>
      <c r="N65" s="36"/>
      <c r="O65" s="36"/>
      <c r="P65" s="36" t="s">
        <v>157</v>
      </c>
      <c r="Q65" s="36" t="s">
        <v>158</v>
      </c>
      <c r="R65" s="36"/>
      <c r="S65" s="36"/>
      <c r="T65" s="36" t="s">
        <v>159</v>
      </c>
      <c r="U65" s="36" t="s">
        <v>160</v>
      </c>
      <c r="V65" s="36" t="s">
        <v>161</v>
      </c>
      <c r="W65" s="36" t="s">
        <v>162</v>
      </c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</row>
    <row r="66" spans="1:38" x14ac:dyDescent="0.2">
      <c r="A66" s="32"/>
      <c r="B66" s="36" t="s">
        <v>163</v>
      </c>
      <c r="C66" s="36" t="s">
        <v>164</v>
      </c>
      <c r="D66" s="36" t="s">
        <v>165</v>
      </c>
      <c r="E66" s="36" t="s">
        <v>166</v>
      </c>
      <c r="F66" s="36" t="s">
        <v>167</v>
      </c>
      <c r="G66" s="36" t="s">
        <v>168</v>
      </c>
      <c r="H66" s="36" t="s">
        <v>169</v>
      </c>
      <c r="I66" s="36" t="s">
        <v>170</v>
      </c>
      <c r="J66" s="36" t="s">
        <v>171</v>
      </c>
      <c r="K66" s="36"/>
      <c r="L66" s="36"/>
      <c r="M66" s="36"/>
      <c r="N66" s="36"/>
      <c r="O66" s="36"/>
      <c r="P66" s="36" t="s">
        <v>172</v>
      </c>
      <c r="Q66" s="36" t="s">
        <v>173</v>
      </c>
      <c r="R66" s="36"/>
      <c r="S66" s="36"/>
      <c r="T66" s="36" t="s">
        <v>174</v>
      </c>
      <c r="U66" s="36" t="s">
        <v>175</v>
      </c>
      <c r="V66" s="36" t="s">
        <v>176</v>
      </c>
      <c r="W66" s="36" t="s">
        <v>177</v>
      </c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</row>
    <row r="67" spans="1:38" x14ac:dyDescent="0.2">
      <c r="A67" s="32"/>
      <c r="B67" s="36" t="s">
        <v>178</v>
      </c>
      <c r="C67" s="36" t="s">
        <v>179</v>
      </c>
      <c r="D67" s="36" t="s">
        <v>180</v>
      </c>
      <c r="E67" s="36" t="s">
        <v>181</v>
      </c>
      <c r="F67" s="36" t="s">
        <v>182</v>
      </c>
      <c r="G67" s="36" t="s">
        <v>183</v>
      </c>
      <c r="H67" s="36" t="s">
        <v>184</v>
      </c>
      <c r="I67" s="36" t="s">
        <v>185</v>
      </c>
      <c r="J67" s="36" t="s">
        <v>186</v>
      </c>
      <c r="K67" s="36"/>
      <c r="L67" s="36"/>
      <c r="M67" s="36"/>
      <c r="N67" s="36"/>
      <c r="O67" s="36"/>
      <c r="P67" s="36" t="s">
        <v>187</v>
      </c>
      <c r="Q67" s="36" t="s">
        <v>188</v>
      </c>
      <c r="R67" s="36"/>
      <c r="S67" s="36"/>
      <c r="T67" s="36" t="s">
        <v>189</v>
      </c>
      <c r="U67" s="36" t="s">
        <v>190</v>
      </c>
      <c r="V67" s="36" t="s">
        <v>191</v>
      </c>
      <c r="W67" s="36" t="s">
        <v>192</v>
      </c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</row>
    <row r="68" spans="1:38" x14ac:dyDescent="0.2">
      <c r="A68" s="32"/>
      <c r="B68" s="36" t="s">
        <v>193</v>
      </c>
      <c r="C68" s="36" t="s">
        <v>194</v>
      </c>
      <c r="D68" s="36" t="s">
        <v>195</v>
      </c>
      <c r="E68" s="36" t="s">
        <v>196</v>
      </c>
      <c r="F68" s="36" t="s">
        <v>197</v>
      </c>
      <c r="G68" s="36" t="s">
        <v>198</v>
      </c>
      <c r="H68" s="36" t="s">
        <v>199</v>
      </c>
      <c r="I68" s="36" t="s">
        <v>200</v>
      </c>
      <c r="J68" s="36" t="s">
        <v>201</v>
      </c>
      <c r="K68" s="36"/>
      <c r="L68" s="36"/>
      <c r="M68" s="36"/>
      <c r="N68" s="36"/>
      <c r="O68" s="36"/>
      <c r="P68" s="36" t="s">
        <v>202</v>
      </c>
      <c r="Q68" s="36" t="s">
        <v>203</v>
      </c>
      <c r="R68" s="36"/>
      <c r="S68" s="36"/>
      <c r="T68" s="36" t="s">
        <v>204</v>
      </c>
      <c r="U68" s="36" t="s">
        <v>205</v>
      </c>
      <c r="V68" s="36" t="s">
        <v>206</v>
      </c>
      <c r="W68" s="36" t="s">
        <v>207</v>
      </c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</row>
    <row r="69" spans="1:38" x14ac:dyDescent="0.2">
      <c r="A69" s="32"/>
      <c r="B69" s="36" t="s">
        <v>208</v>
      </c>
      <c r="C69" s="36" t="s">
        <v>209</v>
      </c>
      <c r="D69" s="36" t="s">
        <v>210</v>
      </c>
      <c r="E69" s="36" t="s">
        <v>211</v>
      </c>
      <c r="F69" s="36" t="s">
        <v>212</v>
      </c>
      <c r="G69" s="36" t="s">
        <v>213</v>
      </c>
      <c r="H69" s="36" t="s">
        <v>214</v>
      </c>
      <c r="I69" s="36" t="s">
        <v>215</v>
      </c>
      <c r="J69" s="36" t="s">
        <v>216</v>
      </c>
      <c r="K69" s="36"/>
      <c r="L69" s="36"/>
      <c r="M69" s="36"/>
      <c r="N69" s="36"/>
      <c r="O69" s="36"/>
      <c r="P69" s="36" t="s">
        <v>217</v>
      </c>
      <c r="Q69" s="36" t="s">
        <v>218</v>
      </c>
      <c r="R69" s="36"/>
      <c r="S69" s="36"/>
      <c r="T69" s="36" t="s">
        <v>219</v>
      </c>
      <c r="U69" s="36" t="s">
        <v>220</v>
      </c>
      <c r="V69" s="36" t="s">
        <v>221</v>
      </c>
      <c r="W69" s="36" t="s">
        <v>222</v>
      </c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</row>
    <row r="70" spans="1:38" x14ac:dyDescent="0.2">
      <c r="A70" s="32"/>
      <c r="B70" s="37" t="s">
        <v>223</v>
      </c>
      <c r="C70" s="36" t="s">
        <v>224</v>
      </c>
      <c r="D70" s="36" t="s">
        <v>225</v>
      </c>
      <c r="E70" s="36" t="s">
        <v>226</v>
      </c>
      <c r="F70" s="36" t="s">
        <v>227</v>
      </c>
      <c r="G70" s="36" t="s">
        <v>228</v>
      </c>
      <c r="H70" s="36" t="s">
        <v>229</v>
      </c>
      <c r="I70" s="36" t="s">
        <v>230</v>
      </c>
      <c r="J70" s="36" t="s">
        <v>231</v>
      </c>
      <c r="K70" s="36"/>
      <c r="L70" s="36"/>
      <c r="M70" s="36"/>
      <c r="N70" s="36"/>
      <c r="O70" s="36"/>
      <c r="P70" s="36" t="s">
        <v>232</v>
      </c>
      <c r="Q70" s="36" t="s">
        <v>233</v>
      </c>
      <c r="R70" s="36"/>
      <c r="S70" s="36"/>
      <c r="T70" s="36" t="s">
        <v>234</v>
      </c>
      <c r="U70" s="36" t="s">
        <v>235</v>
      </c>
      <c r="V70" s="36" t="s">
        <v>236</v>
      </c>
      <c r="W70" s="36" t="s">
        <v>237</v>
      </c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</row>
    <row r="71" spans="1:38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</row>
    <row r="72" spans="1:38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</row>
    <row r="73" spans="1:38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</row>
    <row r="74" spans="1:38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</row>
    <row r="75" spans="1:38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</row>
    <row r="76" spans="1:38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</row>
    <row r="77" spans="1:38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</row>
    <row r="78" spans="1:38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</row>
    <row r="79" spans="1:38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</row>
    <row r="80" spans="1:38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</row>
    <row r="81" spans="1:38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</row>
    <row r="82" spans="1:38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</row>
    <row r="83" spans="1:38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</row>
    <row r="84" spans="1:38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</row>
    <row r="85" spans="1:38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</row>
    <row r="86" spans="1:38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</row>
    <row r="87" spans="1:38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</row>
    <row r="88" spans="1:38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</row>
    <row r="89" spans="1:38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</row>
    <row r="90" spans="1:38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</row>
    <row r="91" spans="1:38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</row>
    <row r="92" spans="1:38" x14ac:dyDescent="0.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</row>
    <row r="93" spans="1:38" x14ac:dyDescent="0.2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</row>
    <row r="94" spans="1:38" x14ac:dyDescent="0.2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</row>
    <row r="95" spans="1:38" x14ac:dyDescent="0.2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</row>
    <row r="96" spans="1:38" x14ac:dyDescent="0.2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</row>
    <row r="97" spans="1:38" x14ac:dyDescent="0.2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</row>
    <row r="98" spans="1:38" x14ac:dyDescent="0.2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</row>
    <row r="99" spans="1:38" x14ac:dyDescent="0.2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</row>
    <row r="100" spans="1:38" x14ac:dyDescent="0.2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</row>
    <row r="101" spans="1:38" x14ac:dyDescent="0.2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</row>
    <row r="102" spans="1:38" x14ac:dyDescent="0.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</row>
    <row r="103" spans="1:38" x14ac:dyDescent="0.2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</row>
    <row r="104" spans="1:38" x14ac:dyDescent="0.2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</row>
    <row r="105" spans="1:38" x14ac:dyDescent="0.2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</row>
    <row r="106" spans="1:38" x14ac:dyDescent="0.2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</row>
    <row r="107" spans="1:38" x14ac:dyDescent="0.2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</row>
    <row r="108" spans="1:38" x14ac:dyDescent="0.2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</row>
    <row r="109" spans="1:38" x14ac:dyDescent="0.2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</row>
    <row r="110" spans="1:38" x14ac:dyDescent="0.2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</row>
    <row r="111" spans="1:38" x14ac:dyDescent="0.2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</row>
    <row r="112" spans="1:38" x14ac:dyDescent="0.2">
      <c r="A112" s="32"/>
      <c r="B112" s="32"/>
      <c r="C112" s="34"/>
      <c r="D112" s="34"/>
      <c r="E112" s="34"/>
      <c r="F112" s="34"/>
      <c r="G112" s="34"/>
      <c r="H112" s="34"/>
      <c r="I112" s="34"/>
      <c r="J112" s="34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</row>
    <row r="113" spans="1:38" x14ac:dyDescent="0.2">
      <c r="A113" s="32"/>
      <c r="B113" s="32"/>
      <c r="C113" s="33"/>
      <c r="D113" s="33"/>
      <c r="E113" s="33"/>
      <c r="F113" s="33"/>
      <c r="G113" s="33"/>
      <c r="H113" s="33"/>
      <c r="I113" s="33"/>
      <c r="J113" s="33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</row>
    <row r="114" spans="1:38" x14ac:dyDescent="0.2">
      <c r="A114" s="32"/>
      <c r="B114" s="32"/>
      <c r="C114" s="33"/>
      <c r="D114" s="33"/>
      <c r="E114" s="33"/>
      <c r="F114" s="33"/>
      <c r="G114" s="33"/>
      <c r="H114" s="33"/>
      <c r="I114" s="33"/>
      <c r="J114" s="33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</row>
    <row r="115" spans="1:38" x14ac:dyDescent="0.2">
      <c r="A115" s="32"/>
      <c r="B115" s="32"/>
      <c r="C115" s="33"/>
      <c r="D115" s="33"/>
      <c r="E115" s="33"/>
      <c r="F115" s="33"/>
      <c r="G115" s="33"/>
      <c r="H115" s="33"/>
      <c r="I115" s="33"/>
      <c r="J115" s="33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</row>
    <row r="116" spans="1:38" x14ac:dyDescent="0.2">
      <c r="A116" s="32"/>
      <c r="B116" s="32"/>
      <c r="C116" s="33"/>
      <c r="D116" s="33"/>
      <c r="E116" s="33"/>
      <c r="F116" s="33"/>
      <c r="G116" s="33"/>
      <c r="H116" s="33"/>
      <c r="I116" s="33"/>
      <c r="J116" s="33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</row>
    <row r="117" spans="1:38" x14ac:dyDescent="0.2">
      <c r="A117" s="32"/>
      <c r="B117" s="32"/>
      <c r="C117" s="33"/>
      <c r="D117" s="33"/>
      <c r="E117" s="33"/>
      <c r="F117" s="33"/>
      <c r="G117" s="33"/>
      <c r="H117" s="33"/>
      <c r="I117" s="33"/>
      <c r="J117" s="33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</row>
    <row r="118" spans="1:38" x14ac:dyDescent="0.2">
      <c r="A118" s="32"/>
      <c r="B118" s="32"/>
      <c r="C118" s="35"/>
      <c r="D118" s="35"/>
      <c r="E118" s="35"/>
      <c r="F118" s="35"/>
      <c r="G118" s="35"/>
      <c r="H118" s="35"/>
      <c r="I118" s="35"/>
      <c r="J118" s="35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</row>
    <row r="119" spans="1:38" x14ac:dyDescent="0.2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</row>
    <row r="120" spans="1:38" x14ac:dyDescent="0.2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</row>
    <row r="121" spans="1:38" x14ac:dyDescent="0.2">
      <c r="A121" s="32"/>
      <c r="B121" s="32"/>
      <c r="C121" s="33"/>
      <c r="D121" s="33"/>
      <c r="E121" s="33"/>
      <c r="F121" s="33"/>
      <c r="G121" s="33"/>
      <c r="H121" s="33"/>
      <c r="I121" s="33"/>
      <c r="J121" s="33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</row>
    <row r="122" spans="1:38" x14ac:dyDescent="0.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</row>
    <row r="123" spans="1:38" x14ac:dyDescent="0.2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</row>
    <row r="124" spans="1:38" x14ac:dyDescent="0.2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</row>
    <row r="125" spans="1:38" x14ac:dyDescent="0.2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</row>
    <row r="126" spans="1:38" x14ac:dyDescent="0.2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</row>
    <row r="127" spans="1:38" x14ac:dyDescent="0.2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</row>
    <row r="128" spans="1:38" x14ac:dyDescent="0.2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</row>
    <row r="129" spans="1:38" x14ac:dyDescent="0.2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</row>
    <row r="130" spans="1:38" x14ac:dyDescent="0.2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</row>
  </sheetData>
  <conditionalFormatting sqref="B25:W26">
    <cfRule type="colorScale" priority="2">
      <colorScale>
        <cfvo type="num" val="-1"/>
        <cfvo type="num" val="0"/>
        <cfvo type="num" val="1"/>
        <color theme="0"/>
        <color theme="6" tint="0.59999389629810485"/>
        <color theme="0"/>
      </colorScale>
    </cfRule>
  </conditionalFormatting>
  <conditionalFormatting sqref="C118:J118">
    <cfRule type="colorScale" priority="1">
      <colorScale>
        <cfvo type="num" val="-1"/>
        <cfvo type="num" val="0"/>
        <cfvo type="num" val="1"/>
        <color theme="0"/>
        <color theme="6" tint="0.59999389629810485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Measurements m^3</vt:lpstr>
      <vt:lpstr>Raw Measurements cm^3</vt:lpstr>
      <vt:lpstr>Timing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Schroetler</dc:creator>
  <cp:lastModifiedBy>Niklas Schroetler</cp:lastModifiedBy>
  <dcterms:created xsi:type="dcterms:W3CDTF">2024-02-21T23:56:35Z</dcterms:created>
  <dcterms:modified xsi:type="dcterms:W3CDTF">2024-03-11T11:12:57Z</dcterms:modified>
</cp:coreProperties>
</file>