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oding\centers-monitoring\data\"/>
    </mc:Choice>
  </mc:AlternateContent>
  <xr:revisionPtr revIDLastSave="0" documentId="13_ncr:1_{2AEE3E02-97E6-4768-9D04-EA0718AD6069}" xr6:coauthVersionLast="47" xr6:coauthVersionMax="47" xr10:uidLastSave="{00000000-0000-0000-0000-000000000000}"/>
  <bookViews>
    <workbookView xWindow="-110" yWindow="-110" windowWidth="22780" windowHeight="14660" xr2:uid="{6F0EB91E-02DC-404C-8997-F039C3834C75}"/>
  </bookViews>
  <sheets>
    <sheet name="Gross Acreage" sheetId="1" r:id="rId1"/>
    <sheet name="Net Industrial Acre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4" i="1" l="1"/>
  <c r="J41" i="1"/>
  <c r="J40" i="1"/>
  <c r="J39" i="1"/>
  <c r="J38" i="1"/>
  <c r="J37" i="1"/>
  <c r="J36" i="1"/>
  <c r="J35" i="1"/>
  <c r="J34" i="1"/>
  <c r="J33" i="1"/>
  <c r="J32" i="1"/>
  <c r="J31" i="1"/>
  <c r="I41" i="1"/>
  <c r="I40" i="1"/>
  <c r="I39" i="1"/>
  <c r="I38" i="1"/>
  <c r="I37" i="1"/>
  <c r="I36" i="1"/>
  <c r="I35" i="1"/>
  <c r="I34" i="1"/>
  <c r="I33" i="1"/>
  <c r="I32" i="1"/>
  <c r="I31" i="1"/>
  <c r="H41" i="1"/>
  <c r="H40" i="1"/>
  <c r="H39" i="1"/>
  <c r="H38" i="1"/>
  <c r="H37" i="1"/>
  <c r="H36" i="1"/>
  <c r="H35" i="1"/>
  <c r="H34" i="1"/>
  <c r="H33" i="1"/>
  <c r="H32" i="1"/>
  <c r="H31" i="1"/>
  <c r="G42" i="1"/>
  <c r="G41" i="1"/>
  <c r="G40" i="1"/>
  <c r="G39" i="1"/>
  <c r="G38" i="1"/>
  <c r="G37" i="1"/>
  <c r="G36" i="1"/>
  <c r="G35" i="1"/>
  <c r="G34" i="1"/>
  <c r="G33" i="1"/>
  <c r="G32" i="1"/>
  <c r="G31" i="1"/>
  <c r="F42" i="1"/>
  <c r="F41" i="1"/>
  <c r="F40" i="1"/>
  <c r="F39" i="1"/>
  <c r="F38" i="1"/>
  <c r="F37" i="1"/>
  <c r="F36" i="1"/>
  <c r="F35" i="1"/>
  <c r="F34" i="1"/>
  <c r="F33" i="1"/>
  <c r="F32" i="1"/>
  <c r="F31" i="1"/>
  <c r="E42" i="1"/>
  <c r="E41" i="1"/>
  <c r="E40" i="1"/>
  <c r="E39" i="1"/>
  <c r="E38" i="1"/>
  <c r="E37" i="1"/>
  <c r="E36" i="1"/>
  <c r="E35" i="1"/>
  <c r="E34" i="1"/>
  <c r="E33" i="1"/>
  <c r="E32" i="1"/>
  <c r="E31" i="1"/>
  <c r="D42" i="1"/>
  <c r="D41" i="1"/>
  <c r="D40" i="1"/>
  <c r="D39" i="1"/>
  <c r="D38" i="1"/>
  <c r="D37" i="1"/>
  <c r="D36" i="1"/>
  <c r="D35" i="1"/>
  <c r="D34" i="1"/>
  <c r="D33" i="1"/>
  <c r="D32" i="1"/>
  <c r="D31" i="1"/>
  <c r="C42" i="1"/>
  <c r="C41" i="1"/>
  <c r="C40" i="1"/>
  <c r="C39" i="1"/>
  <c r="C38" i="1"/>
  <c r="C37" i="1"/>
  <c r="C36" i="1"/>
  <c r="C35" i="1"/>
  <c r="C34" i="1"/>
  <c r="C33" i="1"/>
  <c r="C32" i="1"/>
  <c r="C31" i="1"/>
  <c r="B42" i="1"/>
  <c r="B41" i="1"/>
  <c r="B40" i="1"/>
  <c r="B39" i="1"/>
  <c r="B38" i="1"/>
  <c r="B37" i="1"/>
  <c r="B36" i="1"/>
  <c r="B35" i="1"/>
  <c r="B34" i="1"/>
  <c r="B33" i="1"/>
  <c r="B32" i="1"/>
  <c r="B31" i="1"/>
  <c r="J24" i="1"/>
  <c r="J15" i="1"/>
  <c r="J16" i="1"/>
  <c r="J17" i="1"/>
  <c r="J18" i="1"/>
  <c r="J19" i="1"/>
  <c r="J20" i="1"/>
  <c r="J21" i="1"/>
  <c r="J22" i="1"/>
  <c r="J23" i="1"/>
  <c r="AH12" i="2" l="1"/>
  <c r="Y26" i="2"/>
  <c r="X26" i="2"/>
  <c r="Z25" i="2"/>
  <c r="Z24" i="2"/>
  <c r="Z23" i="2"/>
  <c r="Z22" i="2"/>
  <c r="Z21" i="2"/>
  <c r="Z20" i="2"/>
  <c r="Z19" i="2"/>
  <c r="Z18" i="2"/>
  <c r="Z17" i="2"/>
  <c r="Z16" i="2"/>
  <c r="Y12" i="2"/>
  <c r="X12" i="2"/>
  <c r="Z11" i="2"/>
  <c r="Z10" i="2"/>
  <c r="Z9" i="2"/>
  <c r="Z8" i="2"/>
  <c r="T26" i="2"/>
  <c r="S26" i="2"/>
  <c r="U25" i="2"/>
  <c r="U24" i="2"/>
  <c r="U23" i="2"/>
  <c r="U22" i="2"/>
  <c r="U21" i="2"/>
  <c r="U20" i="2"/>
  <c r="U19" i="2"/>
  <c r="U18" i="2"/>
  <c r="U17" i="2"/>
  <c r="U16" i="2"/>
  <c r="T12" i="2"/>
  <c r="S12" i="2"/>
  <c r="U11" i="2"/>
  <c r="U10" i="2"/>
  <c r="U9" i="2"/>
  <c r="U8" i="2"/>
  <c r="AM26" i="2"/>
  <c r="AL26" i="2"/>
  <c r="AN25" i="2"/>
  <c r="AN24" i="2"/>
  <c r="AN23" i="2"/>
  <c r="AN22" i="2"/>
  <c r="AN21" i="2"/>
  <c r="AN20" i="2"/>
  <c r="AN19" i="2"/>
  <c r="AN18" i="2"/>
  <c r="AN17" i="2"/>
  <c r="AN16" i="2"/>
  <c r="AM12" i="2"/>
  <c r="AL12" i="2"/>
  <c r="AN11" i="2"/>
  <c r="AN10" i="2"/>
  <c r="AN9" i="2"/>
  <c r="AN8" i="2"/>
  <c r="I26" i="2"/>
  <c r="J26" i="2"/>
  <c r="C26" i="2"/>
  <c r="D26" i="2"/>
  <c r="J32" i="2"/>
  <c r="I32" i="2"/>
  <c r="K31" i="2"/>
  <c r="K30" i="2"/>
  <c r="K25" i="2"/>
  <c r="K24" i="2"/>
  <c r="K23" i="2"/>
  <c r="K22" i="2"/>
  <c r="K21" i="2"/>
  <c r="K20" i="2"/>
  <c r="K19" i="2"/>
  <c r="K18" i="2"/>
  <c r="K17" i="2"/>
  <c r="K16" i="2"/>
  <c r="J12" i="2"/>
  <c r="I12" i="2"/>
  <c r="K11" i="2"/>
  <c r="K10" i="2"/>
  <c r="K9" i="2"/>
  <c r="K8" i="2"/>
  <c r="D32" i="2"/>
  <c r="C32" i="2"/>
  <c r="E31" i="2"/>
  <c r="E30" i="2"/>
  <c r="E25" i="2"/>
  <c r="E24" i="2"/>
  <c r="E23" i="2"/>
  <c r="E22" i="2"/>
  <c r="E21" i="2"/>
  <c r="E20" i="2"/>
  <c r="E19" i="2"/>
  <c r="E18" i="2"/>
  <c r="E17" i="2"/>
  <c r="E16" i="2"/>
  <c r="E11" i="2"/>
  <c r="E10" i="2"/>
  <c r="E9" i="2"/>
  <c r="E8" i="2"/>
  <c r="D12" i="2"/>
  <c r="C12" i="2"/>
  <c r="P25" i="2"/>
  <c r="P24" i="2"/>
  <c r="P23" i="2"/>
  <c r="P22" i="2"/>
  <c r="P21" i="2"/>
  <c r="P20" i="2"/>
  <c r="P19" i="2"/>
  <c r="P18" i="2"/>
  <c r="P17" i="2"/>
  <c r="P16" i="2"/>
  <c r="O26" i="2"/>
  <c r="N26" i="2"/>
  <c r="P11" i="2"/>
  <c r="P10" i="2"/>
  <c r="P9" i="2"/>
  <c r="P8" i="2"/>
  <c r="O12" i="2"/>
  <c r="N12" i="2"/>
  <c r="C52" i="2"/>
  <c r="E52" i="2" s="1"/>
  <c r="Z26" i="2" l="1"/>
  <c r="Z12" i="2"/>
  <c r="U26" i="2"/>
  <c r="U12" i="2"/>
  <c r="AN12" i="2"/>
  <c r="K32" i="2"/>
  <c r="AN26" i="2"/>
  <c r="K26" i="2"/>
  <c r="K12" i="2"/>
  <c r="E32" i="2"/>
  <c r="E12" i="2"/>
  <c r="E26" i="2"/>
  <c r="P26" i="2"/>
  <c r="P12" i="2"/>
  <c r="D52" i="2"/>
</calcChain>
</file>

<file path=xl/sharedStrings.xml><?xml version="1.0" encoding="utf-8"?>
<sst xmlns="http://schemas.openxmlformats.org/spreadsheetml/2006/main" count="165" uniqueCount="58">
  <si>
    <t>King</t>
  </si>
  <si>
    <t>Kitsap</t>
  </si>
  <si>
    <t>Pierce</t>
  </si>
  <si>
    <t>Snohomish</t>
  </si>
  <si>
    <t>Region</t>
  </si>
  <si>
    <t>Total</t>
  </si>
  <si>
    <t>Ballard-Interbay</t>
  </si>
  <si>
    <t>Frederickson</t>
  </si>
  <si>
    <t>Paine Field / Boeing Everett</t>
  </si>
  <si>
    <t>Port of Tacoma</t>
  </si>
  <si>
    <t>North Tukwila</t>
  </si>
  <si>
    <t>Duwamish</t>
  </si>
  <si>
    <t>Sumner Pacific</t>
  </si>
  <si>
    <t>Puget Sound Industrial Center- Bremerton</t>
  </si>
  <si>
    <t>Cascade</t>
  </si>
  <si>
    <t>Kent MIC</t>
  </si>
  <si>
    <t>MIC Total</t>
  </si>
  <si>
    <t>Vacant</t>
  </si>
  <si>
    <t>Redevelopable</t>
  </si>
  <si>
    <t>Net Acreage</t>
  </si>
  <si>
    <t>2018BY</t>
  </si>
  <si>
    <t>DPCERG3A086NBEA</t>
  </si>
  <si>
    <t>PCE</t>
  </si>
  <si>
    <t>Standard Industrial</t>
  </si>
  <si>
    <t>Core Industrial</t>
  </si>
  <si>
    <t>Industrial-Commercial</t>
  </si>
  <si>
    <t>Airport Operations</t>
  </si>
  <si>
    <t>Limited Industrial</t>
  </si>
  <si>
    <t>King County</t>
  </si>
  <si>
    <t>Kitsap County</t>
  </si>
  <si>
    <t>Pierce County</t>
  </si>
  <si>
    <t>Snohomish County</t>
  </si>
  <si>
    <t>Total Industrial</t>
  </si>
  <si>
    <t>Military Industrial</t>
  </si>
  <si>
    <t>Aviation Operations</t>
  </si>
  <si>
    <t>Military</t>
  </si>
  <si>
    <t>Grand Total</t>
  </si>
  <si>
    <t>Port of Tacoma*</t>
  </si>
  <si>
    <t>2023 Industrial Lands Inventory -- Gross Acreage -- Manufacturing-Industrial Centers</t>
  </si>
  <si>
    <t>Non-Industrial*</t>
  </si>
  <si>
    <t>Total Gross Acreage</t>
  </si>
  <si>
    <t>*Includes lands zoned for non-industrial use as well as major water bodies (per PSRC's "largest_waterbodies" layer)</t>
  </si>
  <si>
    <t>2023 Industrial Lands Inventory -- Gross Acreage -- Counties and Region</t>
  </si>
  <si>
    <t>Source: PSRC, 2023 Industrial Lands Inventory (version "ILI_20231023")</t>
  </si>
  <si>
    <t>Excluding Airport Operations, Military, and Mixed-Use</t>
  </si>
  <si>
    <t>A-1. Net Acreage - UrbanSim gross acres w/ land use code exclusions</t>
  </si>
  <si>
    <t>Net Industrial Land Supply -- DRAFT Preliminary -- 11/1/2023</t>
  </si>
  <si>
    <t xml:space="preserve">A-2. Net Acreage - UrbanSim OGC (slightly different approach than A-1) </t>
  </si>
  <si>
    <t xml:space="preserve">layered with CAI 2015 exclusions </t>
  </si>
  <si>
    <t>+ suburban deduction</t>
  </si>
  <si>
    <t>B-1. 2013 CAI (per PSRC)</t>
  </si>
  <si>
    <t>B-2. 2013 CAI minus wetlands/floodways</t>
  </si>
  <si>
    <t xml:space="preserve">B-3. 2013 CAI minus wetlands/floodways </t>
  </si>
  <si>
    <t>C. 2013 CAI (per 2015 Report)</t>
  </si>
  <si>
    <t>Note: Without wetlands/floodways exclusion and suburban deduction</t>
  </si>
  <si>
    <t>D. 2023 Inventory using CAI exclusions only</t>
  </si>
  <si>
    <t>% Industrial</t>
  </si>
  <si>
    <t>All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</si>
</sst>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0_);\(0\)"/>
    <numFmt numFmtId="167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64" fontId="0" fillId="0" borderId="0" xfId="1" applyNumberFormat="1" applyFont="1" applyBorder="1"/>
    <xf numFmtId="0" fontId="0" fillId="0" borderId="2" xfId="0" applyBorder="1"/>
    <xf numFmtId="164" fontId="0" fillId="0" borderId="2" xfId="1" applyNumberFormat="1" applyFont="1" applyBorder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4" fontId="0" fillId="0" borderId="4" xfId="1" applyNumberFormat="1" applyFont="1" applyBorder="1"/>
    <xf numFmtId="0" fontId="3" fillId="0" borderId="0" xfId="0" applyFont="1"/>
    <xf numFmtId="9" fontId="0" fillId="0" borderId="0" xfId="2" applyFont="1"/>
    <xf numFmtId="0" fontId="4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64" fontId="4" fillId="2" borderId="1" xfId="1" applyNumberFormat="1" applyFont="1" applyFill="1" applyBorder="1"/>
    <xf numFmtId="164" fontId="4" fillId="2" borderId="4" xfId="1" applyNumberFormat="1" applyFont="1" applyFill="1" applyBorder="1"/>
    <xf numFmtId="164" fontId="4" fillId="2" borderId="0" xfId="1" applyNumberFormat="1" applyFont="1" applyFill="1" applyBorder="1"/>
    <xf numFmtId="164" fontId="4" fillId="2" borderId="3" xfId="1" applyNumberFormat="1" applyFont="1" applyFill="1" applyBorder="1"/>
    <xf numFmtId="164" fontId="4" fillId="2" borderId="2" xfId="1" applyNumberFormat="1" applyFont="1" applyFill="1" applyBorder="1"/>
    <xf numFmtId="164" fontId="4" fillId="2" borderId="5" xfId="1" applyNumberFormat="1" applyFont="1" applyFill="1" applyBorder="1"/>
    <xf numFmtId="164" fontId="5" fillId="2" borderId="0" xfId="1" applyNumberFormat="1" applyFont="1" applyFill="1" applyBorder="1"/>
    <xf numFmtId="164" fontId="5" fillId="2" borderId="0" xfId="1" applyNumberFormat="1" applyFont="1" applyFill="1" applyAlignment="1">
      <alignment horizontal="right"/>
    </xf>
    <xf numFmtId="164" fontId="5" fillId="2" borderId="3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5" fillId="2" borderId="3" xfId="1" applyNumberFormat="1" applyFont="1" applyFill="1" applyBorder="1"/>
    <xf numFmtId="164" fontId="0" fillId="0" borderId="0" xfId="1" applyNumberFormat="1" applyFont="1" applyFill="1" applyBorder="1"/>
    <xf numFmtId="164" fontId="0" fillId="0" borderId="1" xfId="1" applyNumberFormat="1" applyFont="1" applyFill="1" applyBorder="1"/>
    <xf numFmtId="9" fontId="3" fillId="0" borderId="0" xfId="2" applyFont="1" applyFill="1"/>
    <xf numFmtId="9" fontId="0" fillId="0" borderId="0" xfId="2" applyFont="1" applyFill="1"/>
    <xf numFmtId="0" fontId="2" fillId="0" borderId="7" xfId="0" applyFont="1" applyBorder="1" applyAlignment="1">
      <alignment horizontal="center" vertical="center" wrapText="1"/>
    </xf>
    <xf numFmtId="164" fontId="0" fillId="0" borderId="8" xfId="1" applyNumberFormat="1" applyFont="1" applyBorder="1"/>
    <xf numFmtId="164" fontId="0" fillId="0" borderId="7" xfId="1" applyNumberFormat="1" applyFont="1" applyBorder="1"/>
    <xf numFmtId="164" fontId="0" fillId="0" borderId="6" xfId="1" applyNumberFormat="1" applyFont="1" applyBorder="1"/>
    <xf numFmtId="0" fontId="2" fillId="0" borderId="1" xfId="0" applyFont="1" applyBorder="1"/>
    <xf numFmtId="164" fontId="2" fillId="0" borderId="1" xfId="1" applyNumberFormat="1" applyFont="1" applyBorder="1"/>
    <xf numFmtId="164" fontId="2" fillId="0" borderId="8" xfId="1" applyNumberFormat="1" applyFont="1" applyBorder="1"/>
    <xf numFmtId="164" fontId="2" fillId="0" borderId="1" xfId="0" applyNumberFormat="1" applyFont="1" applyBorder="1"/>
    <xf numFmtId="0" fontId="6" fillId="0" borderId="0" xfId="0" applyFont="1"/>
    <xf numFmtId="0" fontId="2" fillId="0" borderId="3" xfId="0" applyFont="1" applyBorder="1" applyAlignment="1">
      <alignment horizontal="center" vertical="center" wrapText="1"/>
    </xf>
    <xf numFmtId="165" fontId="0" fillId="0" borderId="0" xfId="2" applyNumberFormat="1" applyFont="1"/>
    <xf numFmtId="164" fontId="0" fillId="0" borderId="0" xfId="2" applyNumberFormat="1" applyFont="1"/>
    <xf numFmtId="164" fontId="0" fillId="0" borderId="8" xfId="1" applyNumberFormat="1" applyFont="1" applyFill="1" applyBorder="1"/>
    <xf numFmtId="164" fontId="0" fillId="0" borderId="7" xfId="1" applyNumberFormat="1" applyFont="1" applyFill="1" applyBorder="1"/>
    <xf numFmtId="164" fontId="2" fillId="0" borderId="1" xfId="1" applyNumberFormat="1" applyFont="1" applyFill="1" applyBorder="1"/>
    <xf numFmtId="164" fontId="2" fillId="0" borderId="8" xfId="1" applyNumberFormat="1" applyFont="1" applyFill="1" applyBorder="1"/>
    <xf numFmtId="164" fontId="2" fillId="0" borderId="0" xfId="1" applyNumberFormat="1" applyFont="1" applyBorder="1"/>
    <xf numFmtId="164" fontId="2" fillId="0" borderId="0" xfId="0" applyNumberFormat="1" applyFont="1"/>
    <xf numFmtId="164" fontId="0" fillId="0" borderId="3" xfId="1" applyNumberFormat="1" applyFont="1" applyBorder="1"/>
    <xf numFmtId="164" fontId="0" fillId="0" borderId="5" xfId="1" applyNumberFormat="1" applyFont="1" applyBorder="1"/>
    <xf numFmtId="164" fontId="2" fillId="0" borderId="4" xfId="1" applyNumberFormat="1" applyFont="1" applyBorder="1"/>
    <xf numFmtId="164" fontId="4" fillId="2" borderId="0" xfId="1" applyNumberFormat="1" applyFont="1" applyFill="1"/>
    <xf numFmtId="164" fontId="4" fillId="2" borderId="0" xfId="0" applyNumberFormat="1" applyFont="1" applyFill="1"/>
    <xf numFmtId="0" fontId="4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64" fontId="4" fillId="4" borderId="1" xfId="1" applyNumberFormat="1" applyFont="1" applyFill="1" applyBorder="1"/>
    <xf numFmtId="164" fontId="4" fillId="4" borderId="4" xfId="1" applyNumberFormat="1" applyFont="1" applyFill="1" applyBorder="1"/>
    <xf numFmtId="164" fontId="4" fillId="4" borderId="0" xfId="1" applyNumberFormat="1" applyFont="1" applyFill="1" applyBorder="1"/>
    <xf numFmtId="164" fontId="4" fillId="4" borderId="3" xfId="1" applyNumberFormat="1" applyFont="1" applyFill="1" applyBorder="1"/>
    <xf numFmtId="164" fontId="4" fillId="4" borderId="2" xfId="1" applyNumberFormat="1" applyFont="1" applyFill="1" applyBorder="1"/>
    <xf numFmtId="164" fontId="4" fillId="4" borderId="5" xfId="1" applyNumberFormat="1" applyFont="1" applyFill="1" applyBorder="1"/>
    <xf numFmtId="164" fontId="5" fillId="4" borderId="0" xfId="1" applyNumberFormat="1" applyFont="1" applyFill="1" applyBorder="1"/>
    <xf numFmtId="164" fontId="5" fillId="4" borderId="0" xfId="1" applyNumberFormat="1" applyFont="1" applyFill="1" applyAlignment="1">
      <alignment horizontal="right"/>
    </xf>
    <xf numFmtId="164" fontId="5" fillId="4" borderId="3" xfId="1" applyNumberFormat="1" applyFont="1" applyFill="1" applyBorder="1" applyAlignment="1">
      <alignment horizontal="right"/>
    </xf>
    <xf numFmtId="164" fontId="4" fillId="4" borderId="0" xfId="1" applyNumberFormat="1" applyFont="1" applyFill="1"/>
    <xf numFmtId="164" fontId="4" fillId="4" borderId="0" xfId="0" applyNumberFormat="1" applyFont="1" applyFill="1"/>
    <xf numFmtId="164" fontId="5" fillId="4" borderId="0" xfId="1" applyNumberFormat="1" applyFont="1" applyFill="1"/>
    <xf numFmtId="164" fontId="5" fillId="4" borderId="3" xfId="1" applyNumberFormat="1" applyFont="1" applyFill="1" applyBorder="1"/>
    <xf numFmtId="164" fontId="5" fillId="2" borderId="0" xfId="1" applyNumberFormat="1" applyFont="1" applyFill="1" applyBorder="1" applyAlignment="1">
      <alignment horizontal="right"/>
    </xf>
    <xf numFmtId="164" fontId="5" fillId="3" borderId="3" xfId="1" applyNumberFormat="1" applyFont="1" applyFill="1" applyBorder="1" applyAlignment="1">
      <alignment horizontal="right"/>
    </xf>
    <xf numFmtId="0" fontId="4" fillId="2" borderId="0" xfId="0" quotePrefix="1" applyFont="1" applyFill="1"/>
    <xf numFmtId="0" fontId="9" fillId="5" borderId="0" xfId="0" applyFont="1" applyFill="1"/>
    <xf numFmtId="0" fontId="0" fillId="5" borderId="0" xfId="0" applyFill="1"/>
    <xf numFmtId="0" fontId="7" fillId="5" borderId="0" xfId="0" applyFont="1" applyFill="1"/>
    <xf numFmtId="0" fontId="10" fillId="5" borderId="0" xfId="0" applyFont="1" applyFill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9" fillId="5" borderId="1" xfId="0" applyFont="1" applyFill="1" applyBorder="1"/>
    <xf numFmtId="164" fontId="9" fillId="5" borderId="1" xfId="1" applyNumberFormat="1" applyFont="1" applyFill="1" applyBorder="1"/>
    <xf numFmtId="164" fontId="9" fillId="5" borderId="4" xfId="1" applyNumberFormat="1" applyFont="1" applyFill="1" applyBorder="1"/>
    <xf numFmtId="164" fontId="0" fillId="5" borderId="0" xfId="1" applyNumberFormat="1" applyFont="1" applyFill="1" applyBorder="1"/>
    <xf numFmtId="0" fontId="7" fillId="5" borderId="1" xfId="0" applyFont="1" applyFill="1" applyBorder="1"/>
    <xf numFmtId="164" fontId="7" fillId="5" borderId="1" xfId="1" applyNumberFormat="1" applyFont="1" applyFill="1" applyBorder="1"/>
    <xf numFmtId="164" fontId="7" fillId="5" borderId="4" xfId="1" applyNumberFormat="1" applyFont="1" applyFill="1" applyBorder="1"/>
    <xf numFmtId="164" fontId="9" fillId="5" borderId="0" xfId="1" applyNumberFormat="1" applyFont="1" applyFill="1" applyBorder="1"/>
    <xf numFmtId="164" fontId="9" fillId="5" borderId="3" xfId="1" applyNumberFormat="1" applyFont="1" applyFill="1" applyBorder="1"/>
    <xf numFmtId="164" fontId="7" fillId="5" borderId="0" xfId="1" applyNumberFormat="1" applyFont="1" applyFill="1" applyBorder="1"/>
    <xf numFmtId="164" fontId="7" fillId="5" borderId="3" xfId="1" applyNumberFormat="1" applyFont="1" applyFill="1" applyBorder="1"/>
    <xf numFmtId="0" fontId="9" fillId="5" borderId="2" xfId="0" applyFont="1" applyFill="1" applyBorder="1"/>
    <xf numFmtId="164" fontId="9" fillId="5" borderId="2" xfId="1" applyNumberFormat="1" applyFont="1" applyFill="1" applyBorder="1"/>
    <xf numFmtId="164" fontId="9" fillId="5" borderId="5" xfId="1" applyNumberFormat="1" applyFont="1" applyFill="1" applyBorder="1"/>
    <xf numFmtId="0" fontId="7" fillId="5" borderId="2" xfId="0" applyFont="1" applyFill="1" applyBorder="1"/>
    <xf numFmtId="164" fontId="7" fillId="5" borderId="2" xfId="1" applyNumberFormat="1" applyFont="1" applyFill="1" applyBorder="1"/>
    <xf numFmtId="164" fontId="7" fillId="5" borderId="5" xfId="1" applyNumberFormat="1" applyFont="1" applyFill="1" applyBorder="1"/>
    <xf numFmtId="0" fontId="10" fillId="5" borderId="0" xfId="0" applyFont="1" applyFill="1"/>
    <xf numFmtId="164" fontId="10" fillId="5" borderId="0" xfId="1" applyNumberFormat="1" applyFont="1" applyFill="1"/>
    <xf numFmtId="164" fontId="10" fillId="5" borderId="3" xfId="1" applyNumberFormat="1" applyFont="1" applyFill="1" applyBorder="1"/>
    <xf numFmtId="164" fontId="2" fillId="5" borderId="0" xfId="1" applyNumberFormat="1" applyFont="1" applyFill="1" applyBorder="1"/>
    <xf numFmtId="0" fontId="8" fillId="5" borderId="0" xfId="0" applyFont="1" applyFill="1"/>
    <xf numFmtId="164" fontId="8" fillId="5" borderId="0" xfId="1" applyNumberFormat="1" applyFont="1" applyFill="1"/>
    <xf numFmtId="164" fontId="8" fillId="5" borderId="3" xfId="1" applyNumberFormat="1" applyFont="1" applyFill="1" applyBorder="1"/>
    <xf numFmtId="164" fontId="2" fillId="5" borderId="0" xfId="1" applyNumberFormat="1" applyFont="1" applyFill="1"/>
    <xf numFmtId="0" fontId="4" fillId="0" borderId="0" xfId="0" applyFont="1"/>
    <xf numFmtId="0" fontId="4" fillId="6" borderId="0" xfId="0" applyFont="1" applyFill="1"/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164" fontId="4" fillId="6" borderId="1" xfId="1" applyNumberFormat="1" applyFont="1" applyFill="1" applyBorder="1"/>
    <xf numFmtId="164" fontId="4" fillId="6" borderId="4" xfId="1" applyNumberFormat="1" applyFont="1" applyFill="1" applyBorder="1"/>
    <xf numFmtId="164" fontId="4" fillId="6" borderId="0" xfId="1" applyNumberFormat="1" applyFont="1" applyFill="1" applyBorder="1"/>
    <xf numFmtId="164" fontId="4" fillId="6" borderId="3" xfId="1" applyNumberFormat="1" applyFont="1" applyFill="1" applyBorder="1"/>
    <xf numFmtId="164" fontId="4" fillId="6" borderId="2" xfId="1" applyNumberFormat="1" applyFont="1" applyFill="1" applyBorder="1"/>
    <xf numFmtId="164" fontId="4" fillId="6" borderId="5" xfId="1" applyNumberFormat="1" applyFont="1" applyFill="1" applyBorder="1"/>
    <xf numFmtId="164" fontId="5" fillId="6" borderId="0" xfId="1" applyNumberFormat="1" applyFont="1" applyFill="1" applyAlignment="1">
      <alignment horizontal="right"/>
    </xf>
    <xf numFmtId="164" fontId="5" fillId="6" borderId="3" xfId="1" applyNumberFormat="1" applyFont="1" applyFill="1" applyBorder="1" applyAlignment="1">
      <alignment horizontal="right"/>
    </xf>
    <xf numFmtId="164" fontId="8" fillId="3" borderId="3" xfId="1" applyNumberFormat="1" applyFont="1" applyFill="1" applyBorder="1"/>
    <xf numFmtId="9" fontId="0" fillId="0" borderId="4" xfId="2" applyFont="1" applyBorder="1"/>
    <xf numFmtId="9" fontId="2" fillId="0" borderId="4" xfId="2" applyFont="1" applyBorder="1"/>
    <xf numFmtId="9" fontId="0" fillId="0" borderId="3" xfId="2" applyFont="1" applyBorder="1"/>
    <xf numFmtId="9" fontId="0" fillId="0" borderId="5" xfId="2" applyFont="1" applyBorder="1"/>
    <xf numFmtId="166" fontId="0" fillId="0" borderId="0" xfId="0" applyNumberFormat="1"/>
    <xf numFmtId="167" fontId="0" fillId="0" borderId="0" xfId="0" applyNumberFormat="1"/>
    <xf numFmtId="0" fontId="10" fillId="5" borderId="0" xfId="0" applyFont="1" applyFill="1" applyAlignment="1">
      <alignment horizontal="left"/>
    </xf>
    <xf numFmtId="0" fontId="9" fillId="5" borderId="2" xfId="0" applyFont="1" applyFill="1" applyBorder="1" applyAlignment="1">
      <alignment horizontal="left"/>
    </xf>
    <xf numFmtId="0" fontId="9" fillId="5" borderId="0" xfId="0" applyFont="1" applyFill="1" applyAlignment="1">
      <alignment horizontal="left"/>
    </xf>
    <xf numFmtId="0" fontId="9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7" fillId="5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7" fillId="5" borderId="2" xfId="0" applyFont="1" applyFill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F3A7-0505-4170-B8E8-EB294D66ED46}">
  <dimension ref="A1:O42"/>
  <sheetViews>
    <sheetView tabSelected="1" workbookViewId="0">
      <selection activeCell="J14" sqref="J14"/>
    </sheetView>
  </sheetViews>
  <sheetFormatPr defaultRowHeight="14.5" x14ac:dyDescent="0.35"/>
  <cols>
    <col min="1" max="1" width="39.1796875" bestFit="1" customWidth="1"/>
    <col min="2" max="10" width="12.54296875" customWidth="1"/>
  </cols>
  <sheetData>
    <row r="1" spans="1:11" x14ac:dyDescent="0.35">
      <c r="A1" s="6" t="s">
        <v>42</v>
      </c>
    </row>
    <row r="3" spans="1:11" ht="29" x14ac:dyDescent="0.35">
      <c r="B3" s="7" t="s">
        <v>24</v>
      </c>
      <c r="C3" s="7" t="s">
        <v>25</v>
      </c>
      <c r="D3" s="7" t="s">
        <v>26</v>
      </c>
      <c r="E3" s="7" t="s">
        <v>33</v>
      </c>
      <c r="F3" s="29" t="s">
        <v>32</v>
      </c>
      <c r="G3" s="7" t="s">
        <v>27</v>
      </c>
      <c r="H3" s="7"/>
    </row>
    <row r="4" spans="1:11" x14ac:dyDescent="0.35">
      <c r="A4" s="1" t="s">
        <v>28</v>
      </c>
      <c r="B4" s="26">
        <v>19334.62</v>
      </c>
      <c r="C4" s="26">
        <v>8035.64</v>
      </c>
      <c r="D4" s="26">
        <v>1240.3499999999999</v>
      </c>
      <c r="E4" s="26">
        <v>0</v>
      </c>
      <c r="F4" s="41">
        <v>28610.609999999997</v>
      </c>
      <c r="G4" s="26">
        <v>8516.89</v>
      </c>
      <c r="I4" s="3"/>
      <c r="J4" s="3"/>
      <c r="K4" s="3"/>
    </row>
    <row r="5" spans="1:11" x14ac:dyDescent="0.35">
      <c r="A5" t="s">
        <v>29</v>
      </c>
      <c r="B5" s="25">
        <v>4883.6000000000004</v>
      </c>
      <c r="C5" s="25">
        <v>1108.26</v>
      </c>
      <c r="D5" s="25">
        <v>418.26</v>
      </c>
      <c r="E5" s="25">
        <v>3633.31</v>
      </c>
      <c r="F5" s="42">
        <v>10043.43</v>
      </c>
      <c r="G5" s="25">
        <v>2696.4</v>
      </c>
      <c r="I5" s="3"/>
      <c r="J5" s="3"/>
      <c r="K5" s="3"/>
    </row>
    <row r="6" spans="1:11" x14ac:dyDescent="0.35">
      <c r="A6" t="s">
        <v>30</v>
      </c>
      <c r="B6" s="25">
        <v>16732.189999999999</v>
      </c>
      <c r="C6" s="25">
        <v>2685.82</v>
      </c>
      <c r="D6" s="25">
        <v>305.16000000000003</v>
      </c>
      <c r="E6" s="25">
        <v>2521.13</v>
      </c>
      <c r="F6" s="42">
        <v>22244.3</v>
      </c>
      <c r="G6" s="25">
        <v>4351.7299999999996</v>
      </c>
      <c r="I6" s="3"/>
      <c r="J6" s="3"/>
      <c r="K6" s="3"/>
    </row>
    <row r="7" spans="1:11" x14ac:dyDescent="0.35">
      <c r="A7" t="s">
        <v>31</v>
      </c>
      <c r="B7" s="25">
        <v>12788.95</v>
      </c>
      <c r="C7" s="25">
        <v>2033.31</v>
      </c>
      <c r="D7" s="25">
        <v>1008.94</v>
      </c>
      <c r="E7" s="25">
        <v>144.18</v>
      </c>
      <c r="F7" s="42">
        <v>15975.380000000001</v>
      </c>
      <c r="G7" s="25">
        <v>5886.4</v>
      </c>
      <c r="I7" s="3"/>
      <c r="J7" s="3"/>
      <c r="K7" s="3"/>
    </row>
    <row r="8" spans="1:11" x14ac:dyDescent="0.35">
      <c r="A8" s="33" t="s">
        <v>4</v>
      </c>
      <c r="B8" s="43">
        <v>53739.37</v>
      </c>
      <c r="C8" s="43">
        <v>13863.03</v>
      </c>
      <c r="D8" s="43">
        <v>2972.7</v>
      </c>
      <c r="E8" s="43">
        <v>6298.62</v>
      </c>
      <c r="F8" s="44">
        <v>76873.72</v>
      </c>
      <c r="G8" s="43">
        <v>21451.42</v>
      </c>
      <c r="I8" s="46"/>
      <c r="J8" s="46"/>
      <c r="K8" s="45"/>
    </row>
    <row r="9" spans="1:11" x14ac:dyDescent="0.35">
      <c r="F9" s="39"/>
    </row>
    <row r="10" spans="1:11" x14ac:dyDescent="0.35">
      <c r="B10" s="10"/>
      <c r="C10" s="10"/>
      <c r="D10" s="10"/>
      <c r="E10" s="10"/>
      <c r="F10" s="40"/>
      <c r="G10" s="10"/>
    </row>
    <row r="11" spans="1:11" x14ac:dyDescent="0.35">
      <c r="A11" s="6" t="s">
        <v>38</v>
      </c>
    </row>
    <row r="13" spans="1:11" ht="29" x14ac:dyDescent="0.35">
      <c r="B13" s="7" t="s">
        <v>24</v>
      </c>
      <c r="C13" s="7" t="s">
        <v>25</v>
      </c>
      <c r="D13" s="7" t="s">
        <v>34</v>
      </c>
      <c r="E13" s="7" t="s">
        <v>35</v>
      </c>
      <c r="F13" s="29" t="s">
        <v>32</v>
      </c>
      <c r="G13" s="7" t="s">
        <v>27</v>
      </c>
      <c r="H13" s="7" t="s">
        <v>39</v>
      </c>
      <c r="I13" s="38" t="s">
        <v>40</v>
      </c>
      <c r="J13" s="38" t="s">
        <v>56</v>
      </c>
    </row>
    <row r="14" spans="1:11" x14ac:dyDescent="0.35">
      <c r="A14" s="1" t="s">
        <v>6</v>
      </c>
      <c r="B14" s="2">
        <v>871.71739200000002</v>
      </c>
      <c r="C14" s="2">
        <v>0</v>
      </c>
      <c r="D14" s="2">
        <v>0</v>
      </c>
      <c r="E14" s="2">
        <v>0</v>
      </c>
      <c r="F14" s="30">
        <v>871.71739200000002</v>
      </c>
      <c r="G14" s="2">
        <v>2.5978789999999998</v>
      </c>
      <c r="H14" s="2">
        <v>96.209270999999944</v>
      </c>
      <c r="I14" s="8">
        <v>970.524542</v>
      </c>
      <c r="J14" s="117">
        <f>F14/I14</f>
        <v>0.89819201295375384</v>
      </c>
    </row>
    <row r="15" spans="1:11" x14ac:dyDescent="0.35">
      <c r="A15" t="s">
        <v>14</v>
      </c>
      <c r="B15" s="3">
        <v>2999.6744720000002</v>
      </c>
      <c r="C15" s="3">
        <v>194.542621</v>
      </c>
      <c r="D15" s="3">
        <v>347.74</v>
      </c>
      <c r="E15" s="3">
        <v>0</v>
      </c>
      <c r="F15" s="31">
        <v>3541.957093</v>
      </c>
      <c r="G15" s="3">
        <v>364.98847000000001</v>
      </c>
      <c r="H15" s="3">
        <v>179.39038299999993</v>
      </c>
      <c r="I15" s="47">
        <v>4086.3359460000001</v>
      </c>
      <c r="J15" s="119">
        <f t="shared" ref="J15:J23" si="0">F15/I15</f>
        <v>0.86678069052720019</v>
      </c>
    </row>
    <row r="16" spans="1:11" x14ac:dyDescent="0.35">
      <c r="A16" t="s">
        <v>11</v>
      </c>
      <c r="B16" s="3">
        <v>4733.1728130000001</v>
      </c>
      <c r="C16" s="3">
        <v>0</v>
      </c>
      <c r="D16" s="3">
        <v>178.57</v>
      </c>
      <c r="E16" s="3">
        <v>0</v>
      </c>
      <c r="F16" s="31">
        <v>4911.7428129999998</v>
      </c>
      <c r="G16" s="3">
        <v>6.3077999999999995E-2</v>
      </c>
      <c r="H16" s="3">
        <v>54.80186699999922</v>
      </c>
      <c r="I16" s="47">
        <v>4966.6077579999992</v>
      </c>
      <c r="J16" s="119">
        <f t="shared" si="0"/>
        <v>0.98895323575500294</v>
      </c>
    </row>
    <row r="17" spans="1:15" x14ac:dyDescent="0.35">
      <c r="A17" t="s">
        <v>7</v>
      </c>
      <c r="B17" s="3">
        <v>2636.8590300000001</v>
      </c>
      <c r="C17" s="3">
        <v>0</v>
      </c>
      <c r="D17" s="3">
        <v>0</v>
      </c>
      <c r="E17" s="3">
        <v>0</v>
      </c>
      <c r="F17" s="31">
        <v>2636.8590300000001</v>
      </c>
      <c r="G17" s="3">
        <v>0.16900699999999999</v>
      </c>
      <c r="H17" s="3">
        <v>12.583904999999959</v>
      </c>
      <c r="I17" s="47">
        <v>2649.611942</v>
      </c>
      <c r="J17" s="119">
        <f t="shared" si="0"/>
        <v>0.99518687555794538</v>
      </c>
    </row>
    <row r="18" spans="1:15" x14ac:dyDescent="0.35">
      <c r="A18" t="s">
        <v>15</v>
      </c>
      <c r="B18" s="3">
        <v>3804.547376</v>
      </c>
      <c r="C18" s="3">
        <v>0</v>
      </c>
      <c r="D18" s="3">
        <v>0</v>
      </c>
      <c r="E18" s="3">
        <v>0</v>
      </c>
      <c r="F18" s="31">
        <v>3804.547376</v>
      </c>
      <c r="G18" s="3">
        <v>0</v>
      </c>
      <c r="H18" s="3">
        <v>160.03515100000004</v>
      </c>
      <c r="I18" s="47">
        <v>3964.582527</v>
      </c>
      <c r="J18" s="119">
        <f t="shared" si="0"/>
        <v>0.95963379500612922</v>
      </c>
    </row>
    <row r="19" spans="1:15" x14ac:dyDescent="0.35">
      <c r="A19" t="s">
        <v>10</v>
      </c>
      <c r="B19" s="3">
        <v>907.98515899999995</v>
      </c>
      <c r="C19" s="3">
        <v>0</v>
      </c>
      <c r="D19" s="3">
        <v>14.06</v>
      </c>
      <c r="E19" s="3">
        <v>0</v>
      </c>
      <c r="F19" s="31">
        <v>922.0451589999999</v>
      </c>
      <c r="G19" s="3">
        <v>0</v>
      </c>
      <c r="H19" s="3">
        <v>33.369278000000008</v>
      </c>
      <c r="I19" s="47">
        <v>955.41443699999991</v>
      </c>
      <c r="J19" s="119">
        <f t="shared" si="0"/>
        <v>0.96507350453612628</v>
      </c>
    </row>
    <row r="20" spans="1:15" x14ac:dyDescent="0.35">
      <c r="A20" t="s">
        <v>8</v>
      </c>
      <c r="B20" s="3">
        <v>3397.5315439999999</v>
      </c>
      <c r="C20" s="3">
        <v>112.152289</v>
      </c>
      <c r="D20" s="3">
        <v>599.15</v>
      </c>
      <c r="E20" s="3">
        <v>0</v>
      </c>
      <c r="F20" s="31">
        <v>4108.8338329999997</v>
      </c>
      <c r="G20" s="3">
        <v>2.0279289999999999</v>
      </c>
      <c r="H20" s="3">
        <v>130.37867499999993</v>
      </c>
      <c r="I20" s="47">
        <v>4241.2404369999995</v>
      </c>
      <c r="J20" s="119">
        <f t="shared" si="0"/>
        <v>0.9687811606140263</v>
      </c>
    </row>
    <row r="21" spans="1:15" x14ac:dyDescent="0.35">
      <c r="A21" t="s">
        <v>37</v>
      </c>
      <c r="B21" s="3">
        <v>3897.6556169999999</v>
      </c>
      <c r="C21" s="3">
        <v>0</v>
      </c>
      <c r="D21" s="3">
        <v>0</v>
      </c>
      <c r="E21" s="3">
        <v>0</v>
      </c>
      <c r="F21" s="31">
        <v>3897.6556169999999</v>
      </c>
      <c r="G21" s="3">
        <v>0.54644700000000002</v>
      </c>
      <c r="H21" s="3">
        <v>1064.6659609999997</v>
      </c>
      <c r="I21" s="47">
        <v>4962.8680249999998</v>
      </c>
      <c r="J21" s="119">
        <f t="shared" si="0"/>
        <v>0.78536354329107916</v>
      </c>
    </row>
    <row r="22" spans="1:15" x14ac:dyDescent="0.35">
      <c r="A22" t="s">
        <v>13</v>
      </c>
      <c r="B22" s="3">
        <v>2536.6653030000002</v>
      </c>
      <c r="C22" s="3">
        <v>147.231775</v>
      </c>
      <c r="D22" s="3">
        <v>418.25</v>
      </c>
      <c r="E22" s="3">
        <v>1.759601</v>
      </c>
      <c r="F22" s="31">
        <v>3103.9066790000006</v>
      </c>
      <c r="G22" s="3">
        <v>0</v>
      </c>
      <c r="H22" s="3">
        <v>142.29379899999913</v>
      </c>
      <c r="I22" s="47">
        <v>3246.2004779999997</v>
      </c>
      <c r="J22" s="119">
        <f t="shared" si="0"/>
        <v>0.95616604705582842</v>
      </c>
    </row>
    <row r="23" spans="1:15" x14ac:dyDescent="0.35">
      <c r="A23" s="4" t="s">
        <v>12</v>
      </c>
      <c r="B23" s="5">
        <v>1900.1301570000001</v>
      </c>
      <c r="C23" s="5">
        <v>1.3277969999999999</v>
      </c>
      <c r="D23" s="5">
        <v>0</v>
      </c>
      <c r="E23" s="5">
        <v>0</v>
      </c>
      <c r="F23" s="32">
        <v>1901.457954</v>
      </c>
      <c r="G23" s="5">
        <v>4.2731190000000003</v>
      </c>
      <c r="H23" s="5">
        <v>546.51900299999988</v>
      </c>
      <c r="I23" s="48">
        <v>2452.2500759999998</v>
      </c>
      <c r="J23" s="120">
        <f t="shared" si="0"/>
        <v>0.77539316752782927</v>
      </c>
    </row>
    <row r="24" spans="1:15" s="6" customFormat="1" x14ac:dyDescent="0.35">
      <c r="A24" s="33" t="s">
        <v>36</v>
      </c>
      <c r="B24" s="36">
        <v>27685.938863000003</v>
      </c>
      <c r="C24" s="34">
        <v>455.254482</v>
      </c>
      <c r="D24" s="34">
        <v>1557.77</v>
      </c>
      <c r="E24" s="34">
        <v>1.759601</v>
      </c>
      <c r="F24" s="35">
        <v>29700.722946000002</v>
      </c>
      <c r="G24" s="34">
        <v>374.66592900000001</v>
      </c>
      <c r="H24" s="34">
        <v>2420.2472929999976</v>
      </c>
      <c r="I24" s="49">
        <v>32495.203146288099</v>
      </c>
      <c r="J24" s="118">
        <f>F24/I24</f>
        <v>0.91400330111161932</v>
      </c>
      <c r="K24"/>
      <c r="L24"/>
      <c r="M24"/>
      <c r="N24"/>
      <c r="O24"/>
    </row>
    <row r="26" spans="1:15" x14ac:dyDescent="0.35">
      <c r="A26" t="s">
        <v>41</v>
      </c>
    </row>
    <row r="29" spans="1:15" x14ac:dyDescent="0.35">
      <c r="A29" t="s">
        <v>43</v>
      </c>
    </row>
    <row r="30" spans="1:15" ht="29" x14ac:dyDescent="0.35">
      <c r="B30" s="7" t="s">
        <v>24</v>
      </c>
      <c r="C30" s="7" t="s">
        <v>25</v>
      </c>
      <c r="D30" s="7" t="s">
        <v>34</v>
      </c>
      <c r="E30" s="7" t="s">
        <v>35</v>
      </c>
      <c r="F30" s="29" t="s">
        <v>32</v>
      </c>
      <c r="G30" s="7" t="s">
        <v>27</v>
      </c>
      <c r="H30" s="7" t="s">
        <v>39</v>
      </c>
      <c r="I30" s="38" t="s">
        <v>40</v>
      </c>
      <c r="J30" s="38" t="s">
        <v>56</v>
      </c>
    </row>
    <row r="31" spans="1:15" x14ac:dyDescent="0.35">
      <c r="A31" s="1" t="s">
        <v>6</v>
      </c>
      <c r="B31" s="121">
        <f t="shared" ref="B31:J31" si="1">B14</f>
        <v>871.71739200000002</v>
      </c>
      <c r="C31" s="121">
        <f t="shared" si="1"/>
        <v>0</v>
      </c>
      <c r="D31" s="121">
        <f t="shared" si="1"/>
        <v>0</v>
      </c>
      <c r="E31" s="121">
        <f t="shared" si="1"/>
        <v>0</v>
      </c>
      <c r="F31" s="121">
        <f t="shared" si="1"/>
        <v>871.71739200000002</v>
      </c>
      <c r="G31" s="121">
        <f t="shared" si="1"/>
        <v>2.5978789999999998</v>
      </c>
      <c r="H31" s="121">
        <f t="shared" si="1"/>
        <v>96.209270999999944</v>
      </c>
      <c r="I31" s="121">
        <f t="shared" si="1"/>
        <v>970.524542</v>
      </c>
      <c r="J31" s="122">
        <f t="shared" si="1"/>
        <v>0.89819201295375384</v>
      </c>
    </row>
    <row r="32" spans="1:15" x14ac:dyDescent="0.35">
      <c r="A32" t="s">
        <v>14</v>
      </c>
      <c r="B32" s="121">
        <f t="shared" ref="B32:C41" si="2">B15</f>
        <v>2999.6744720000002</v>
      </c>
      <c r="C32" s="121">
        <f t="shared" si="2"/>
        <v>194.542621</v>
      </c>
      <c r="D32" s="121">
        <f t="shared" ref="D32:J32" si="3">D15</f>
        <v>347.74</v>
      </c>
      <c r="E32" s="121">
        <f t="shared" si="3"/>
        <v>0</v>
      </c>
      <c r="F32" s="121">
        <f t="shared" si="3"/>
        <v>3541.957093</v>
      </c>
      <c r="G32" s="121">
        <f t="shared" si="3"/>
        <v>364.98847000000001</v>
      </c>
      <c r="H32" s="121">
        <f t="shared" si="3"/>
        <v>179.39038299999993</v>
      </c>
      <c r="I32" s="121">
        <f t="shared" si="3"/>
        <v>4086.3359460000001</v>
      </c>
      <c r="J32" s="122">
        <f t="shared" si="3"/>
        <v>0.86678069052720019</v>
      </c>
    </row>
    <row r="33" spans="1:10" x14ac:dyDescent="0.35">
      <c r="A33" t="s">
        <v>11</v>
      </c>
      <c r="B33" s="121">
        <f t="shared" si="2"/>
        <v>4733.1728130000001</v>
      </c>
      <c r="C33" s="121">
        <f t="shared" si="2"/>
        <v>0</v>
      </c>
      <c r="D33" s="121">
        <f t="shared" ref="D33:J33" si="4">D16</f>
        <v>178.57</v>
      </c>
      <c r="E33" s="121">
        <f t="shared" si="4"/>
        <v>0</v>
      </c>
      <c r="F33" s="121">
        <f t="shared" si="4"/>
        <v>4911.7428129999998</v>
      </c>
      <c r="G33" s="121">
        <f t="shared" si="4"/>
        <v>6.3077999999999995E-2</v>
      </c>
      <c r="H33" s="121">
        <f t="shared" si="4"/>
        <v>54.80186699999922</v>
      </c>
      <c r="I33" s="121">
        <f t="shared" si="4"/>
        <v>4966.6077579999992</v>
      </c>
      <c r="J33" s="122">
        <f t="shared" si="4"/>
        <v>0.98895323575500294</v>
      </c>
    </row>
    <row r="34" spans="1:10" x14ac:dyDescent="0.35">
      <c r="A34" t="s">
        <v>7</v>
      </c>
      <c r="B34" s="121">
        <f t="shared" si="2"/>
        <v>2636.8590300000001</v>
      </c>
      <c r="C34" s="121">
        <f t="shared" si="2"/>
        <v>0</v>
      </c>
      <c r="D34" s="121">
        <f t="shared" ref="D34:J34" si="5">D17</f>
        <v>0</v>
      </c>
      <c r="E34" s="121">
        <f t="shared" si="5"/>
        <v>0</v>
      </c>
      <c r="F34" s="121">
        <f t="shared" si="5"/>
        <v>2636.8590300000001</v>
      </c>
      <c r="G34" s="121">
        <f t="shared" si="5"/>
        <v>0.16900699999999999</v>
      </c>
      <c r="H34" s="121">
        <f t="shared" si="5"/>
        <v>12.583904999999959</v>
      </c>
      <c r="I34" s="121">
        <f t="shared" si="5"/>
        <v>2649.611942</v>
      </c>
      <c r="J34" s="122">
        <f t="shared" si="5"/>
        <v>0.99518687555794538</v>
      </c>
    </row>
    <row r="35" spans="1:10" x14ac:dyDescent="0.35">
      <c r="A35" t="s">
        <v>15</v>
      </c>
      <c r="B35" s="121">
        <f t="shared" si="2"/>
        <v>3804.547376</v>
      </c>
      <c r="C35" s="121">
        <f t="shared" si="2"/>
        <v>0</v>
      </c>
      <c r="D35" s="121">
        <f t="shared" ref="D35:J35" si="6">D18</f>
        <v>0</v>
      </c>
      <c r="E35" s="121">
        <f t="shared" si="6"/>
        <v>0</v>
      </c>
      <c r="F35" s="121">
        <f t="shared" si="6"/>
        <v>3804.547376</v>
      </c>
      <c r="G35" s="121">
        <f t="shared" si="6"/>
        <v>0</v>
      </c>
      <c r="H35" s="121">
        <f t="shared" si="6"/>
        <v>160.03515100000004</v>
      </c>
      <c r="I35" s="121">
        <f t="shared" si="6"/>
        <v>3964.582527</v>
      </c>
      <c r="J35" s="122">
        <f t="shared" si="6"/>
        <v>0.95963379500612922</v>
      </c>
    </row>
    <row r="36" spans="1:10" x14ac:dyDescent="0.35">
      <c r="A36" t="s">
        <v>10</v>
      </c>
      <c r="B36" s="121">
        <f t="shared" si="2"/>
        <v>907.98515899999995</v>
      </c>
      <c r="C36" s="121">
        <f t="shared" si="2"/>
        <v>0</v>
      </c>
      <c r="D36" s="121">
        <f t="shared" ref="D36:J36" si="7">D19</f>
        <v>14.06</v>
      </c>
      <c r="E36" s="121">
        <f t="shared" si="7"/>
        <v>0</v>
      </c>
      <c r="F36" s="121">
        <f t="shared" si="7"/>
        <v>922.0451589999999</v>
      </c>
      <c r="G36" s="121">
        <f t="shared" si="7"/>
        <v>0</v>
      </c>
      <c r="H36" s="121">
        <f t="shared" si="7"/>
        <v>33.369278000000008</v>
      </c>
      <c r="I36" s="121">
        <f t="shared" si="7"/>
        <v>955.41443699999991</v>
      </c>
      <c r="J36" s="122">
        <f t="shared" si="7"/>
        <v>0.96507350453612628</v>
      </c>
    </row>
    <row r="37" spans="1:10" x14ac:dyDescent="0.35">
      <c r="A37" t="s">
        <v>8</v>
      </c>
      <c r="B37" s="121">
        <f t="shared" si="2"/>
        <v>3397.5315439999999</v>
      </c>
      <c r="C37" s="121">
        <f t="shared" si="2"/>
        <v>112.152289</v>
      </c>
      <c r="D37" s="121">
        <f t="shared" ref="D37:J37" si="8">D20</f>
        <v>599.15</v>
      </c>
      <c r="E37" s="121">
        <f t="shared" si="8"/>
        <v>0</v>
      </c>
      <c r="F37" s="121">
        <f t="shared" si="8"/>
        <v>4108.8338329999997</v>
      </c>
      <c r="G37" s="121">
        <f t="shared" si="8"/>
        <v>2.0279289999999999</v>
      </c>
      <c r="H37" s="121">
        <f t="shared" si="8"/>
        <v>130.37867499999993</v>
      </c>
      <c r="I37" s="121">
        <f t="shared" si="8"/>
        <v>4241.2404369999995</v>
      </c>
      <c r="J37" s="122">
        <f t="shared" si="8"/>
        <v>0.9687811606140263</v>
      </c>
    </row>
    <row r="38" spans="1:10" x14ac:dyDescent="0.35">
      <c r="A38" t="s">
        <v>37</v>
      </c>
      <c r="B38" s="121">
        <f t="shared" si="2"/>
        <v>3897.6556169999999</v>
      </c>
      <c r="C38" s="121">
        <f t="shared" si="2"/>
        <v>0</v>
      </c>
      <c r="D38" s="121">
        <f t="shared" ref="D38:J38" si="9">D21</f>
        <v>0</v>
      </c>
      <c r="E38" s="121">
        <f t="shared" si="9"/>
        <v>0</v>
      </c>
      <c r="F38" s="121">
        <f t="shared" si="9"/>
        <v>3897.6556169999999</v>
      </c>
      <c r="G38" s="121">
        <f t="shared" si="9"/>
        <v>0.54644700000000002</v>
      </c>
      <c r="H38" s="121">
        <f t="shared" si="9"/>
        <v>1064.6659609999997</v>
      </c>
      <c r="I38" s="121">
        <f t="shared" si="9"/>
        <v>4962.8680249999998</v>
      </c>
      <c r="J38" s="122">
        <f t="shared" si="9"/>
        <v>0.78536354329107916</v>
      </c>
    </row>
    <row r="39" spans="1:10" x14ac:dyDescent="0.35">
      <c r="A39" t="s">
        <v>13</v>
      </c>
      <c r="B39" s="121">
        <f t="shared" si="2"/>
        <v>2536.6653030000002</v>
      </c>
      <c r="C39" s="121">
        <f t="shared" si="2"/>
        <v>147.231775</v>
      </c>
      <c r="D39" s="121">
        <f t="shared" ref="D39:J39" si="10">D22</f>
        <v>418.25</v>
      </c>
      <c r="E39" s="121">
        <f t="shared" si="10"/>
        <v>1.759601</v>
      </c>
      <c r="F39" s="121">
        <f t="shared" si="10"/>
        <v>3103.9066790000006</v>
      </c>
      <c r="G39" s="121">
        <f t="shared" si="10"/>
        <v>0</v>
      </c>
      <c r="H39" s="121">
        <f t="shared" si="10"/>
        <v>142.29379899999913</v>
      </c>
      <c r="I39" s="121">
        <f t="shared" si="10"/>
        <v>3246.2004779999997</v>
      </c>
      <c r="J39" s="122">
        <f t="shared" si="10"/>
        <v>0.95616604705582842</v>
      </c>
    </row>
    <row r="40" spans="1:10" x14ac:dyDescent="0.35">
      <c r="A40" s="4" t="s">
        <v>12</v>
      </c>
      <c r="B40" s="121">
        <f t="shared" si="2"/>
        <v>1900.1301570000001</v>
      </c>
      <c r="C40" s="121">
        <f t="shared" si="2"/>
        <v>1.3277969999999999</v>
      </c>
      <c r="D40" s="121">
        <f t="shared" ref="D40:J40" si="11">D23</f>
        <v>0</v>
      </c>
      <c r="E40" s="121">
        <f t="shared" si="11"/>
        <v>0</v>
      </c>
      <c r="F40" s="121">
        <f t="shared" si="11"/>
        <v>1901.457954</v>
      </c>
      <c r="G40" s="121">
        <f t="shared" si="11"/>
        <v>4.2731190000000003</v>
      </c>
      <c r="H40" s="121">
        <f t="shared" si="11"/>
        <v>546.51900299999988</v>
      </c>
      <c r="I40" s="121">
        <f t="shared" si="11"/>
        <v>2452.2500759999998</v>
      </c>
      <c r="J40" s="122">
        <f t="shared" si="11"/>
        <v>0.77539316752782927</v>
      </c>
    </row>
    <row r="41" spans="1:10" x14ac:dyDescent="0.35">
      <c r="A41" s="33" t="s">
        <v>57</v>
      </c>
      <c r="B41" s="121">
        <f t="shared" si="2"/>
        <v>27685.938863000003</v>
      </c>
      <c r="C41" s="121">
        <f t="shared" si="2"/>
        <v>455.254482</v>
      </c>
      <c r="D41" s="121">
        <f t="shared" ref="D41:J41" si="12">D24</f>
        <v>1557.77</v>
      </c>
      <c r="E41" s="121">
        <f t="shared" si="12"/>
        <v>1.759601</v>
      </c>
      <c r="F41" s="121">
        <f t="shared" si="12"/>
        <v>29700.722946000002</v>
      </c>
      <c r="G41" s="121">
        <f t="shared" si="12"/>
        <v>374.66592900000001</v>
      </c>
      <c r="H41" s="121">
        <f t="shared" si="12"/>
        <v>2420.2472929999976</v>
      </c>
      <c r="I41" s="121">
        <f t="shared" si="12"/>
        <v>32495.203146288099</v>
      </c>
      <c r="J41" s="122">
        <f t="shared" si="12"/>
        <v>0.91400330111161932</v>
      </c>
    </row>
    <row r="42" spans="1:10" x14ac:dyDescent="0.35">
      <c r="A42" t="s">
        <v>4</v>
      </c>
      <c r="B42" s="121">
        <f t="shared" ref="B42:G42" si="13">B8</f>
        <v>53739.37</v>
      </c>
      <c r="C42" s="121">
        <f t="shared" si="13"/>
        <v>13863.03</v>
      </c>
      <c r="D42" s="121">
        <f t="shared" si="13"/>
        <v>2972.7</v>
      </c>
      <c r="E42" s="121">
        <f t="shared" si="13"/>
        <v>6298.62</v>
      </c>
      <c r="F42" s="121">
        <f t="shared" si="13"/>
        <v>76873.72</v>
      </c>
      <c r="G42" s="121">
        <f t="shared" si="13"/>
        <v>21451.42</v>
      </c>
      <c r="H42" s="121"/>
      <c r="I42" s="121"/>
      <c r="J42" s="122"/>
    </row>
  </sheetData>
  <sortState xmlns:xlrd2="http://schemas.microsoft.com/office/spreadsheetml/2017/richdata2" ref="A14:B23">
    <sortCondition ref="A14:A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87EF-57D3-4A9C-B9A4-E887F0C0AD62}">
  <dimension ref="A1:AO56"/>
  <sheetViews>
    <sheetView workbookViewId="0">
      <selection activeCell="A2" sqref="A2"/>
    </sheetView>
  </sheetViews>
  <sheetFormatPr defaultRowHeight="14.5" x14ac:dyDescent="0.35"/>
  <cols>
    <col min="1" max="1" width="7.1796875" customWidth="1"/>
    <col min="2" max="2" width="24.26953125" customWidth="1"/>
    <col min="3" max="3" width="11" customWidth="1"/>
    <col min="4" max="4" width="14.54296875" bestFit="1" customWidth="1"/>
    <col min="5" max="6" width="11.1796875" customWidth="1"/>
    <col min="7" max="7" width="7.1796875" customWidth="1"/>
    <col min="8" max="8" width="24.26953125" customWidth="1"/>
    <col min="9" max="9" width="11" customWidth="1"/>
    <col min="10" max="10" width="14.54296875" bestFit="1" customWidth="1"/>
    <col min="11" max="11" width="11.1796875" customWidth="1"/>
    <col min="12" max="12" width="5.7265625" customWidth="1"/>
    <col min="13" max="13" width="3.1796875" customWidth="1"/>
    <col min="14" max="14" width="11.81640625" bestFit="1" customWidth="1"/>
    <col min="15" max="15" width="14.54296875" bestFit="1" customWidth="1"/>
    <col min="16" max="16" width="8" bestFit="1" customWidth="1"/>
    <col min="17" max="17" width="2.7265625" customWidth="1"/>
    <col min="18" max="18" width="3.1796875" customWidth="1"/>
    <col min="19" max="19" width="11.81640625" bestFit="1" customWidth="1"/>
    <col min="20" max="20" width="14.54296875" bestFit="1" customWidth="1"/>
    <col min="21" max="21" width="9.54296875" bestFit="1" customWidth="1"/>
    <col min="22" max="22" width="3.453125" customWidth="1"/>
    <col min="23" max="23" width="3.1796875" customWidth="1"/>
    <col min="24" max="24" width="11.81640625" bestFit="1" customWidth="1"/>
    <col min="25" max="25" width="14.54296875" bestFit="1" customWidth="1"/>
    <col min="26" max="26" width="8" bestFit="1" customWidth="1"/>
    <col min="27" max="30" width="2.7265625" customWidth="1"/>
    <col min="31" max="32" width="5.1796875" customWidth="1"/>
    <col min="33" max="33" width="10.81640625" bestFit="1" customWidth="1"/>
    <col min="34" max="34" width="13.1796875" bestFit="1" customWidth="1"/>
    <col min="35" max="35" width="7.6328125" bestFit="1" customWidth="1"/>
    <col min="36" max="36" width="5.1796875" customWidth="1"/>
    <col min="37" max="37" width="3" customWidth="1"/>
    <col min="38" max="38" width="9" customWidth="1"/>
    <col min="39" max="39" width="14.54296875" bestFit="1" customWidth="1"/>
    <col min="40" max="40" width="9" customWidth="1"/>
    <col min="41" max="41" width="2.26953125" customWidth="1"/>
    <col min="42" max="43" width="12" bestFit="1" customWidth="1"/>
    <col min="44" max="44" width="10" customWidth="1"/>
    <col min="45" max="45" width="10.54296875" bestFit="1" customWidth="1"/>
  </cols>
  <sheetData>
    <row r="1" spans="1:41" x14ac:dyDescent="0.35">
      <c r="A1" s="37" t="s">
        <v>46</v>
      </c>
    </row>
    <row r="3" spans="1:41" x14ac:dyDescent="0.35">
      <c r="A3" t="s">
        <v>20</v>
      </c>
      <c r="B3" t="s">
        <v>44</v>
      </c>
      <c r="M3" s="104" t="s">
        <v>19</v>
      </c>
      <c r="N3" s="104"/>
      <c r="O3" s="104"/>
      <c r="P3" s="104"/>
      <c r="Q3" s="104"/>
      <c r="R3" s="104" t="s">
        <v>19</v>
      </c>
      <c r="S3" s="104"/>
      <c r="T3" s="104"/>
      <c r="U3" s="104"/>
      <c r="V3" s="104"/>
      <c r="W3" s="104" t="s">
        <v>19</v>
      </c>
      <c r="X3" s="104"/>
      <c r="Y3" s="104"/>
      <c r="Z3" s="104"/>
      <c r="AA3" s="104"/>
      <c r="AB3" s="104"/>
      <c r="AC3" s="104"/>
      <c r="AD3" s="104"/>
      <c r="AE3" s="104"/>
      <c r="AF3" s="104" t="s">
        <v>19</v>
      </c>
      <c r="AG3" s="104"/>
      <c r="AH3" s="104"/>
      <c r="AI3" s="104"/>
      <c r="AJ3" s="104"/>
      <c r="AK3" s="104" t="s">
        <v>19</v>
      </c>
      <c r="AL3" s="104"/>
      <c r="AM3" s="104"/>
      <c r="AN3" s="104"/>
      <c r="AO3" s="104"/>
    </row>
    <row r="5" spans="1:41" x14ac:dyDescent="0.35">
      <c r="A5" s="71" t="s">
        <v>45</v>
      </c>
      <c r="B5" s="71"/>
      <c r="C5" s="71"/>
      <c r="D5" s="71"/>
      <c r="E5" s="71"/>
      <c r="F5" s="72"/>
      <c r="G5" s="73" t="s">
        <v>47</v>
      </c>
      <c r="H5" s="73"/>
      <c r="I5" s="73"/>
      <c r="J5" s="73"/>
      <c r="K5" s="73"/>
      <c r="M5" s="11" t="s">
        <v>50</v>
      </c>
      <c r="N5" s="11"/>
      <c r="O5" s="11"/>
      <c r="P5" s="11"/>
      <c r="Q5" s="11"/>
      <c r="R5" s="11" t="s">
        <v>51</v>
      </c>
      <c r="S5" s="11"/>
      <c r="T5" s="11"/>
      <c r="U5" s="11"/>
      <c r="V5" s="11"/>
      <c r="W5" s="11" t="s">
        <v>52</v>
      </c>
      <c r="X5" s="11"/>
      <c r="Y5" s="11"/>
      <c r="Z5" s="11"/>
      <c r="AA5" s="11"/>
      <c r="AB5" s="11"/>
      <c r="AC5" s="11"/>
      <c r="AD5" s="11"/>
      <c r="AF5" s="105" t="s">
        <v>53</v>
      </c>
      <c r="AG5" s="105"/>
      <c r="AH5" s="105"/>
      <c r="AI5" s="105"/>
      <c r="AK5" s="52" t="s">
        <v>55</v>
      </c>
      <c r="AL5" s="52"/>
      <c r="AM5" s="52"/>
      <c r="AN5" s="52"/>
      <c r="AO5" s="52"/>
    </row>
    <row r="6" spans="1:41" x14ac:dyDescent="0.35">
      <c r="A6" s="71"/>
      <c r="B6" s="71"/>
      <c r="C6" s="71"/>
      <c r="D6" s="71"/>
      <c r="E6" s="71"/>
      <c r="F6" s="72"/>
      <c r="G6" s="73" t="s">
        <v>48</v>
      </c>
      <c r="H6" s="73"/>
      <c r="I6" s="73"/>
      <c r="J6" s="73"/>
      <c r="K6" s="73"/>
      <c r="M6" s="11"/>
      <c r="N6" s="11"/>
      <c r="O6" s="11"/>
      <c r="P6" s="11"/>
      <c r="Q6" s="11"/>
      <c r="R6" s="11"/>
      <c r="S6" s="11"/>
      <c r="T6" s="11"/>
      <c r="U6" s="11"/>
      <c r="V6" s="11"/>
      <c r="W6" s="70" t="s">
        <v>49</v>
      </c>
      <c r="X6" s="11"/>
      <c r="Y6" s="11"/>
      <c r="Z6" s="11"/>
      <c r="AA6" s="11"/>
      <c r="AB6" s="11"/>
      <c r="AC6" s="11"/>
      <c r="AD6" s="11"/>
      <c r="AF6" s="105"/>
      <c r="AG6" s="105"/>
      <c r="AH6" s="105"/>
      <c r="AI6" s="105"/>
      <c r="AK6" s="52"/>
      <c r="AL6" s="52"/>
      <c r="AM6" s="52"/>
      <c r="AN6" s="52"/>
      <c r="AO6" s="52"/>
    </row>
    <row r="7" spans="1:41" x14ac:dyDescent="0.35">
      <c r="A7" s="71"/>
      <c r="B7" s="71"/>
      <c r="C7" s="74" t="s">
        <v>17</v>
      </c>
      <c r="D7" s="74" t="s">
        <v>18</v>
      </c>
      <c r="E7" s="75" t="s">
        <v>5</v>
      </c>
      <c r="F7" s="76"/>
      <c r="G7" s="73"/>
      <c r="H7" s="73"/>
      <c r="I7" s="77" t="s">
        <v>17</v>
      </c>
      <c r="J7" s="77" t="s">
        <v>18</v>
      </c>
      <c r="K7" s="78" t="s">
        <v>5</v>
      </c>
      <c r="M7" s="11"/>
      <c r="N7" s="12" t="s">
        <v>17</v>
      </c>
      <c r="O7" s="12" t="s">
        <v>18</v>
      </c>
      <c r="P7" s="13" t="s">
        <v>5</v>
      </c>
      <c r="Q7" s="12"/>
      <c r="R7" s="11"/>
      <c r="S7" s="12" t="s">
        <v>17</v>
      </c>
      <c r="T7" s="12" t="s">
        <v>18</v>
      </c>
      <c r="U7" s="13" t="s">
        <v>5</v>
      </c>
      <c r="V7" s="12"/>
      <c r="W7" s="11"/>
      <c r="X7" s="12" t="s">
        <v>17</v>
      </c>
      <c r="Y7" s="12" t="s">
        <v>18</v>
      </c>
      <c r="Z7" s="13" t="s">
        <v>5</v>
      </c>
      <c r="AA7" s="12"/>
      <c r="AB7" s="12"/>
      <c r="AC7" s="12"/>
      <c r="AD7" s="12"/>
      <c r="AF7" s="105"/>
      <c r="AG7" s="106" t="s">
        <v>17</v>
      </c>
      <c r="AH7" s="106" t="s">
        <v>18</v>
      </c>
      <c r="AI7" s="107" t="s">
        <v>5</v>
      </c>
      <c r="AK7" s="52"/>
      <c r="AL7" s="53" t="s">
        <v>17</v>
      </c>
      <c r="AM7" s="53" t="s">
        <v>18</v>
      </c>
      <c r="AN7" s="54" t="s">
        <v>5</v>
      </c>
      <c r="AO7" s="53"/>
    </row>
    <row r="8" spans="1:41" x14ac:dyDescent="0.35">
      <c r="A8" s="71"/>
      <c r="B8" s="79" t="s">
        <v>0</v>
      </c>
      <c r="C8" s="80">
        <v>8119.9996410000003</v>
      </c>
      <c r="D8" s="80">
        <v>1238.5341590999999</v>
      </c>
      <c r="E8" s="81">
        <f>SUM(C8:D8)</f>
        <v>9358.5338001</v>
      </c>
      <c r="F8" s="82"/>
      <c r="G8" s="73"/>
      <c r="H8" s="83" t="s">
        <v>0</v>
      </c>
      <c r="I8" s="84">
        <v>8272.5499999999993</v>
      </c>
      <c r="J8" s="84">
        <v>1216.28</v>
      </c>
      <c r="K8" s="85">
        <f>SUM(I8:J8)</f>
        <v>9488.83</v>
      </c>
      <c r="M8" s="11"/>
      <c r="N8" s="14">
        <v>4810.29</v>
      </c>
      <c r="O8" s="14">
        <v>4436.3100000000004</v>
      </c>
      <c r="P8" s="15">
        <f>SUM(N8:O8)</f>
        <v>9246.6</v>
      </c>
      <c r="Q8" s="16"/>
      <c r="R8" s="11"/>
      <c r="S8" s="14">
        <v>4596.2488000000003</v>
      </c>
      <c r="T8" s="14">
        <v>4359.5376000000006</v>
      </c>
      <c r="U8" s="15">
        <f>SUM(S8:T8)</f>
        <v>8955.7864000000009</v>
      </c>
      <c r="V8" s="16"/>
      <c r="W8" s="11"/>
      <c r="X8" s="14">
        <v>4573.8942796440542</v>
      </c>
      <c r="Y8" s="14">
        <v>4318.5414724878328</v>
      </c>
      <c r="Z8" s="15">
        <f>SUM(X8:Y8)</f>
        <v>8892.4357521318871</v>
      </c>
      <c r="AA8" s="16"/>
      <c r="AB8" s="16"/>
      <c r="AC8" s="16"/>
      <c r="AD8" s="16"/>
      <c r="AF8" s="105"/>
      <c r="AG8" s="108"/>
      <c r="AH8" s="108"/>
      <c r="AI8" s="109"/>
      <c r="AK8" s="52"/>
      <c r="AL8" s="55">
        <v>14256.37</v>
      </c>
      <c r="AM8" s="55">
        <v>1330.85</v>
      </c>
      <c r="AN8" s="56">
        <f>SUM(AL8:AM8)</f>
        <v>15587.220000000001</v>
      </c>
      <c r="AO8" s="57"/>
    </row>
    <row r="9" spans="1:41" x14ac:dyDescent="0.35">
      <c r="A9" s="71"/>
      <c r="B9" s="71" t="s">
        <v>1</v>
      </c>
      <c r="C9" s="86">
        <v>2222.0989870600001</v>
      </c>
      <c r="D9" s="86">
        <v>234.3977366</v>
      </c>
      <c r="E9" s="87">
        <f t="shared" ref="E9:E11" si="0">SUM(C9:D9)</f>
        <v>2456.49672366</v>
      </c>
      <c r="F9" s="82"/>
      <c r="G9" s="73"/>
      <c r="H9" s="73" t="s">
        <v>1</v>
      </c>
      <c r="I9" s="88">
        <v>2206.19</v>
      </c>
      <c r="J9" s="88">
        <v>232.48</v>
      </c>
      <c r="K9" s="89">
        <f t="shared" ref="K9:K11" si="1">SUM(I9:J9)</f>
        <v>2438.67</v>
      </c>
      <c r="M9" s="11"/>
      <c r="N9" s="16">
        <v>3431.41</v>
      </c>
      <c r="O9" s="16">
        <v>766.7</v>
      </c>
      <c r="P9" s="17">
        <f t="shared" ref="P9:P11" si="2">SUM(N9:O9)</f>
        <v>4198.1099999999997</v>
      </c>
      <c r="Q9" s="16"/>
      <c r="R9" s="11"/>
      <c r="S9" s="16">
        <v>3351.2424000000001</v>
      </c>
      <c r="T9" s="16">
        <v>742.30639999999994</v>
      </c>
      <c r="U9" s="17">
        <f t="shared" ref="U9:U11" si="3">SUM(S9:T9)</f>
        <v>4093.5488</v>
      </c>
      <c r="V9" s="16"/>
      <c r="W9" s="11"/>
      <c r="X9" s="16">
        <v>3267.4607209703859</v>
      </c>
      <c r="Y9" s="16">
        <v>731.94306249398528</v>
      </c>
      <c r="Z9" s="17">
        <f t="shared" ref="Z9:Z11" si="4">SUM(X9:Y9)</f>
        <v>3999.4037834643714</v>
      </c>
      <c r="AA9" s="16"/>
      <c r="AB9" s="16"/>
      <c r="AC9" s="16"/>
      <c r="AD9" s="16"/>
      <c r="AF9" s="105"/>
      <c r="AG9" s="110"/>
      <c r="AH9" s="110"/>
      <c r="AI9" s="111"/>
      <c r="AK9" s="52"/>
      <c r="AL9" s="57">
        <v>3903.46</v>
      </c>
      <c r="AM9" s="57">
        <v>242.38</v>
      </c>
      <c r="AN9" s="58">
        <f t="shared" ref="AN9:AN11" si="5">SUM(AL9:AM9)</f>
        <v>4145.84</v>
      </c>
      <c r="AO9" s="57"/>
    </row>
    <row r="10" spans="1:41" x14ac:dyDescent="0.35">
      <c r="A10" s="71"/>
      <c r="B10" s="71" t="s">
        <v>2</v>
      </c>
      <c r="C10" s="86">
        <v>7878.3314016000004</v>
      </c>
      <c r="D10" s="86">
        <v>2019.32276342</v>
      </c>
      <c r="E10" s="87">
        <f t="shared" si="0"/>
        <v>9897.6541650199997</v>
      </c>
      <c r="F10" s="82"/>
      <c r="G10" s="73"/>
      <c r="H10" s="73" t="s">
        <v>2</v>
      </c>
      <c r="I10" s="88">
        <v>7226.64</v>
      </c>
      <c r="J10" s="88">
        <v>1967.48</v>
      </c>
      <c r="K10" s="89">
        <f t="shared" si="1"/>
        <v>9194.1200000000008</v>
      </c>
      <c r="M10" s="11"/>
      <c r="N10" s="16">
        <v>6358.24</v>
      </c>
      <c r="O10" s="16">
        <v>4675.6000000000004</v>
      </c>
      <c r="P10" s="17">
        <f t="shared" si="2"/>
        <v>11033.84</v>
      </c>
      <c r="Q10" s="16"/>
      <c r="R10" s="11"/>
      <c r="S10" s="16">
        <v>5975.5871999999999</v>
      </c>
      <c r="T10" s="16">
        <v>4561.3216000000002</v>
      </c>
      <c r="U10" s="17">
        <f t="shared" si="3"/>
        <v>10536.908800000001</v>
      </c>
      <c r="V10" s="16"/>
      <c r="W10" s="11"/>
      <c r="X10" s="16">
        <v>5924.4058483062445</v>
      </c>
      <c r="Y10" s="16">
        <v>4510.5852086522045</v>
      </c>
      <c r="Z10" s="17">
        <f t="shared" si="4"/>
        <v>10434.99105695845</v>
      </c>
      <c r="AA10" s="16"/>
      <c r="AB10" s="16"/>
      <c r="AC10" s="16"/>
      <c r="AD10" s="16"/>
      <c r="AF10" s="105"/>
      <c r="AG10" s="110"/>
      <c r="AH10" s="110"/>
      <c r="AI10" s="111"/>
      <c r="AK10" s="52"/>
      <c r="AL10" s="57">
        <v>10006.89</v>
      </c>
      <c r="AM10" s="57">
        <v>2387.48</v>
      </c>
      <c r="AN10" s="58">
        <f t="shared" si="5"/>
        <v>12394.369999999999</v>
      </c>
      <c r="AO10" s="57"/>
    </row>
    <row r="11" spans="1:41" x14ac:dyDescent="0.35">
      <c r="A11" s="71"/>
      <c r="B11" s="90" t="s">
        <v>3</v>
      </c>
      <c r="C11" s="91">
        <v>7754.2038906300004</v>
      </c>
      <c r="D11" s="91">
        <v>4381.47335071</v>
      </c>
      <c r="E11" s="92">
        <f t="shared" si="0"/>
        <v>12135.677241339999</v>
      </c>
      <c r="F11" s="82"/>
      <c r="G11" s="73"/>
      <c r="H11" s="93" t="s">
        <v>3</v>
      </c>
      <c r="I11" s="94">
        <v>7281.67</v>
      </c>
      <c r="J11" s="94">
        <v>3083.43</v>
      </c>
      <c r="K11" s="95">
        <f t="shared" si="1"/>
        <v>10365.1</v>
      </c>
      <c r="M11" s="11"/>
      <c r="N11" s="18">
        <v>4871.0200000000004</v>
      </c>
      <c r="O11" s="18">
        <v>3344.49</v>
      </c>
      <c r="P11" s="19">
        <f t="shared" si="2"/>
        <v>8215.51</v>
      </c>
      <c r="Q11" s="20"/>
      <c r="R11" s="11"/>
      <c r="S11" s="18">
        <v>4287.7736000000004</v>
      </c>
      <c r="T11" s="18">
        <v>2975.1040000000003</v>
      </c>
      <c r="U11" s="19">
        <f t="shared" si="3"/>
        <v>7262.8776000000007</v>
      </c>
      <c r="V11" s="16"/>
      <c r="W11" s="11"/>
      <c r="X11" s="18">
        <v>4256.0163270043622</v>
      </c>
      <c r="Y11" s="18">
        <v>2949.9387700234161</v>
      </c>
      <c r="Z11" s="19">
        <f t="shared" si="4"/>
        <v>7205.9550970277778</v>
      </c>
      <c r="AA11" s="20"/>
      <c r="AB11" s="20"/>
      <c r="AC11" s="20"/>
      <c r="AD11" s="20"/>
      <c r="AF11" s="105"/>
      <c r="AG11" s="112"/>
      <c r="AH11" s="112"/>
      <c r="AI11" s="113"/>
      <c r="AK11" s="52"/>
      <c r="AL11" s="59">
        <v>9692.42</v>
      </c>
      <c r="AM11" s="59">
        <v>3152.21</v>
      </c>
      <c r="AN11" s="60">
        <f t="shared" si="5"/>
        <v>12844.630000000001</v>
      </c>
      <c r="AO11" s="61"/>
    </row>
    <row r="12" spans="1:41" x14ac:dyDescent="0.35">
      <c r="A12" s="71"/>
      <c r="B12" s="96" t="s">
        <v>4</v>
      </c>
      <c r="C12" s="97">
        <f>SUM(C8:C11)</f>
        <v>25974.633920290002</v>
      </c>
      <c r="D12" s="97">
        <f>SUM(D8:D11)</f>
        <v>7873.7280098299998</v>
      </c>
      <c r="E12" s="98">
        <f>SUM(E8:E11)</f>
        <v>33848.361930119994</v>
      </c>
      <c r="F12" s="99"/>
      <c r="G12" s="73"/>
      <c r="H12" s="100" t="s">
        <v>4</v>
      </c>
      <c r="I12" s="101">
        <f>SUM(I8:I11)</f>
        <v>24987.050000000003</v>
      </c>
      <c r="J12" s="101">
        <f>SUM(J8:J11)</f>
        <v>6499.67</v>
      </c>
      <c r="K12" s="116">
        <f>SUM(K8:K11)</f>
        <v>31486.720000000001</v>
      </c>
      <c r="M12" s="11"/>
      <c r="N12" s="21">
        <f>SUM(N8:N11)</f>
        <v>19470.96</v>
      </c>
      <c r="O12" s="21">
        <f t="shared" ref="O12:P12" si="6">SUM(O8:O11)</f>
        <v>13223.1</v>
      </c>
      <c r="P12" s="22">
        <f t="shared" si="6"/>
        <v>32694.059999999998</v>
      </c>
      <c r="Q12" s="11"/>
      <c r="R12" s="11"/>
      <c r="S12" s="21">
        <f>SUM(S8:S11)</f>
        <v>18210.851999999999</v>
      </c>
      <c r="T12" s="21">
        <f t="shared" ref="T12:U12" si="7">SUM(T8:T11)</f>
        <v>12638.2696</v>
      </c>
      <c r="U12" s="22">
        <f t="shared" si="7"/>
        <v>30849.121600000002</v>
      </c>
      <c r="V12" s="68"/>
      <c r="W12" s="11"/>
      <c r="X12" s="21">
        <f>SUM(X8:X11)</f>
        <v>18021.777175925046</v>
      </c>
      <c r="Y12" s="21">
        <f t="shared" ref="Y12:Z12" si="8">SUM(Y8:Y11)</f>
        <v>12511.00851365744</v>
      </c>
      <c r="Z12" s="69">
        <f t="shared" si="8"/>
        <v>30532.785689582488</v>
      </c>
      <c r="AA12" s="11"/>
      <c r="AB12" s="11"/>
      <c r="AC12" s="11"/>
      <c r="AD12" s="11"/>
      <c r="AE12" s="6"/>
      <c r="AF12" s="105"/>
      <c r="AG12" s="114">
        <v>17318</v>
      </c>
      <c r="AH12" s="114">
        <f>8615+2681</f>
        <v>11296</v>
      </c>
      <c r="AI12" s="115">
        <v>28615</v>
      </c>
      <c r="AJ12" s="6"/>
      <c r="AK12" s="52"/>
      <c r="AL12" s="62">
        <f>SUM(AL8:AL11)</f>
        <v>37859.14</v>
      </c>
      <c r="AM12" s="62">
        <f t="shared" ref="AM12:AN12" si="9">SUM(AM8:AM11)</f>
        <v>7112.92</v>
      </c>
      <c r="AN12" s="63">
        <f t="shared" si="9"/>
        <v>44972.06</v>
      </c>
      <c r="AO12" s="52"/>
    </row>
    <row r="13" spans="1:41" x14ac:dyDescent="0.35">
      <c r="A13" s="71"/>
      <c r="B13" s="71"/>
      <c r="C13" s="71"/>
      <c r="D13" s="71"/>
      <c r="E13" s="71"/>
      <c r="F13" s="72"/>
      <c r="G13" s="73"/>
      <c r="H13" s="73"/>
      <c r="I13" s="73"/>
      <c r="J13" s="73"/>
      <c r="K13" s="73"/>
      <c r="M13" s="11"/>
      <c r="N13" s="50"/>
      <c r="O13" s="50"/>
      <c r="P13" s="51"/>
      <c r="Q13" s="11"/>
      <c r="R13" s="11"/>
      <c r="S13" s="50"/>
      <c r="T13" s="50"/>
      <c r="U13" s="51"/>
      <c r="V13" s="51"/>
      <c r="W13" s="11"/>
      <c r="X13" s="50"/>
      <c r="Y13" s="50"/>
      <c r="Z13" s="51"/>
      <c r="AA13" s="11"/>
      <c r="AB13" s="11"/>
      <c r="AC13" s="11"/>
      <c r="AD13" s="11"/>
      <c r="AK13" s="52"/>
      <c r="AL13" s="64"/>
      <c r="AM13" s="64"/>
      <c r="AN13" s="65"/>
      <c r="AO13" s="52"/>
    </row>
    <row r="14" spans="1:41" x14ac:dyDescent="0.35">
      <c r="A14" s="71" t="s">
        <v>19</v>
      </c>
      <c r="B14" s="71"/>
      <c r="C14" s="71"/>
      <c r="D14" s="71"/>
      <c r="E14" s="71"/>
      <c r="F14" s="72"/>
      <c r="G14" s="73" t="s">
        <v>19</v>
      </c>
      <c r="H14" s="73"/>
      <c r="I14" s="73"/>
      <c r="J14" s="73"/>
      <c r="K14" s="73"/>
      <c r="M14" s="11"/>
      <c r="N14" s="11" t="s">
        <v>19</v>
      </c>
      <c r="O14" s="11"/>
      <c r="P14" s="11"/>
      <c r="Q14" s="11"/>
      <c r="R14" s="11"/>
      <c r="S14" s="11" t="s">
        <v>19</v>
      </c>
      <c r="T14" s="11"/>
      <c r="U14" s="11"/>
      <c r="V14" s="11"/>
      <c r="W14" s="11"/>
      <c r="X14" s="11" t="s">
        <v>19</v>
      </c>
      <c r="Y14" s="11"/>
      <c r="Z14" s="11"/>
      <c r="AA14" s="11"/>
      <c r="AB14" s="11"/>
      <c r="AC14" s="11"/>
      <c r="AD14" s="11"/>
      <c r="AK14" s="52"/>
      <c r="AL14" s="52" t="s">
        <v>19</v>
      </c>
      <c r="AM14" s="52"/>
      <c r="AN14" s="52"/>
      <c r="AO14" s="52"/>
    </row>
    <row r="15" spans="1:41" x14ac:dyDescent="0.35">
      <c r="A15" s="71"/>
      <c r="B15" s="71"/>
      <c r="C15" s="74" t="s">
        <v>17</v>
      </c>
      <c r="D15" s="74" t="s">
        <v>18</v>
      </c>
      <c r="E15" s="75" t="s">
        <v>5</v>
      </c>
      <c r="F15" s="76"/>
      <c r="G15" s="73"/>
      <c r="H15" s="73"/>
      <c r="I15" s="77" t="s">
        <v>17</v>
      </c>
      <c r="J15" s="77" t="s">
        <v>18</v>
      </c>
      <c r="K15" s="78" t="s">
        <v>5</v>
      </c>
      <c r="M15" s="11"/>
      <c r="N15" s="12" t="s">
        <v>17</v>
      </c>
      <c r="O15" s="12" t="s">
        <v>18</v>
      </c>
      <c r="P15" s="13" t="s">
        <v>5</v>
      </c>
      <c r="Q15" s="11"/>
      <c r="R15" s="11"/>
      <c r="S15" s="12" t="s">
        <v>17</v>
      </c>
      <c r="T15" s="12" t="s">
        <v>18</v>
      </c>
      <c r="U15" s="13" t="s">
        <v>5</v>
      </c>
      <c r="V15" s="12"/>
      <c r="W15" s="11"/>
      <c r="X15" s="12" t="s">
        <v>17</v>
      </c>
      <c r="Y15" s="12" t="s">
        <v>18</v>
      </c>
      <c r="Z15" s="13" t="s">
        <v>5</v>
      </c>
      <c r="AA15" s="11"/>
      <c r="AB15" s="11"/>
      <c r="AC15" s="11"/>
      <c r="AD15" s="11"/>
      <c r="AK15" s="52"/>
      <c r="AL15" s="53" t="s">
        <v>17</v>
      </c>
      <c r="AM15" s="53" t="s">
        <v>18</v>
      </c>
      <c r="AN15" s="54" t="s">
        <v>5</v>
      </c>
      <c r="AO15" s="52"/>
    </row>
    <row r="16" spans="1:41" x14ac:dyDescent="0.35">
      <c r="A16" s="126" t="s">
        <v>6</v>
      </c>
      <c r="B16" s="126"/>
      <c r="C16" s="80">
        <v>325.48898823000002</v>
      </c>
      <c r="D16" s="80">
        <v>11.568747370000001</v>
      </c>
      <c r="E16" s="81">
        <f>SUM(C16:D16)</f>
        <v>337.0577356</v>
      </c>
      <c r="F16" s="82"/>
      <c r="G16" s="127" t="s">
        <v>6</v>
      </c>
      <c r="H16" s="127"/>
      <c r="I16" s="84">
        <v>245.88</v>
      </c>
      <c r="J16" s="84">
        <v>11.25</v>
      </c>
      <c r="K16" s="85">
        <f>SUM(I16:J16)</f>
        <v>257.13</v>
      </c>
      <c r="L16" s="27"/>
      <c r="M16" s="11"/>
      <c r="N16" s="14">
        <v>155.99</v>
      </c>
      <c r="O16" s="14">
        <v>326.83</v>
      </c>
      <c r="P16" s="15">
        <f>SUM(N16:O16)</f>
        <v>482.82</v>
      </c>
      <c r="Q16" s="11"/>
      <c r="R16" s="11"/>
      <c r="S16" s="14"/>
      <c r="T16" s="14"/>
      <c r="U16" s="15">
        <f>SUM(S16:T16)</f>
        <v>0</v>
      </c>
      <c r="V16" s="16"/>
      <c r="W16" s="11"/>
      <c r="X16" s="14"/>
      <c r="Y16" s="14"/>
      <c r="Z16" s="15">
        <f>SUM(X16:Y16)</f>
        <v>0</v>
      </c>
      <c r="AA16" s="11"/>
      <c r="AB16" s="11"/>
      <c r="AC16" s="11"/>
      <c r="AD16" s="11"/>
      <c r="AK16" s="52"/>
      <c r="AL16" s="55">
        <v>705.47</v>
      </c>
      <c r="AM16" s="55">
        <v>30.18</v>
      </c>
      <c r="AN16" s="56">
        <f>SUM(AL16:AM16)</f>
        <v>735.65</v>
      </c>
      <c r="AO16" s="52"/>
    </row>
    <row r="17" spans="1:41" x14ac:dyDescent="0.35">
      <c r="A17" s="125" t="s">
        <v>14</v>
      </c>
      <c r="B17" s="125"/>
      <c r="C17" s="86">
        <v>2123.4936754599998</v>
      </c>
      <c r="D17" s="86">
        <v>2052.7398173400002</v>
      </c>
      <c r="E17" s="87">
        <f t="shared" ref="E17:E25" si="10">SUM(C17:D17)</f>
        <v>4176.2334928</v>
      </c>
      <c r="F17" s="82"/>
      <c r="G17" s="128" t="s">
        <v>14</v>
      </c>
      <c r="H17" s="128"/>
      <c r="I17" s="88">
        <v>1758.94</v>
      </c>
      <c r="J17" s="88">
        <v>896.05</v>
      </c>
      <c r="K17" s="89">
        <f t="shared" ref="K17:K25" si="11">SUM(I17:J17)</f>
        <v>2654.99</v>
      </c>
      <c r="L17" s="27"/>
      <c r="M17" s="11"/>
      <c r="N17" s="16">
        <v>928.08</v>
      </c>
      <c r="O17" s="16">
        <v>616.75</v>
      </c>
      <c r="P17" s="17">
        <f t="shared" ref="P17:P25" si="12">SUM(N17:O17)</f>
        <v>1544.83</v>
      </c>
      <c r="Q17" s="11"/>
      <c r="R17" s="11"/>
      <c r="S17" s="16"/>
      <c r="T17" s="16"/>
      <c r="U17" s="17">
        <f t="shared" ref="U17:U25" si="13">SUM(S17:T17)</f>
        <v>0</v>
      </c>
      <c r="V17" s="16"/>
      <c r="W17" s="11"/>
      <c r="X17" s="16"/>
      <c r="Y17" s="16"/>
      <c r="Z17" s="17">
        <f t="shared" ref="Z17:Z25" si="14">SUM(X17:Y17)</f>
        <v>0</v>
      </c>
      <c r="AA17" s="11"/>
      <c r="AB17" s="11"/>
      <c r="AC17" s="11"/>
      <c r="AD17" s="11"/>
      <c r="AK17" s="52"/>
      <c r="AL17" s="57">
        <v>2027.31</v>
      </c>
      <c r="AM17" s="57">
        <v>899.02</v>
      </c>
      <c r="AN17" s="58">
        <f t="shared" ref="AN17:AN25" si="15">SUM(AL17:AM17)</f>
        <v>2926.33</v>
      </c>
      <c r="AO17" s="52"/>
    </row>
    <row r="18" spans="1:41" x14ac:dyDescent="0.35">
      <c r="A18" s="125" t="s">
        <v>11</v>
      </c>
      <c r="B18" s="125"/>
      <c r="C18" s="86">
        <v>897.43292592</v>
      </c>
      <c r="D18" s="86">
        <v>151.045535</v>
      </c>
      <c r="E18" s="87">
        <f t="shared" si="10"/>
        <v>1048.4784609200001</v>
      </c>
      <c r="F18" s="82"/>
      <c r="G18" s="128" t="s">
        <v>11</v>
      </c>
      <c r="H18" s="128"/>
      <c r="I18" s="88">
        <v>1002.07</v>
      </c>
      <c r="J18" s="88">
        <v>142.6</v>
      </c>
      <c r="K18" s="89">
        <f t="shared" si="11"/>
        <v>1144.67</v>
      </c>
      <c r="L18" s="27"/>
      <c r="M18" s="11"/>
      <c r="N18" s="16">
        <v>424.02</v>
      </c>
      <c r="O18" s="16">
        <v>816.69</v>
      </c>
      <c r="P18" s="17">
        <f t="shared" si="12"/>
        <v>1240.71</v>
      </c>
      <c r="Q18" s="11"/>
      <c r="R18" s="11"/>
      <c r="S18" s="16"/>
      <c r="T18" s="16"/>
      <c r="U18" s="17">
        <f t="shared" si="13"/>
        <v>0</v>
      </c>
      <c r="V18" s="16"/>
      <c r="W18" s="11"/>
      <c r="X18" s="16"/>
      <c r="Y18" s="16"/>
      <c r="Z18" s="17">
        <f t="shared" si="14"/>
        <v>0</v>
      </c>
      <c r="AA18" s="11"/>
      <c r="AB18" s="11"/>
      <c r="AC18" s="11"/>
      <c r="AD18" s="11"/>
      <c r="AK18" s="52"/>
      <c r="AL18" s="57">
        <v>2922.89</v>
      </c>
      <c r="AM18" s="57">
        <v>166.25</v>
      </c>
      <c r="AN18" s="58">
        <f t="shared" si="15"/>
        <v>3089.14</v>
      </c>
      <c r="AO18" s="52"/>
    </row>
    <row r="19" spans="1:41" x14ac:dyDescent="0.35">
      <c r="A19" s="125" t="s">
        <v>7</v>
      </c>
      <c r="B19" s="125"/>
      <c r="C19" s="86">
        <v>1294.4846860499999</v>
      </c>
      <c r="D19" s="86">
        <v>119.74157558</v>
      </c>
      <c r="E19" s="87">
        <f t="shared" si="10"/>
        <v>1414.22626163</v>
      </c>
      <c r="F19" s="82"/>
      <c r="G19" s="128" t="s">
        <v>7</v>
      </c>
      <c r="H19" s="128"/>
      <c r="I19" s="88">
        <v>1118.94</v>
      </c>
      <c r="J19" s="88">
        <v>119.74</v>
      </c>
      <c r="K19" s="89">
        <f t="shared" si="11"/>
        <v>1238.68</v>
      </c>
      <c r="L19" s="27"/>
      <c r="M19" s="11"/>
      <c r="N19" s="16">
        <v>1067.6400000000001</v>
      </c>
      <c r="O19" s="16">
        <v>384.01</v>
      </c>
      <c r="P19" s="17">
        <f t="shared" si="12"/>
        <v>1451.65</v>
      </c>
      <c r="Q19" s="11"/>
      <c r="R19" s="11"/>
      <c r="S19" s="16"/>
      <c r="T19" s="16"/>
      <c r="U19" s="17">
        <f t="shared" si="13"/>
        <v>0</v>
      </c>
      <c r="V19" s="16"/>
      <c r="W19" s="11"/>
      <c r="X19" s="16"/>
      <c r="Y19" s="16"/>
      <c r="Z19" s="17">
        <f t="shared" si="14"/>
        <v>0</v>
      </c>
      <c r="AA19" s="11"/>
      <c r="AB19" s="11"/>
      <c r="AC19" s="11"/>
      <c r="AD19" s="11"/>
      <c r="AK19" s="52"/>
      <c r="AL19" s="57">
        <v>1341.68</v>
      </c>
      <c r="AM19" s="57">
        <v>156.22999999999999</v>
      </c>
      <c r="AN19" s="58">
        <f t="shared" si="15"/>
        <v>1497.91</v>
      </c>
      <c r="AO19" s="52"/>
    </row>
    <row r="20" spans="1:41" x14ac:dyDescent="0.35">
      <c r="A20" s="125" t="s">
        <v>15</v>
      </c>
      <c r="B20" s="125"/>
      <c r="C20" s="86">
        <v>430.55387782000003</v>
      </c>
      <c r="D20" s="86">
        <v>210.8517573</v>
      </c>
      <c r="E20" s="87">
        <f t="shared" si="10"/>
        <v>641.40563512000006</v>
      </c>
      <c r="F20" s="82"/>
      <c r="G20" s="128" t="s">
        <v>15</v>
      </c>
      <c r="H20" s="128"/>
      <c r="I20" s="88">
        <v>470.38</v>
      </c>
      <c r="J20" s="88">
        <v>210.7</v>
      </c>
      <c r="K20" s="89">
        <f t="shared" si="11"/>
        <v>681.07999999999993</v>
      </c>
      <c r="L20" s="27"/>
      <c r="M20" s="11"/>
      <c r="N20" s="16">
        <v>402.46</v>
      </c>
      <c r="O20" s="16">
        <v>419.33</v>
      </c>
      <c r="P20" s="17">
        <f t="shared" si="12"/>
        <v>821.79</v>
      </c>
      <c r="Q20" s="11"/>
      <c r="R20" s="11"/>
      <c r="S20" s="16"/>
      <c r="T20" s="16"/>
      <c r="U20" s="17">
        <f t="shared" si="13"/>
        <v>0</v>
      </c>
      <c r="V20" s="16"/>
      <c r="W20" s="11"/>
      <c r="X20" s="16"/>
      <c r="Y20" s="16"/>
      <c r="Z20" s="17">
        <f t="shared" si="14"/>
        <v>0</v>
      </c>
      <c r="AA20" s="11"/>
      <c r="AB20" s="11"/>
      <c r="AC20" s="11"/>
      <c r="AD20" s="11"/>
      <c r="AK20" s="52"/>
      <c r="AL20" s="57">
        <v>864.28</v>
      </c>
      <c r="AM20" s="57">
        <v>226.34</v>
      </c>
      <c r="AN20" s="58">
        <f t="shared" si="15"/>
        <v>1090.6199999999999</v>
      </c>
      <c r="AO20" s="52"/>
    </row>
    <row r="21" spans="1:41" x14ac:dyDescent="0.35">
      <c r="A21" s="125" t="s">
        <v>10</v>
      </c>
      <c r="B21" s="125"/>
      <c r="C21" s="86">
        <v>208.46474713000001</v>
      </c>
      <c r="D21" s="86">
        <v>73.014403950000002</v>
      </c>
      <c r="E21" s="87">
        <f t="shared" si="10"/>
        <v>281.47915108000001</v>
      </c>
      <c r="F21" s="82"/>
      <c r="G21" s="128" t="s">
        <v>10</v>
      </c>
      <c r="H21" s="128"/>
      <c r="I21" s="88">
        <v>214.23</v>
      </c>
      <c r="J21" s="88">
        <v>72.77</v>
      </c>
      <c r="K21" s="89">
        <f t="shared" si="11"/>
        <v>287</v>
      </c>
      <c r="L21" s="27"/>
      <c r="M21" s="11"/>
      <c r="N21" s="16">
        <v>182.93</v>
      </c>
      <c r="O21" s="16">
        <v>117.98</v>
      </c>
      <c r="P21" s="17">
        <f t="shared" si="12"/>
        <v>300.91000000000003</v>
      </c>
      <c r="Q21" s="11"/>
      <c r="R21" s="11"/>
      <c r="S21" s="16"/>
      <c r="T21" s="16"/>
      <c r="U21" s="17">
        <f t="shared" si="13"/>
        <v>0</v>
      </c>
      <c r="V21" s="16"/>
      <c r="W21" s="11"/>
      <c r="X21" s="16"/>
      <c r="Y21" s="16"/>
      <c r="Z21" s="17">
        <f t="shared" si="14"/>
        <v>0</v>
      </c>
      <c r="AA21" s="11"/>
      <c r="AB21" s="11"/>
      <c r="AC21" s="11"/>
      <c r="AD21" s="11"/>
      <c r="AK21" s="52"/>
      <c r="AL21" s="57">
        <v>471.57</v>
      </c>
      <c r="AM21" s="57">
        <v>79.05</v>
      </c>
      <c r="AN21" s="58">
        <f t="shared" si="15"/>
        <v>550.62</v>
      </c>
      <c r="AO21" s="52"/>
    </row>
    <row r="22" spans="1:41" x14ac:dyDescent="0.35">
      <c r="A22" s="125" t="s">
        <v>8</v>
      </c>
      <c r="B22" s="125"/>
      <c r="C22" s="86">
        <v>1224.8077561600001</v>
      </c>
      <c r="D22" s="86">
        <v>1253.36387838</v>
      </c>
      <c r="E22" s="87">
        <f t="shared" si="10"/>
        <v>2478.17163454</v>
      </c>
      <c r="F22" s="82"/>
      <c r="G22" s="128" t="s">
        <v>8</v>
      </c>
      <c r="H22" s="128"/>
      <c r="I22" s="88">
        <v>1274.68</v>
      </c>
      <c r="J22" s="88">
        <v>1125.2</v>
      </c>
      <c r="K22" s="89">
        <f t="shared" si="11"/>
        <v>2399.88</v>
      </c>
      <c r="L22" s="27"/>
      <c r="M22" s="11"/>
      <c r="N22" s="16">
        <v>809.83</v>
      </c>
      <c r="O22" s="16">
        <v>413.49</v>
      </c>
      <c r="P22" s="17">
        <f t="shared" si="12"/>
        <v>1223.3200000000002</v>
      </c>
      <c r="Q22" s="11"/>
      <c r="R22" s="11"/>
      <c r="S22" s="16"/>
      <c r="T22" s="16"/>
      <c r="U22" s="17">
        <f t="shared" si="13"/>
        <v>0</v>
      </c>
      <c r="V22" s="16"/>
      <c r="W22" s="11"/>
      <c r="X22" s="16"/>
      <c r="Y22" s="16"/>
      <c r="Z22" s="17">
        <f t="shared" si="14"/>
        <v>0</v>
      </c>
      <c r="AA22" s="11"/>
      <c r="AB22" s="11"/>
      <c r="AC22" s="11"/>
      <c r="AD22" s="11"/>
      <c r="AK22" s="52"/>
      <c r="AL22" s="57">
        <v>1728.76</v>
      </c>
      <c r="AM22" s="57">
        <v>1126.1099999999999</v>
      </c>
      <c r="AN22" s="58">
        <f t="shared" si="15"/>
        <v>2854.87</v>
      </c>
      <c r="AO22" s="52"/>
    </row>
    <row r="23" spans="1:41" x14ac:dyDescent="0.35">
      <c r="A23" s="125" t="s">
        <v>9</v>
      </c>
      <c r="B23" s="125"/>
      <c r="C23" s="86">
        <v>1261.3778368999999</v>
      </c>
      <c r="D23" s="86">
        <v>802.10290857999996</v>
      </c>
      <c r="E23" s="87">
        <f t="shared" si="10"/>
        <v>2063.4807454799998</v>
      </c>
      <c r="F23" s="82"/>
      <c r="G23" s="128" t="s">
        <v>9</v>
      </c>
      <c r="H23" s="128"/>
      <c r="I23" s="88">
        <v>1207.32</v>
      </c>
      <c r="J23" s="88">
        <v>750.45</v>
      </c>
      <c r="K23" s="89">
        <f t="shared" si="11"/>
        <v>1957.77</v>
      </c>
      <c r="L23" s="27"/>
      <c r="M23" s="11"/>
      <c r="N23" s="16">
        <v>1247.08</v>
      </c>
      <c r="O23" s="16">
        <v>1437.28</v>
      </c>
      <c r="P23" s="17">
        <f t="shared" si="12"/>
        <v>2684.3599999999997</v>
      </c>
      <c r="Q23" s="11"/>
      <c r="R23" s="11"/>
      <c r="S23" s="16"/>
      <c r="T23" s="16"/>
      <c r="U23" s="17">
        <f t="shared" si="13"/>
        <v>0</v>
      </c>
      <c r="V23" s="16"/>
      <c r="W23" s="11"/>
      <c r="X23" s="16"/>
      <c r="Y23" s="16"/>
      <c r="Z23" s="17">
        <f t="shared" si="14"/>
        <v>0</v>
      </c>
      <c r="AA23" s="11"/>
      <c r="AB23" s="11"/>
      <c r="AC23" s="11"/>
      <c r="AD23" s="11"/>
      <c r="AK23" s="52"/>
      <c r="AL23" s="57">
        <v>2357.1</v>
      </c>
      <c r="AM23" s="57">
        <v>1047.28</v>
      </c>
      <c r="AN23" s="58">
        <f t="shared" si="15"/>
        <v>3404.38</v>
      </c>
      <c r="AO23" s="52"/>
    </row>
    <row r="24" spans="1:41" x14ac:dyDescent="0.35">
      <c r="A24" s="125" t="s">
        <v>13</v>
      </c>
      <c r="B24" s="125"/>
      <c r="C24" s="86">
        <v>676.75868665999997</v>
      </c>
      <c r="D24" s="86">
        <v>14.789212109999999</v>
      </c>
      <c r="E24" s="87">
        <f t="shared" si="10"/>
        <v>691.54789876999996</v>
      </c>
      <c r="F24" s="82"/>
      <c r="G24" s="128" t="s">
        <v>13</v>
      </c>
      <c r="H24" s="128"/>
      <c r="I24" s="88">
        <v>676.76</v>
      </c>
      <c r="J24" s="88">
        <v>14.79</v>
      </c>
      <c r="K24" s="89">
        <f t="shared" si="11"/>
        <v>691.55</v>
      </c>
      <c r="L24" s="27"/>
      <c r="M24" s="11"/>
      <c r="N24" s="16">
        <v>1646.8</v>
      </c>
      <c r="O24" s="16">
        <v>73.959999999999994</v>
      </c>
      <c r="P24" s="17">
        <f t="shared" si="12"/>
        <v>1720.76</v>
      </c>
      <c r="Q24" s="11"/>
      <c r="R24" s="11"/>
      <c r="S24" s="16"/>
      <c r="T24" s="16"/>
      <c r="U24" s="17">
        <f t="shared" si="13"/>
        <v>0</v>
      </c>
      <c r="V24" s="16"/>
      <c r="W24" s="11"/>
      <c r="X24" s="16"/>
      <c r="Y24" s="16"/>
      <c r="Z24" s="17">
        <f t="shared" si="14"/>
        <v>0</v>
      </c>
      <c r="AA24" s="11"/>
      <c r="AB24" s="11"/>
      <c r="AC24" s="11"/>
      <c r="AD24" s="11"/>
      <c r="AK24" s="52"/>
      <c r="AL24" s="57">
        <v>1683.58</v>
      </c>
      <c r="AM24" s="57">
        <v>14.79</v>
      </c>
      <c r="AN24" s="58">
        <f t="shared" si="15"/>
        <v>1698.37</v>
      </c>
      <c r="AO24" s="52"/>
    </row>
    <row r="25" spans="1:41" x14ac:dyDescent="0.35">
      <c r="A25" s="124" t="s">
        <v>12</v>
      </c>
      <c r="B25" s="124"/>
      <c r="C25" s="91">
        <v>650.50313020999999</v>
      </c>
      <c r="D25" s="91">
        <v>170.21387842999999</v>
      </c>
      <c r="E25" s="92">
        <f t="shared" si="10"/>
        <v>820.71700864000002</v>
      </c>
      <c r="F25" s="82"/>
      <c r="G25" s="130" t="s">
        <v>12</v>
      </c>
      <c r="H25" s="130"/>
      <c r="I25" s="94">
        <v>625.03</v>
      </c>
      <c r="J25" s="94">
        <v>170.21</v>
      </c>
      <c r="K25" s="95">
        <f t="shared" si="11"/>
        <v>795.24</v>
      </c>
      <c r="L25" s="27"/>
      <c r="M25" s="11"/>
      <c r="N25" s="18">
        <v>683</v>
      </c>
      <c r="O25" s="18">
        <v>326.89999999999998</v>
      </c>
      <c r="P25" s="19">
        <f t="shared" si="12"/>
        <v>1009.9</v>
      </c>
      <c r="Q25" s="11"/>
      <c r="R25" s="11"/>
      <c r="S25" s="18"/>
      <c r="T25" s="18"/>
      <c r="U25" s="19">
        <f t="shared" si="13"/>
        <v>0</v>
      </c>
      <c r="V25" s="16"/>
      <c r="W25" s="11"/>
      <c r="X25" s="18"/>
      <c r="Y25" s="18"/>
      <c r="Z25" s="19">
        <f t="shared" si="14"/>
        <v>0</v>
      </c>
      <c r="AA25" s="11"/>
      <c r="AB25" s="11"/>
      <c r="AC25" s="11"/>
      <c r="AD25" s="11"/>
      <c r="AK25" s="52"/>
      <c r="AL25" s="59">
        <v>1035.52</v>
      </c>
      <c r="AM25" s="59">
        <v>171.61</v>
      </c>
      <c r="AN25" s="60">
        <f t="shared" si="15"/>
        <v>1207.1300000000001</v>
      </c>
      <c r="AO25" s="52"/>
    </row>
    <row r="26" spans="1:41" x14ac:dyDescent="0.35">
      <c r="A26" s="123" t="s">
        <v>16</v>
      </c>
      <c r="B26" s="123"/>
      <c r="C26" s="97">
        <f>SUM(C16:C25)</f>
        <v>9093.3663105399992</v>
      </c>
      <c r="D26" s="97">
        <f>SUM(D16:D25)</f>
        <v>4859.4317140399999</v>
      </c>
      <c r="E26" s="97">
        <f>SUM(E16:E25)</f>
        <v>13952.798024579999</v>
      </c>
      <c r="F26" s="103"/>
      <c r="G26" s="129" t="s">
        <v>16</v>
      </c>
      <c r="H26" s="129"/>
      <c r="I26" s="101">
        <f>SUM(I16:I25)</f>
        <v>8594.23</v>
      </c>
      <c r="J26" s="101">
        <f>SUM(J16:J25)</f>
        <v>3513.76</v>
      </c>
      <c r="K26" s="101">
        <f>SUM(K16:K25)</f>
        <v>12107.99</v>
      </c>
      <c r="L26" s="27"/>
      <c r="M26" s="11"/>
      <c r="N26" s="23">
        <f>SUM(N16:N25)</f>
        <v>7547.8300000000008</v>
      </c>
      <c r="O26" s="23">
        <f t="shared" ref="O26:P26" si="16">SUM(O16:O25)</f>
        <v>4933.2199999999993</v>
      </c>
      <c r="P26" s="24">
        <f t="shared" si="16"/>
        <v>12481.05</v>
      </c>
      <c r="Q26" s="11"/>
      <c r="R26" s="11"/>
      <c r="S26" s="23">
        <f>SUM(S16:S25)</f>
        <v>0</v>
      </c>
      <c r="T26" s="23">
        <f t="shared" ref="T26:U26" si="17">SUM(T16:T25)</f>
        <v>0</v>
      </c>
      <c r="U26" s="24">
        <f t="shared" si="17"/>
        <v>0</v>
      </c>
      <c r="V26" s="20"/>
      <c r="W26" s="11"/>
      <c r="X26" s="23">
        <f>SUM(X16:X25)</f>
        <v>0</v>
      </c>
      <c r="Y26" s="23">
        <f t="shared" ref="Y26:Z26" si="18">SUM(Y16:Y25)</f>
        <v>0</v>
      </c>
      <c r="Z26" s="24">
        <f t="shared" si="18"/>
        <v>0</v>
      </c>
      <c r="AA26" s="11"/>
      <c r="AB26" s="11"/>
      <c r="AC26" s="11"/>
      <c r="AD26" s="11"/>
      <c r="AK26" s="52"/>
      <c r="AL26" s="66">
        <f>SUM(AL16:AL25)</f>
        <v>15138.160000000002</v>
      </c>
      <c r="AM26" s="66">
        <f t="shared" ref="AM26:AN26" si="19">SUM(AM16:AM25)</f>
        <v>3916.8599999999992</v>
      </c>
      <c r="AN26" s="67">
        <f t="shared" si="19"/>
        <v>19055.020000000004</v>
      </c>
      <c r="AO26" s="52"/>
    </row>
    <row r="27" spans="1:41" x14ac:dyDescent="0.35">
      <c r="A27" s="71"/>
      <c r="B27" s="71"/>
      <c r="C27" s="71"/>
      <c r="D27" s="71"/>
      <c r="E27" s="71"/>
      <c r="F27" s="72"/>
      <c r="G27" s="73"/>
      <c r="H27" s="73"/>
      <c r="I27" s="73"/>
      <c r="J27" s="73"/>
      <c r="K27" s="73"/>
      <c r="L27" s="2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K27" s="52"/>
      <c r="AL27" s="52"/>
      <c r="AM27" s="52"/>
      <c r="AN27" s="52"/>
      <c r="AO27" s="52"/>
    </row>
    <row r="28" spans="1:41" x14ac:dyDescent="0.35">
      <c r="A28" s="71"/>
      <c r="B28" s="71"/>
      <c r="C28" s="71"/>
      <c r="D28" s="71"/>
      <c r="E28" s="71"/>
      <c r="F28" s="72"/>
      <c r="G28" s="73"/>
      <c r="H28" s="73"/>
      <c r="I28" s="73"/>
      <c r="J28" s="73"/>
      <c r="K28" s="73"/>
    </row>
    <row r="29" spans="1:41" x14ac:dyDescent="0.35">
      <c r="A29" s="71"/>
      <c r="B29" s="71"/>
      <c r="C29" s="74" t="s">
        <v>17</v>
      </c>
      <c r="D29" s="74" t="s">
        <v>18</v>
      </c>
      <c r="E29" s="75" t="s">
        <v>5</v>
      </c>
      <c r="F29" s="76"/>
      <c r="G29" s="73"/>
      <c r="H29" s="73"/>
      <c r="I29" s="77" t="s">
        <v>17</v>
      </c>
      <c r="J29" s="77" t="s">
        <v>18</v>
      </c>
      <c r="K29" s="78" t="s">
        <v>5</v>
      </c>
      <c r="AK29" t="s">
        <v>54</v>
      </c>
    </row>
    <row r="30" spans="1:41" x14ac:dyDescent="0.35">
      <c r="A30" s="71"/>
      <c r="B30" s="79" t="s">
        <v>23</v>
      </c>
      <c r="C30" s="80">
        <v>20946.942880279999</v>
      </c>
      <c r="D30" s="80">
        <v>5887.1841133199996</v>
      </c>
      <c r="E30" s="81">
        <f>SUM(C30:D30)</f>
        <v>26834.126993599999</v>
      </c>
      <c r="F30" s="82"/>
      <c r="G30" s="73"/>
      <c r="H30" s="83" t="s">
        <v>24</v>
      </c>
      <c r="I30" s="84">
        <v>19751.87</v>
      </c>
      <c r="J30" s="84">
        <v>5739.82</v>
      </c>
      <c r="K30" s="85">
        <f>SUM(I30:J30)</f>
        <v>25491.69</v>
      </c>
    </row>
    <row r="31" spans="1:41" x14ac:dyDescent="0.35">
      <c r="A31" s="71"/>
      <c r="B31" s="90" t="s">
        <v>25</v>
      </c>
      <c r="C31" s="91">
        <v>5027.6910400099996</v>
      </c>
      <c r="D31" s="91">
        <v>1986.54389651</v>
      </c>
      <c r="E31" s="92">
        <f t="shared" ref="E31" si="20">SUM(C31:D31)</f>
        <v>7014.2349365199998</v>
      </c>
      <c r="F31" s="82"/>
      <c r="G31" s="73"/>
      <c r="H31" s="93" t="s">
        <v>25</v>
      </c>
      <c r="I31" s="94">
        <v>5235.18</v>
      </c>
      <c r="J31" s="94">
        <v>759.85</v>
      </c>
      <c r="K31" s="95">
        <f t="shared" ref="K31" si="21">SUM(I31:J31)</f>
        <v>5995.0300000000007</v>
      </c>
    </row>
    <row r="32" spans="1:41" x14ac:dyDescent="0.35">
      <c r="A32" s="71"/>
      <c r="B32" s="96" t="s">
        <v>4</v>
      </c>
      <c r="C32" s="97">
        <f>SUM(C30:C31)</f>
        <v>25974.633920289998</v>
      </c>
      <c r="D32" s="97">
        <f t="shared" ref="D32:E32" si="22">SUM(D30:D31)</f>
        <v>7873.7280098299998</v>
      </c>
      <c r="E32" s="98">
        <f t="shared" si="22"/>
        <v>33848.361930120001</v>
      </c>
      <c r="F32" s="99"/>
      <c r="G32" s="73"/>
      <c r="H32" s="100" t="s">
        <v>4</v>
      </c>
      <c r="I32" s="101">
        <f>SUM(I30:I31)</f>
        <v>24987.05</v>
      </c>
      <c r="J32" s="101">
        <f t="shared" ref="J32" si="23">SUM(J30:J31)</f>
        <v>6499.67</v>
      </c>
      <c r="K32" s="102">
        <f t="shared" ref="K32" si="24">SUM(K30:K31)</f>
        <v>31486.720000000001</v>
      </c>
    </row>
    <row r="45" spans="1:11" x14ac:dyDescent="0.35">
      <c r="A45" s="9" t="s">
        <v>21</v>
      </c>
    </row>
    <row r="46" spans="1:11" x14ac:dyDescent="0.35">
      <c r="B46" s="9" t="s">
        <v>22</v>
      </c>
    </row>
    <row r="47" spans="1:11" x14ac:dyDescent="0.35">
      <c r="A47" s="9">
        <v>2013</v>
      </c>
      <c r="B47" s="9">
        <v>101.354</v>
      </c>
      <c r="C47" s="9"/>
      <c r="D47" s="9"/>
      <c r="E47" s="9"/>
      <c r="F47" s="9"/>
      <c r="G47" s="9"/>
      <c r="H47" s="9"/>
      <c r="I47" s="9"/>
      <c r="J47" s="9"/>
      <c r="K47" s="9"/>
    </row>
    <row r="48" spans="1:11" x14ac:dyDescent="0.35">
      <c r="A48" s="9">
        <v>2014</v>
      </c>
      <c r="B48" s="9">
        <v>102.887</v>
      </c>
      <c r="C48" s="9"/>
      <c r="D48" s="9"/>
      <c r="E48" s="9"/>
      <c r="F48" s="9"/>
      <c r="G48" s="9"/>
      <c r="H48" s="9"/>
      <c r="I48" s="9"/>
      <c r="J48" s="9"/>
      <c r="K48" s="9"/>
    </row>
    <row r="49" spans="1:11" x14ac:dyDescent="0.35">
      <c r="A49" s="9">
        <v>2015</v>
      </c>
      <c r="B49" s="9">
        <v>103.116</v>
      </c>
      <c r="C49" s="9"/>
      <c r="D49" s="9"/>
      <c r="E49" s="9"/>
      <c r="F49" s="9"/>
      <c r="G49" s="9"/>
      <c r="H49" s="9"/>
      <c r="I49" s="9"/>
      <c r="J49" s="9"/>
      <c r="K49" s="9"/>
    </row>
    <row r="50" spans="1:11" x14ac:dyDescent="0.35">
      <c r="A50" s="9">
        <v>2016</v>
      </c>
      <c r="B50" s="9">
        <v>104.148</v>
      </c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35">
      <c r="A51" s="9">
        <v>2017</v>
      </c>
      <c r="B51" s="9">
        <v>106.054</v>
      </c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35">
      <c r="A52" s="9">
        <v>2018</v>
      </c>
      <c r="B52" s="9">
        <v>108.31699999999999</v>
      </c>
      <c r="C52" s="9">
        <f>B52/B47</f>
        <v>1.0686998046451053</v>
      </c>
      <c r="D52" s="9">
        <f>5*C52</f>
        <v>5.3434990232255259</v>
      </c>
      <c r="E52" s="9">
        <f>0.001*C52</f>
        <v>1.0686998046451053E-3</v>
      </c>
      <c r="F52" s="9"/>
      <c r="G52" s="9"/>
      <c r="H52" s="9"/>
      <c r="I52" s="9"/>
      <c r="J52" s="9"/>
      <c r="K52" s="9"/>
    </row>
    <row r="53" spans="1:11" x14ac:dyDescent="0.35">
      <c r="A53" s="9">
        <v>2019</v>
      </c>
      <c r="B53" s="9">
        <v>109.93300000000001</v>
      </c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35">
      <c r="A54" s="9">
        <v>2020</v>
      </c>
      <c r="B54" s="9">
        <v>111.145</v>
      </c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35">
      <c r="A55" s="9">
        <v>2021</v>
      </c>
      <c r="B55" s="9">
        <v>115.621</v>
      </c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35">
      <c r="A56" s="9">
        <v>2022</v>
      </c>
      <c r="B56" s="9">
        <v>122.81699999999999</v>
      </c>
      <c r="C56" s="9"/>
      <c r="D56" s="9"/>
      <c r="E56" s="9"/>
      <c r="F56" s="9"/>
      <c r="G56" s="9"/>
      <c r="H56" s="9"/>
      <c r="I56" s="9"/>
      <c r="J56" s="9"/>
      <c r="K56" s="9"/>
    </row>
  </sheetData>
  <sortState xmlns:xlrd2="http://schemas.microsoft.com/office/spreadsheetml/2017/richdata2" ref="AN26:AP33">
    <sortCondition ref="AN26:AN33"/>
    <sortCondition ref="AO26:AO33"/>
  </sortState>
  <mergeCells count="22">
    <mergeCell ref="G26:H26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A16:B16"/>
    <mergeCell ref="A21:B21"/>
    <mergeCell ref="A20:B20"/>
    <mergeCell ref="A19:B19"/>
    <mergeCell ref="A18:B18"/>
    <mergeCell ref="A17:B17"/>
    <mergeCell ref="A26:B26"/>
    <mergeCell ref="A25:B25"/>
    <mergeCell ref="A24:B24"/>
    <mergeCell ref="A23:B23"/>
    <mergeCell ref="A22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Gross Acreage</vt:lpstr>
      <vt:lpstr>Net Industrial Acreage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Jensen</dc:creator>
  <cp:lastModifiedBy>Craig Helmann</cp:lastModifiedBy>
  <dcterms:created xsi:type="dcterms:W3CDTF">2022-09-14T17:14:04Z</dcterms:created>
  <dcterms:modified xsi:type="dcterms:W3CDTF">2023-11-02T17:49:32Z</dcterms:modified>
</cp:coreProperties>
</file>