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Y:\Industrial Lands\2022 Industrial Lands Analysis Update\Data\Land Inventory\"/>
    </mc:Choice>
  </mc:AlternateContent>
  <xr:revisionPtr revIDLastSave="0" documentId="13_ncr:1_{96235C6E-4B30-4029-BEA4-4EA736A08DAE}" xr6:coauthVersionLast="47" xr6:coauthVersionMax="47" xr10:uidLastSave="{00000000-0000-0000-0000-000000000000}"/>
  <bookViews>
    <workbookView xWindow="-120" yWindow="-120" windowWidth="29040" windowHeight="15840" activeTab="1" xr2:uid="{6F0EB91E-02DC-404C-8997-F039C3834C75}"/>
  </bookViews>
  <sheets>
    <sheet name="Gross Acreage" sheetId="1" r:id="rId1"/>
    <sheet name="Net Industrial Acre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B9" i="1"/>
  <c r="E6" i="2"/>
  <c r="E7" i="2"/>
  <c r="E8" i="2"/>
  <c r="E9" i="2"/>
  <c r="C10" i="2"/>
  <c r="D10" i="2"/>
  <c r="F8" i="1"/>
  <c r="E8" i="1"/>
  <c r="D8" i="1"/>
  <c r="C8" i="1"/>
  <c r="B8" i="1"/>
  <c r="F7" i="1"/>
  <c r="F6" i="1"/>
  <c r="F5" i="1"/>
  <c r="F4" i="1"/>
  <c r="F3" i="1"/>
  <c r="C23" i="1"/>
  <c r="F23" i="1"/>
  <c r="E23" i="1"/>
  <c r="D23" i="1"/>
  <c r="B23" i="1"/>
  <c r="G22" i="1"/>
  <c r="G21" i="1"/>
  <c r="G20" i="1"/>
  <c r="G19" i="1"/>
  <c r="G18" i="1"/>
  <c r="G17" i="1"/>
  <c r="G16" i="1"/>
  <c r="G15" i="1"/>
  <c r="G14" i="1"/>
  <c r="G13" i="1"/>
  <c r="D24" i="2"/>
  <c r="C24" i="2"/>
  <c r="E23" i="2"/>
  <c r="E22" i="2"/>
  <c r="E21" i="2"/>
  <c r="E20" i="2"/>
  <c r="E19" i="2"/>
  <c r="E18" i="2"/>
  <c r="E17" i="2"/>
  <c r="E16" i="2"/>
  <c r="E15" i="2"/>
  <c r="E14" i="2"/>
  <c r="D30" i="2"/>
  <c r="C30" i="2"/>
  <c r="E29" i="2"/>
  <c r="E28" i="2"/>
  <c r="J23" i="2"/>
  <c r="J22" i="2"/>
  <c r="J21" i="2"/>
  <c r="J20" i="2"/>
  <c r="J19" i="2"/>
  <c r="J18" i="2"/>
  <c r="J17" i="2"/>
  <c r="J16" i="2"/>
  <c r="J15" i="2"/>
  <c r="J14" i="2"/>
  <c r="I24" i="2"/>
  <c r="H24" i="2"/>
  <c r="J9" i="2"/>
  <c r="J8" i="2"/>
  <c r="J7" i="2"/>
  <c r="J6" i="2"/>
  <c r="I10" i="2"/>
  <c r="H10" i="2"/>
  <c r="C50" i="2"/>
  <c r="E50" i="2" s="1"/>
  <c r="E10" i="2" l="1"/>
  <c r="M23" i="2"/>
  <c r="M15" i="2"/>
  <c r="E30" i="2"/>
  <c r="M22" i="2"/>
  <c r="G23" i="1"/>
  <c r="E24" i="2"/>
  <c r="M7" i="2"/>
  <c r="M8" i="2"/>
  <c r="M18" i="2"/>
  <c r="M6" i="2"/>
  <c r="M9" i="2"/>
  <c r="M19" i="2"/>
  <c r="M17" i="2"/>
  <c r="M16" i="2"/>
  <c r="M14" i="2"/>
  <c r="M21" i="2"/>
  <c r="M20" i="2"/>
  <c r="J24" i="2"/>
  <c r="J10" i="2"/>
  <c r="D50" i="2"/>
  <c r="M10" i="2" l="1"/>
  <c r="M24" i="2"/>
</calcChain>
</file>

<file path=xl/sharedStrings.xml><?xml version="1.0" encoding="utf-8"?>
<sst xmlns="http://schemas.openxmlformats.org/spreadsheetml/2006/main" count="74" uniqueCount="33">
  <si>
    <t>Military</t>
  </si>
  <si>
    <t>King</t>
  </si>
  <si>
    <t>Kitsap</t>
  </si>
  <si>
    <t>Pierce</t>
  </si>
  <si>
    <t>Snohomish</t>
  </si>
  <si>
    <t>Region</t>
  </si>
  <si>
    <t>Total</t>
  </si>
  <si>
    <t>Gross Acreage, Industrial Inventory by Zoning Type</t>
  </si>
  <si>
    <t>Ballard-Interbay</t>
  </si>
  <si>
    <t>Frederickson</t>
  </si>
  <si>
    <t>Paine Field / Boeing Everett</t>
  </si>
  <si>
    <t>Port of Tacoma</t>
  </si>
  <si>
    <t>North Tukwila</t>
  </si>
  <si>
    <t>Duwamish</t>
  </si>
  <si>
    <t>Sumner Pacific</t>
  </si>
  <si>
    <t>Puget Sound Industrial Center- Bremerton</t>
  </si>
  <si>
    <t>Cascade</t>
  </si>
  <si>
    <t>Kent MIC</t>
  </si>
  <si>
    <t>MIC Total</t>
  </si>
  <si>
    <t>Gross acreage, designated Manufacturing-Industrial Centers by Zoning Type</t>
  </si>
  <si>
    <t>Vacant</t>
  </si>
  <si>
    <t>Redevelopable</t>
  </si>
  <si>
    <t>Net Acreage</t>
  </si>
  <si>
    <t>2018BY</t>
  </si>
  <si>
    <t>DPCERG3A086NBEA</t>
  </si>
  <si>
    <t>PCE</t>
  </si>
  <si>
    <t>2013 CAI</t>
  </si>
  <si>
    <t>Pct Chg</t>
  </si>
  <si>
    <t>Excluding Airport Operations,  Military, and Mixed-Use</t>
  </si>
  <si>
    <t>Aviation Operations</t>
  </si>
  <si>
    <t>Standard Industrial</t>
  </si>
  <si>
    <t>Light Industrial</t>
  </si>
  <si>
    <t>Public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</si>
</sst>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0" fontId="0" fillId="0" borderId="2" xfId="0" applyBorder="1"/>
    <xf numFmtId="164" fontId="0" fillId="0" borderId="2" xfId="1" applyNumberFormat="1" applyFont="1" applyBorder="1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0" fillId="0" borderId="4" xfId="1" applyNumberFormat="1" applyFont="1" applyBorder="1"/>
    <xf numFmtId="164" fontId="2" fillId="0" borderId="3" xfId="1" applyNumberFormat="1" applyFont="1" applyBorder="1"/>
    <xf numFmtId="0" fontId="3" fillId="0" borderId="0" xfId="0" applyFont="1"/>
    <xf numFmtId="9" fontId="0" fillId="0" borderId="0" xfId="2" applyFont="1"/>
    <xf numFmtId="0" fontId="4" fillId="2" borderId="0" xfId="0" applyFont="1" applyFill="1"/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4" fontId="4" fillId="2" borderId="1" xfId="1" applyNumberFormat="1" applyFont="1" applyFill="1" applyBorder="1"/>
    <xf numFmtId="164" fontId="4" fillId="2" borderId="4" xfId="1" applyNumberFormat="1" applyFont="1" applyFill="1" applyBorder="1"/>
    <xf numFmtId="164" fontId="4" fillId="2" borderId="0" xfId="1" applyNumberFormat="1" applyFont="1" applyFill="1" applyBorder="1"/>
    <xf numFmtId="164" fontId="4" fillId="2" borderId="3" xfId="1" applyNumberFormat="1" applyFont="1" applyFill="1" applyBorder="1"/>
    <xf numFmtId="164" fontId="4" fillId="2" borderId="2" xfId="1" applyNumberFormat="1" applyFont="1" applyFill="1" applyBorder="1"/>
    <xf numFmtId="164" fontId="4" fillId="2" borderId="5" xfId="1" applyNumberFormat="1" applyFont="1" applyFill="1" applyBorder="1"/>
    <xf numFmtId="164" fontId="5" fillId="2" borderId="0" xfId="1" applyNumberFormat="1" applyFont="1" applyFill="1" applyBorder="1"/>
    <xf numFmtId="164" fontId="5" fillId="2" borderId="0" xfId="1" applyNumberFormat="1" applyFont="1" applyFill="1" applyAlignment="1">
      <alignment horizontal="right"/>
    </xf>
    <xf numFmtId="164" fontId="5" fillId="2" borderId="3" xfId="1" applyNumberFormat="1" applyFont="1" applyFill="1" applyBorder="1" applyAlignment="1">
      <alignment horizontal="right"/>
    </xf>
    <xf numFmtId="164" fontId="5" fillId="2" borderId="0" xfId="1" applyNumberFormat="1" applyFont="1" applyFill="1"/>
    <xf numFmtId="164" fontId="5" fillId="2" borderId="3" xfId="1" applyNumberFormat="1" applyFont="1" applyFill="1" applyBorder="1"/>
    <xf numFmtId="164" fontId="0" fillId="0" borderId="0" xfId="1" applyNumberFormat="1" applyFont="1" applyFill="1" applyBorder="1"/>
    <xf numFmtId="9" fontId="0" fillId="3" borderId="0" xfId="2" applyFont="1" applyFill="1"/>
    <xf numFmtId="164" fontId="0" fillId="0" borderId="3" xfId="1" applyNumberFormat="1" applyFont="1" applyFill="1" applyBorder="1"/>
    <xf numFmtId="164" fontId="0" fillId="0" borderId="2" xfId="1" applyNumberFormat="1" applyFont="1" applyFill="1" applyBorder="1"/>
    <xf numFmtId="164" fontId="0" fillId="0" borderId="5" xfId="1" applyNumberFormat="1" applyFont="1" applyFill="1" applyBorder="1"/>
    <xf numFmtId="164" fontId="2" fillId="0" borderId="0" xfId="1" applyNumberFormat="1" applyFont="1" applyFill="1"/>
    <xf numFmtId="164" fontId="2" fillId="0" borderId="3" xfId="1" applyNumberFormat="1" applyFont="1" applyFill="1" applyBorder="1"/>
    <xf numFmtId="164" fontId="0" fillId="0" borderId="1" xfId="1" applyNumberFormat="1" applyFont="1" applyFill="1" applyBorder="1"/>
    <xf numFmtId="164" fontId="0" fillId="0" borderId="4" xfId="1" applyNumberFormat="1" applyFont="1" applyFill="1" applyBorder="1"/>
    <xf numFmtId="9" fontId="3" fillId="0" borderId="0" xfId="2" applyFont="1" applyFill="1"/>
    <xf numFmtId="9" fontId="0" fillId="0" borderId="0" xfId="2" applyFont="1" applyFill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F3A7-0505-4170-B8E8-EB294D66ED46}">
  <dimension ref="A1:G25"/>
  <sheetViews>
    <sheetView workbookViewId="0">
      <selection activeCell="H18" sqref="H18"/>
    </sheetView>
  </sheetViews>
  <sheetFormatPr defaultRowHeight="15" x14ac:dyDescent="0.25"/>
  <cols>
    <col min="1" max="1" width="38" customWidth="1"/>
    <col min="2" max="7" width="13.42578125" customWidth="1"/>
    <col min="8" max="10" width="12" bestFit="1" customWidth="1"/>
    <col min="11" max="11" width="15" customWidth="1"/>
    <col min="12" max="12" width="12" bestFit="1" customWidth="1"/>
    <col min="13" max="13" width="39.140625" bestFit="1" customWidth="1"/>
    <col min="14" max="14" width="17.85546875" bestFit="1" customWidth="1"/>
    <col min="15" max="15" width="14.140625" bestFit="1" customWidth="1"/>
    <col min="16" max="16" width="21" bestFit="1" customWidth="1"/>
    <col min="17" max="17" width="10.85546875" bestFit="1" customWidth="1"/>
    <col min="18" max="18" width="15" bestFit="1" customWidth="1"/>
    <col min="19" max="20" width="11.28515625" bestFit="1" customWidth="1"/>
  </cols>
  <sheetData>
    <row r="1" spans="1:7" x14ac:dyDescent="0.25">
      <c r="A1" t="s">
        <v>7</v>
      </c>
    </row>
    <row r="2" spans="1:7" x14ac:dyDescent="0.25"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</row>
    <row r="3" spans="1:7" x14ac:dyDescent="0.25">
      <c r="A3" s="1" t="s">
        <v>29</v>
      </c>
      <c r="B3" s="2">
        <v>1240.4998296378601</v>
      </c>
      <c r="C3" s="2">
        <v>418.30380697924602</v>
      </c>
      <c r="D3" s="2">
        <v>66.971612698666206</v>
      </c>
      <c r="E3" s="2">
        <v>1032.25966296515</v>
      </c>
      <c r="F3" s="2">
        <f>SUM(B3:E3)</f>
        <v>2758.0349122809221</v>
      </c>
    </row>
    <row r="4" spans="1:7" x14ac:dyDescent="0.25">
      <c r="A4" t="s">
        <v>30</v>
      </c>
      <c r="B4" s="3">
        <v>10295.3444670921</v>
      </c>
      <c r="C4" s="3">
        <v>628.22469033240395</v>
      </c>
      <c r="D4" s="3">
        <v>7838.7675808324802</v>
      </c>
      <c r="E4" s="3">
        <v>9941.2949884742193</v>
      </c>
      <c r="F4" s="3">
        <f t="shared" ref="F4:F7" si="0">SUM(B4:E4)</f>
        <v>28703.631726731204</v>
      </c>
    </row>
    <row r="5" spans="1:7" x14ac:dyDescent="0.25">
      <c r="A5" t="s">
        <v>31</v>
      </c>
      <c r="B5" s="3">
        <v>0</v>
      </c>
      <c r="C5" s="3">
        <v>3705.61972929479</v>
      </c>
      <c r="D5" s="3">
        <v>2768.5685125097798</v>
      </c>
      <c r="E5" s="3">
        <v>269.46957017532498</v>
      </c>
      <c r="F5" s="3">
        <f t="shared" si="0"/>
        <v>6743.6578119798951</v>
      </c>
    </row>
    <row r="6" spans="1:7" x14ac:dyDescent="0.25">
      <c r="A6" t="s">
        <v>0</v>
      </c>
      <c r="B6" s="3">
        <v>136.49321364725901</v>
      </c>
      <c r="C6" s="3">
        <v>2946.8595774581299</v>
      </c>
      <c r="D6" s="3">
        <v>671.97557798741104</v>
      </c>
      <c r="E6" s="3">
        <v>26.0660896217199</v>
      </c>
      <c r="F6" s="3">
        <f t="shared" si="0"/>
        <v>3781.3944587145202</v>
      </c>
    </row>
    <row r="7" spans="1:7" x14ac:dyDescent="0.25">
      <c r="A7" s="4" t="s">
        <v>32</v>
      </c>
      <c r="B7" s="5">
        <v>17882.028017189899</v>
      </c>
      <c r="C7" s="5">
        <v>1813.8079931551599</v>
      </c>
      <c r="D7" s="5">
        <v>10904.5386406282</v>
      </c>
      <c r="E7" s="5">
        <v>5431.6101411873697</v>
      </c>
      <c r="F7" s="5">
        <f t="shared" si="0"/>
        <v>36031.984792160627</v>
      </c>
    </row>
    <row r="8" spans="1:7" x14ac:dyDescent="0.25">
      <c r="A8" s="6" t="s">
        <v>6</v>
      </c>
      <c r="B8" s="7">
        <f>SUM(B3:B7)</f>
        <v>29554.365527567119</v>
      </c>
      <c r="C8" s="7">
        <f t="shared" ref="C8:F8" si="1">SUM(C3:C7)</f>
        <v>9512.8157972197296</v>
      </c>
      <c r="D8" s="7">
        <f t="shared" si="1"/>
        <v>22250.821924656535</v>
      </c>
      <c r="E8" s="7">
        <f t="shared" si="1"/>
        <v>16700.700452423785</v>
      </c>
      <c r="F8" s="7">
        <f t="shared" si="1"/>
        <v>78018.703701867169</v>
      </c>
    </row>
    <row r="9" spans="1:7" x14ac:dyDescent="0.25">
      <c r="B9" s="16">
        <f>B8/$F8</f>
        <v>0.37881128659229202</v>
      </c>
      <c r="C9" s="16">
        <f t="shared" ref="C9:F9" si="2">C8/$F8</f>
        <v>0.1219299391793415</v>
      </c>
      <c r="D9" s="16">
        <f t="shared" si="2"/>
        <v>0.28519855969004032</v>
      </c>
      <c r="E9" s="16">
        <f t="shared" si="2"/>
        <v>0.21406021453832613</v>
      </c>
      <c r="F9" s="16">
        <f t="shared" si="2"/>
        <v>1</v>
      </c>
    </row>
    <row r="11" spans="1:7" x14ac:dyDescent="0.25">
      <c r="A11" t="s">
        <v>19</v>
      </c>
    </row>
    <row r="12" spans="1:7" ht="30" x14ac:dyDescent="0.25">
      <c r="B12" s="11" t="s">
        <v>29</v>
      </c>
      <c r="C12" s="11" t="s">
        <v>30</v>
      </c>
      <c r="D12" s="11" t="s">
        <v>31</v>
      </c>
      <c r="E12" s="10" t="s">
        <v>0</v>
      </c>
      <c r="F12" s="11" t="s">
        <v>32</v>
      </c>
      <c r="G12" s="10" t="s">
        <v>18</v>
      </c>
    </row>
    <row r="13" spans="1:7" x14ac:dyDescent="0.25">
      <c r="A13" s="1" t="s">
        <v>8</v>
      </c>
      <c r="B13" s="2">
        <v>0</v>
      </c>
      <c r="C13" s="2">
        <v>938.26976881841597</v>
      </c>
      <c r="D13" s="2">
        <v>0.60851213229260803</v>
      </c>
      <c r="E13" s="2">
        <v>0</v>
      </c>
      <c r="F13" s="2">
        <v>0</v>
      </c>
      <c r="G13" s="2">
        <f t="shared" ref="G13:G22" si="3">SUM(B13:F13)</f>
        <v>938.87828095070859</v>
      </c>
    </row>
    <row r="14" spans="1:7" x14ac:dyDescent="0.25">
      <c r="A14" t="s">
        <v>16</v>
      </c>
      <c r="B14" s="3">
        <v>347.73698898189298</v>
      </c>
      <c r="C14" s="3">
        <v>1245.4609152759699</v>
      </c>
      <c r="D14" s="3">
        <v>1880.5918364000199</v>
      </c>
      <c r="E14" s="3">
        <v>0</v>
      </c>
      <c r="F14" s="3">
        <v>0</v>
      </c>
      <c r="G14" s="3">
        <f t="shared" si="3"/>
        <v>3473.7897406578827</v>
      </c>
    </row>
    <row r="15" spans="1:7" x14ac:dyDescent="0.25">
      <c r="A15" t="s">
        <v>13</v>
      </c>
      <c r="B15" s="3">
        <v>178.5900452077</v>
      </c>
      <c r="C15" s="3">
        <v>4742.2215444507001</v>
      </c>
      <c r="D15" s="3">
        <v>0.56728795229348605</v>
      </c>
      <c r="E15" s="3">
        <v>0</v>
      </c>
      <c r="F15" s="3">
        <v>0</v>
      </c>
      <c r="G15" s="3">
        <f t="shared" si="3"/>
        <v>4921.378877610694</v>
      </c>
    </row>
    <row r="16" spans="1:7" x14ac:dyDescent="0.25">
      <c r="A16" t="s">
        <v>9</v>
      </c>
      <c r="B16" s="3">
        <v>0</v>
      </c>
      <c r="C16" s="3">
        <v>0</v>
      </c>
      <c r="D16" s="3">
        <v>2636.84846907984</v>
      </c>
      <c r="E16" s="3">
        <v>0</v>
      </c>
      <c r="F16" s="3">
        <v>0</v>
      </c>
      <c r="G16" s="3">
        <f t="shared" si="3"/>
        <v>2636.84846907984</v>
      </c>
    </row>
    <row r="17" spans="1:7" x14ac:dyDescent="0.25">
      <c r="A17" t="s">
        <v>17</v>
      </c>
      <c r="B17" s="3">
        <v>0</v>
      </c>
      <c r="C17" s="3">
        <v>3292.6956810684101</v>
      </c>
      <c r="D17" s="3">
        <v>517.65405396145297</v>
      </c>
      <c r="E17" s="3">
        <v>0</v>
      </c>
      <c r="F17" s="3">
        <v>0</v>
      </c>
      <c r="G17" s="3">
        <f t="shared" si="3"/>
        <v>3810.349735029863</v>
      </c>
    </row>
    <row r="18" spans="1:7" x14ac:dyDescent="0.25">
      <c r="A18" t="s">
        <v>12</v>
      </c>
      <c r="B18" s="3">
        <v>14.0628809831687</v>
      </c>
      <c r="C18" s="3">
        <v>920.98467165839202</v>
      </c>
      <c r="D18" s="3">
        <v>0</v>
      </c>
      <c r="E18" s="3">
        <v>0</v>
      </c>
      <c r="F18" s="3">
        <v>0</v>
      </c>
      <c r="G18" s="3">
        <f t="shared" si="3"/>
        <v>935.04755264156074</v>
      </c>
    </row>
    <row r="19" spans="1:7" x14ac:dyDescent="0.25">
      <c r="A19" t="s">
        <v>10</v>
      </c>
      <c r="B19" s="3">
        <v>599.49733972610704</v>
      </c>
      <c r="C19" s="3">
        <v>916.61791279760303</v>
      </c>
      <c r="D19" s="3">
        <v>2592.77349218363</v>
      </c>
      <c r="E19" s="3">
        <v>0</v>
      </c>
      <c r="F19" s="3">
        <v>0</v>
      </c>
      <c r="G19" s="3">
        <f t="shared" si="3"/>
        <v>4108.8887447073403</v>
      </c>
    </row>
    <row r="20" spans="1:7" x14ac:dyDescent="0.25">
      <c r="A20" t="s">
        <v>11</v>
      </c>
      <c r="B20" s="3">
        <v>0</v>
      </c>
      <c r="C20" s="3">
        <v>3922.8249702758299</v>
      </c>
      <c r="D20" s="3">
        <v>0</v>
      </c>
      <c r="E20" s="3">
        <v>0</v>
      </c>
      <c r="F20" s="3">
        <v>0</v>
      </c>
      <c r="G20" s="3">
        <f t="shared" si="3"/>
        <v>3922.8249702758299</v>
      </c>
    </row>
    <row r="21" spans="1:7" x14ac:dyDescent="0.25">
      <c r="A21" t="s">
        <v>15</v>
      </c>
      <c r="B21" s="3">
        <v>418.30380697924602</v>
      </c>
      <c r="C21" s="3">
        <v>34.813459615295798</v>
      </c>
      <c r="D21" s="3">
        <v>147.231184864657</v>
      </c>
      <c r="E21" s="3">
        <v>0</v>
      </c>
      <c r="F21" s="3">
        <v>2503.6012177914799</v>
      </c>
      <c r="G21" s="3">
        <f t="shared" si="3"/>
        <v>3103.9496692506787</v>
      </c>
    </row>
    <row r="22" spans="1:7" x14ac:dyDescent="0.25">
      <c r="A22" s="4" t="s">
        <v>14</v>
      </c>
      <c r="B22" s="5">
        <v>0</v>
      </c>
      <c r="C22" s="5">
        <v>1902.8761996595799</v>
      </c>
      <c r="D22" s="5">
        <v>1.44668755964799</v>
      </c>
      <c r="E22" s="5">
        <v>0</v>
      </c>
      <c r="F22" s="5">
        <v>0</v>
      </c>
      <c r="G22" s="5">
        <f t="shared" si="3"/>
        <v>1904.3228872192278</v>
      </c>
    </row>
    <row r="23" spans="1:7" x14ac:dyDescent="0.25">
      <c r="A23" t="s">
        <v>6</v>
      </c>
      <c r="B23" s="9">
        <f>SUM(B13:B22)</f>
        <v>1558.1910618781149</v>
      </c>
      <c r="C23" s="9">
        <f>SUM(C13:C22)</f>
        <v>17916.765123620196</v>
      </c>
      <c r="D23" s="9">
        <f t="shared" ref="D23:G23" si="4">SUM(D13:D22)</f>
        <v>7777.7215241338336</v>
      </c>
      <c r="E23" s="9">
        <f t="shared" si="4"/>
        <v>0</v>
      </c>
      <c r="F23" s="9">
        <f t="shared" si="4"/>
        <v>2503.6012177914799</v>
      </c>
      <c r="G23" s="9">
        <f t="shared" si="4"/>
        <v>29756.278927423624</v>
      </c>
    </row>
    <row r="25" spans="1:7" x14ac:dyDescent="0.25">
      <c r="F25" s="31"/>
    </row>
  </sheetData>
  <sortState xmlns:xlrd2="http://schemas.microsoft.com/office/spreadsheetml/2017/richdata2" ref="A13:B22">
    <sortCondition ref="A13:A22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87EF-57D3-4A9C-B9A4-E887F0C0AD62}">
  <dimension ref="A2:M54"/>
  <sheetViews>
    <sheetView tabSelected="1" workbookViewId="0">
      <selection activeCell="S11" sqref="S11"/>
    </sheetView>
  </sheetViews>
  <sheetFormatPr defaultRowHeight="15" x14ac:dyDescent="0.25"/>
  <cols>
    <col min="1" max="1" width="7.140625" customWidth="1"/>
    <col min="2" max="2" width="24.28515625" customWidth="1"/>
    <col min="3" max="3" width="11" customWidth="1"/>
    <col min="4" max="4" width="14.5703125" bestFit="1" customWidth="1"/>
    <col min="5" max="5" width="11.140625" customWidth="1"/>
    <col min="6" max="6" width="5.7109375" customWidth="1"/>
    <col min="7" max="7" width="3.140625" customWidth="1"/>
    <col min="8" max="8" width="11.85546875" bestFit="1" customWidth="1"/>
    <col min="9" max="9" width="14.5703125" bestFit="1" customWidth="1"/>
    <col min="10" max="10" width="8" bestFit="1" customWidth="1"/>
    <col min="11" max="11" width="2.7109375" customWidth="1"/>
    <col min="12" max="12" width="5.140625" customWidth="1"/>
    <col min="13" max="15" width="10" customWidth="1"/>
    <col min="16" max="16" width="13.140625" bestFit="1" customWidth="1"/>
    <col min="17" max="17" width="16.28515625" bestFit="1" customWidth="1"/>
    <col min="18" max="19" width="12" bestFit="1" customWidth="1"/>
    <col min="20" max="20" width="10" customWidth="1"/>
    <col min="21" max="21" width="9.5703125" bestFit="1" customWidth="1"/>
  </cols>
  <sheetData>
    <row r="2" spans="1:13" x14ac:dyDescent="0.25">
      <c r="A2" t="s">
        <v>23</v>
      </c>
      <c r="B2" t="s">
        <v>28</v>
      </c>
      <c r="G2" s="17" t="s">
        <v>26</v>
      </c>
      <c r="H2" s="17"/>
      <c r="I2" s="17"/>
      <c r="J2" s="17"/>
      <c r="K2" s="17"/>
    </row>
    <row r="3" spans="1:13" x14ac:dyDescent="0.25">
      <c r="G3" s="17"/>
      <c r="H3" s="17"/>
      <c r="I3" s="17"/>
      <c r="J3" s="17"/>
      <c r="K3" s="17"/>
    </row>
    <row r="4" spans="1:13" x14ac:dyDescent="0.25">
      <c r="A4" t="s">
        <v>22</v>
      </c>
      <c r="G4" s="17"/>
      <c r="H4" s="17" t="s">
        <v>22</v>
      </c>
      <c r="I4" s="17"/>
      <c r="J4" s="17"/>
      <c r="K4" s="17"/>
    </row>
    <row r="5" spans="1:13" x14ac:dyDescent="0.25">
      <c r="C5" s="10" t="s">
        <v>20</v>
      </c>
      <c r="D5" s="10" t="s">
        <v>21</v>
      </c>
      <c r="E5" s="12" t="s">
        <v>6</v>
      </c>
      <c r="G5" s="17"/>
      <c r="H5" s="18" t="s">
        <v>20</v>
      </c>
      <c r="I5" s="18" t="s">
        <v>21</v>
      </c>
      <c r="J5" s="19" t="s">
        <v>6</v>
      </c>
      <c r="K5" s="18"/>
      <c r="M5" s="10" t="s">
        <v>27</v>
      </c>
    </row>
    <row r="6" spans="1:13" x14ac:dyDescent="0.25">
      <c r="B6" s="1" t="s">
        <v>1</v>
      </c>
      <c r="C6" s="2">
        <v>6394.9453265000002</v>
      </c>
      <c r="D6" s="2">
        <v>41.811775699999998</v>
      </c>
      <c r="E6" s="13">
        <f>SUM(C6:D6)</f>
        <v>6436.7571022000002</v>
      </c>
      <c r="G6" s="17"/>
      <c r="H6" s="20">
        <v>9033.001932021356</v>
      </c>
      <c r="I6" s="20">
        <v>5927.5026240181123</v>
      </c>
      <c r="J6" s="21">
        <f>SUM(H6:I6)</f>
        <v>14960.504556039468</v>
      </c>
      <c r="K6" s="22"/>
      <c r="M6" s="16">
        <f>E6/J6-1</f>
        <v>-0.56974999886607969</v>
      </c>
    </row>
    <row r="7" spans="1:13" x14ac:dyDescent="0.25">
      <c r="B7" t="s">
        <v>2</v>
      </c>
      <c r="C7" s="31">
        <v>190.31487050000001</v>
      </c>
      <c r="D7" s="31">
        <v>0.32950370000000001</v>
      </c>
      <c r="E7" s="33">
        <f t="shared" ref="E7:E10" si="0">SUM(C7:D7)</f>
        <v>190.64437420000002</v>
      </c>
      <c r="G7" s="17"/>
      <c r="H7" s="22">
        <v>4768.8577681209099</v>
      </c>
      <c r="I7" s="22">
        <v>871.28778877853904</v>
      </c>
      <c r="J7" s="23">
        <f t="shared" ref="J7:J9" si="1">SUM(H7:I7)</f>
        <v>5640.1455568994488</v>
      </c>
      <c r="K7" s="22"/>
      <c r="M7" s="16">
        <f t="shared" ref="M7:M10" si="2">E7/J7-1</f>
        <v>-0.96619867833609552</v>
      </c>
    </row>
    <row r="8" spans="1:13" x14ac:dyDescent="0.25">
      <c r="B8" t="s">
        <v>3</v>
      </c>
      <c r="C8" s="31">
        <v>1181.9391323</v>
      </c>
      <c r="D8" s="31">
        <v>9.9502682</v>
      </c>
      <c r="E8" s="33">
        <f t="shared" si="0"/>
        <v>1191.8894005</v>
      </c>
      <c r="G8" s="17"/>
      <c r="H8" s="22">
        <v>9050.7544402115909</v>
      </c>
      <c r="I8" s="22">
        <v>4860.4827707277645</v>
      </c>
      <c r="J8" s="23">
        <f t="shared" si="1"/>
        <v>13911.237210939355</v>
      </c>
      <c r="K8" s="22"/>
      <c r="M8" s="16">
        <f t="shared" si="2"/>
        <v>-0.91432182613040802</v>
      </c>
    </row>
    <row r="9" spans="1:13" x14ac:dyDescent="0.25">
      <c r="B9" s="4" t="s">
        <v>4</v>
      </c>
      <c r="C9" s="34">
        <v>10727.8719224</v>
      </c>
      <c r="D9" s="34">
        <v>9.1290455999999995</v>
      </c>
      <c r="E9" s="35">
        <f t="shared" si="0"/>
        <v>10737.000968</v>
      </c>
      <c r="G9" s="17"/>
      <c r="H9" s="24">
        <v>6735.8977702382563</v>
      </c>
      <c r="I9" s="24">
        <v>5414.5682968371275</v>
      </c>
      <c r="J9" s="25">
        <f t="shared" si="1"/>
        <v>12150.466067075384</v>
      </c>
      <c r="K9" s="26"/>
      <c r="M9" s="16">
        <f t="shared" si="2"/>
        <v>-0.11633011369872537</v>
      </c>
    </row>
    <row r="10" spans="1:13" x14ac:dyDescent="0.25">
      <c r="B10" s="6" t="s">
        <v>5</v>
      </c>
      <c r="C10" s="36">
        <f>SUM(C6:C9)</f>
        <v>18495.071251699999</v>
      </c>
      <c r="D10" s="36">
        <f>SUM(D6:D9)</f>
        <v>61.220593199999996</v>
      </c>
      <c r="E10" s="37">
        <f t="shared" si="0"/>
        <v>18556.291844899999</v>
      </c>
      <c r="G10" s="17"/>
      <c r="H10" s="27">
        <f>SUM(H6:H9)</f>
        <v>29588.511910592111</v>
      </c>
      <c r="I10" s="27">
        <f t="shared" ref="I10:J10" si="3">SUM(I6:I9)</f>
        <v>17073.841480361545</v>
      </c>
      <c r="J10" s="28">
        <f t="shared" si="3"/>
        <v>46662.353390953649</v>
      </c>
      <c r="K10" s="17"/>
      <c r="L10" s="6"/>
      <c r="M10" s="16">
        <f t="shared" si="2"/>
        <v>-0.60232841902702927</v>
      </c>
    </row>
    <row r="11" spans="1:13" x14ac:dyDescent="0.25">
      <c r="G11" s="17"/>
      <c r="H11" s="17"/>
      <c r="I11" s="17"/>
      <c r="J11" s="17"/>
      <c r="K11" s="17"/>
      <c r="M11" s="16"/>
    </row>
    <row r="12" spans="1:13" x14ac:dyDescent="0.25">
      <c r="A12" t="s">
        <v>22</v>
      </c>
      <c r="G12" s="17"/>
      <c r="H12" s="17" t="s">
        <v>22</v>
      </c>
      <c r="I12" s="17"/>
      <c r="J12" s="17"/>
      <c r="K12" s="17"/>
      <c r="M12" s="16"/>
    </row>
    <row r="13" spans="1:13" x14ac:dyDescent="0.25">
      <c r="C13" s="10" t="s">
        <v>20</v>
      </c>
      <c r="D13" s="10" t="s">
        <v>21</v>
      </c>
      <c r="E13" s="12" t="s">
        <v>6</v>
      </c>
      <c r="G13" s="17"/>
      <c r="H13" s="18" t="s">
        <v>20</v>
      </c>
      <c r="I13" s="18" t="s">
        <v>21</v>
      </c>
      <c r="J13" s="19" t="s">
        <v>6</v>
      </c>
      <c r="K13" s="17"/>
      <c r="M13" s="16"/>
    </row>
    <row r="14" spans="1:13" x14ac:dyDescent="0.25">
      <c r="A14" s="42" t="s">
        <v>8</v>
      </c>
      <c r="B14" s="42"/>
      <c r="C14" s="38">
        <v>276.810399532475</v>
      </c>
      <c r="D14" s="38">
        <v>20.861435693157599</v>
      </c>
      <c r="E14" s="39">
        <f>SUM(C14:D14)</f>
        <v>297.67183522563261</v>
      </c>
      <c r="F14" s="40"/>
      <c r="G14" s="17"/>
      <c r="H14" s="20">
        <v>432.53059999999999</v>
      </c>
      <c r="I14" s="20">
        <v>440.50439999999998</v>
      </c>
      <c r="J14" s="21">
        <f>SUM(H14:I14)</f>
        <v>873.03499999999997</v>
      </c>
      <c r="K14" s="17"/>
      <c r="M14" s="16">
        <f>E14/J14-1</f>
        <v>-0.65903791345635332</v>
      </c>
    </row>
    <row r="15" spans="1:13" x14ac:dyDescent="0.25">
      <c r="A15" s="43" t="s">
        <v>16</v>
      </c>
      <c r="B15" s="43"/>
      <c r="C15" s="31">
        <v>130.396022353999</v>
      </c>
      <c r="D15" s="31">
        <v>1808.3401399577699</v>
      </c>
      <c r="E15" s="33">
        <f t="shared" ref="E15:E24" si="4">SUM(C15:D15)</f>
        <v>1938.736162311769</v>
      </c>
      <c r="F15" s="40"/>
      <c r="G15" s="17"/>
      <c r="H15" s="22">
        <v>2196.5149000000001</v>
      </c>
      <c r="I15" s="22">
        <v>1599.5535</v>
      </c>
      <c r="J15" s="23">
        <f t="shared" ref="J15:J23" si="5">SUM(H15:I15)</f>
        <v>3796.0684000000001</v>
      </c>
      <c r="K15" s="17"/>
      <c r="M15" s="32">
        <f t="shared" ref="M15:M24" si="6">E15/J15-1</f>
        <v>-0.48927786382569693</v>
      </c>
    </row>
    <row r="16" spans="1:13" x14ac:dyDescent="0.25">
      <c r="A16" s="43" t="s">
        <v>13</v>
      </c>
      <c r="B16" s="43"/>
      <c r="C16" s="31">
        <v>596.04570298596798</v>
      </c>
      <c r="D16" s="31">
        <v>499.61736249119798</v>
      </c>
      <c r="E16" s="33">
        <f t="shared" si="4"/>
        <v>1095.6630654771659</v>
      </c>
      <c r="F16" s="40"/>
      <c r="G16" s="17"/>
      <c r="H16" s="22">
        <v>554.86710000000005</v>
      </c>
      <c r="I16" s="22">
        <v>992.27269999999999</v>
      </c>
      <c r="J16" s="23">
        <f t="shared" si="5"/>
        <v>1547.1397999999999</v>
      </c>
      <c r="K16" s="17"/>
      <c r="M16" s="16">
        <f t="shared" si="6"/>
        <v>-0.29181379376500693</v>
      </c>
    </row>
    <row r="17" spans="1:13" x14ac:dyDescent="0.25">
      <c r="A17" s="43" t="s">
        <v>9</v>
      </c>
      <c r="B17" s="43"/>
      <c r="C17" s="31">
        <v>563.96961800646102</v>
      </c>
      <c r="D17" s="31">
        <v>114.68951118729299</v>
      </c>
      <c r="E17" s="33">
        <f t="shared" si="4"/>
        <v>678.65912919375398</v>
      </c>
      <c r="F17" s="40"/>
      <c r="G17" s="17"/>
      <c r="H17" s="22">
        <v>1213.8403000000001</v>
      </c>
      <c r="I17" s="22">
        <v>437.05189999999999</v>
      </c>
      <c r="J17" s="23">
        <f t="shared" si="5"/>
        <v>1650.8922</v>
      </c>
      <c r="K17" s="17"/>
      <c r="M17" s="16">
        <f t="shared" si="6"/>
        <v>-0.58891372241400497</v>
      </c>
    </row>
    <row r="18" spans="1:13" x14ac:dyDescent="0.25">
      <c r="A18" s="43" t="s">
        <v>17</v>
      </c>
      <c r="B18" s="43"/>
      <c r="C18" s="31">
        <v>279.17487338830603</v>
      </c>
      <c r="D18" s="31">
        <v>147.185727264782</v>
      </c>
      <c r="E18" s="33">
        <f>SUM(C18:D18)</f>
        <v>426.360600653088</v>
      </c>
      <c r="F18" s="40"/>
      <c r="G18" s="17"/>
      <c r="H18" s="22">
        <v>461.4298</v>
      </c>
      <c r="I18" s="22">
        <v>487.81110000000001</v>
      </c>
      <c r="J18" s="23">
        <f t="shared" si="5"/>
        <v>949.24090000000001</v>
      </c>
      <c r="K18" s="17"/>
      <c r="M18" s="16">
        <f t="shared" si="6"/>
        <v>-0.55084046562565092</v>
      </c>
    </row>
    <row r="19" spans="1:13" x14ac:dyDescent="0.25">
      <c r="A19" s="43" t="s">
        <v>12</v>
      </c>
      <c r="B19" s="43"/>
      <c r="C19" s="31">
        <v>188.45895026971399</v>
      </c>
      <c r="D19" s="31">
        <v>11.120754940568901</v>
      </c>
      <c r="E19" s="33">
        <f t="shared" si="4"/>
        <v>199.5797052102829</v>
      </c>
      <c r="F19" s="40"/>
      <c r="G19" s="17"/>
      <c r="H19" s="22">
        <v>213.6078</v>
      </c>
      <c r="I19" s="22">
        <v>134.04830000000001</v>
      </c>
      <c r="J19" s="23">
        <f t="shared" si="5"/>
        <v>347.65610000000004</v>
      </c>
      <c r="K19" s="17"/>
      <c r="M19" s="16">
        <f t="shared" si="6"/>
        <v>-0.42592779125612101</v>
      </c>
    </row>
    <row r="20" spans="1:13" x14ac:dyDescent="0.25">
      <c r="A20" s="43" t="s">
        <v>10</v>
      </c>
      <c r="B20" s="43"/>
      <c r="C20" s="31">
        <v>1788.99810574555</v>
      </c>
      <c r="D20" s="31">
        <v>80.705966466478003</v>
      </c>
      <c r="E20" s="33">
        <f t="shared" si="4"/>
        <v>1869.704072212028</v>
      </c>
      <c r="F20" s="40"/>
      <c r="G20" s="17"/>
      <c r="H20" s="22">
        <v>956.95299999999997</v>
      </c>
      <c r="I20" s="22">
        <v>526.83720000000005</v>
      </c>
      <c r="J20" s="23">
        <f t="shared" si="5"/>
        <v>1483.7901999999999</v>
      </c>
      <c r="K20" s="17"/>
      <c r="M20" s="32">
        <f t="shared" si="6"/>
        <v>0.26008654876681891</v>
      </c>
    </row>
    <row r="21" spans="1:13" x14ac:dyDescent="0.25">
      <c r="A21" s="43" t="s">
        <v>11</v>
      </c>
      <c r="B21" s="43"/>
      <c r="C21" s="31">
        <v>339.329164144027</v>
      </c>
      <c r="D21" s="31">
        <v>669.777169819508</v>
      </c>
      <c r="E21" s="33">
        <f>SUM(C21:D21)</f>
        <v>1009.106333963535</v>
      </c>
      <c r="F21" s="40"/>
      <c r="G21" s="17"/>
      <c r="H21" s="22">
        <v>1452.1128000000001</v>
      </c>
      <c r="I21" s="22">
        <v>1625.6447000000001</v>
      </c>
      <c r="J21" s="23">
        <f t="shared" si="5"/>
        <v>3077.7575000000002</v>
      </c>
      <c r="K21" s="17"/>
      <c r="M21" s="16">
        <f t="shared" si="6"/>
        <v>-0.67212935588215283</v>
      </c>
    </row>
    <row r="22" spans="1:13" x14ac:dyDescent="0.25">
      <c r="A22" s="43" t="s">
        <v>15</v>
      </c>
      <c r="B22" s="43"/>
      <c r="C22" s="31">
        <v>26.845449846440999</v>
      </c>
      <c r="D22" s="31">
        <v>0</v>
      </c>
      <c r="E22" s="33">
        <f t="shared" si="4"/>
        <v>26.845449846440999</v>
      </c>
      <c r="F22" s="40"/>
      <c r="G22" s="17"/>
      <c r="H22" s="22">
        <v>2266.8476999999998</v>
      </c>
      <c r="I22" s="22">
        <v>96.136200000000002</v>
      </c>
      <c r="J22" s="23">
        <f t="shared" si="5"/>
        <v>2362.9838999999997</v>
      </c>
      <c r="K22" s="17"/>
      <c r="M22" s="16">
        <f t="shared" si="6"/>
        <v>-0.98863917361161835</v>
      </c>
    </row>
    <row r="23" spans="1:13" x14ac:dyDescent="0.25">
      <c r="A23" s="45" t="s">
        <v>14</v>
      </c>
      <c r="B23" s="45"/>
      <c r="C23" s="34">
        <v>173.08918500049</v>
      </c>
      <c r="D23" s="34">
        <v>115.35144731442701</v>
      </c>
      <c r="E23" s="35">
        <f t="shared" si="4"/>
        <v>288.44063231491702</v>
      </c>
      <c r="F23" s="40"/>
      <c r="G23" s="17"/>
      <c r="H23" s="24">
        <v>1622.5508</v>
      </c>
      <c r="I23" s="24">
        <v>384.34249999999997</v>
      </c>
      <c r="J23" s="25">
        <f t="shared" si="5"/>
        <v>2006.8933</v>
      </c>
      <c r="K23" s="17"/>
      <c r="M23" s="16">
        <f t="shared" si="6"/>
        <v>-0.85627505342963817</v>
      </c>
    </row>
    <row r="24" spans="1:13" x14ac:dyDescent="0.25">
      <c r="A24" s="44" t="s">
        <v>18</v>
      </c>
      <c r="B24" s="44"/>
      <c r="C24" s="36">
        <f>SUM(C14:C23)</f>
        <v>4363.117471273431</v>
      </c>
      <c r="D24" s="36">
        <f>SUM(D14:D23)</f>
        <v>3467.6495151351824</v>
      </c>
      <c r="E24" s="37">
        <f t="shared" si="4"/>
        <v>7830.7669864086129</v>
      </c>
      <c r="F24" s="40"/>
      <c r="G24" s="17"/>
      <c r="H24" s="29">
        <f>SUM(H14:H23)</f>
        <v>11371.254799999999</v>
      </c>
      <c r="I24" s="29">
        <f t="shared" ref="I24:J24" si="7">SUM(I14:I23)</f>
        <v>6724.2024999999994</v>
      </c>
      <c r="J24" s="30">
        <f t="shared" si="7"/>
        <v>18095.457299999998</v>
      </c>
      <c r="K24" s="17"/>
      <c r="M24" s="16">
        <f t="shared" si="6"/>
        <v>-0.56725232987570795</v>
      </c>
    </row>
    <row r="25" spans="1:13" x14ac:dyDescent="0.25">
      <c r="F25" s="41"/>
      <c r="G25" s="17"/>
      <c r="H25" s="17"/>
      <c r="I25" s="17"/>
      <c r="J25" s="17"/>
      <c r="K25" s="17"/>
      <c r="M25" s="16"/>
    </row>
    <row r="27" spans="1:13" x14ac:dyDescent="0.25">
      <c r="C27" s="10" t="s">
        <v>20</v>
      </c>
      <c r="D27" s="10" t="s">
        <v>21</v>
      </c>
      <c r="E27" s="12" t="s">
        <v>6</v>
      </c>
    </row>
    <row r="28" spans="1:13" x14ac:dyDescent="0.25">
      <c r="B28" s="1" t="s">
        <v>30</v>
      </c>
      <c r="C28" s="38">
        <v>4413.5877432999996</v>
      </c>
      <c r="D28" s="38">
        <v>43.977477800000003</v>
      </c>
      <c r="E28" s="39">
        <f>SUM(C28:D28)</f>
        <v>4457.5652210999997</v>
      </c>
    </row>
    <row r="29" spans="1:13" x14ac:dyDescent="0.25">
      <c r="B29" s="4" t="s">
        <v>31</v>
      </c>
      <c r="C29" s="34">
        <v>14081.483508400001</v>
      </c>
      <c r="D29" s="34">
        <v>17.243115400000001</v>
      </c>
      <c r="E29" s="35">
        <f t="shared" ref="E29" si="8">SUM(C29:D29)</f>
        <v>14098.726623800001</v>
      </c>
    </row>
    <row r="30" spans="1:13" x14ac:dyDescent="0.25">
      <c r="B30" s="6" t="s">
        <v>5</v>
      </c>
      <c r="C30" s="7">
        <f>SUM(C28:C29)</f>
        <v>18495.071251699999</v>
      </c>
      <c r="D30" s="7">
        <f>SUM(D28:D29)</f>
        <v>61.220593200000003</v>
      </c>
      <c r="E30" s="14">
        <f t="shared" ref="E30" si="9">SUM(E28:E29)</f>
        <v>18556.291844899999</v>
      </c>
    </row>
    <row r="43" spans="1:5" x14ac:dyDescent="0.25">
      <c r="A43" s="15" t="s">
        <v>24</v>
      </c>
    </row>
    <row r="44" spans="1:5" x14ac:dyDescent="0.25">
      <c r="B44" s="15" t="s">
        <v>25</v>
      </c>
    </row>
    <row r="45" spans="1:5" x14ac:dyDescent="0.25">
      <c r="A45" s="15">
        <v>2013</v>
      </c>
      <c r="B45" s="15">
        <v>101.354</v>
      </c>
      <c r="C45" s="15"/>
      <c r="D45" s="15"/>
      <c r="E45" s="15"/>
    </row>
    <row r="46" spans="1:5" x14ac:dyDescent="0.25">
      <c r="A46" s="15">
        <v>2014</v>
      </c>
      <c r="B46" s="15">
        <v>102.887</v>
      </c>
      <c r="C46" s="15"/>
      <c r="D46" s="15"/>
      <c r="E46" s="15"/>
    </row>
    <row r="47" spans="1:5" x14ac:dyDescent="0.25">
      <c r="A47" s="15">
        <v>2015</v>
      </c>
      <c r="B47" s="15">
        <v>103.116</v>
      </c>
      <c r="C47" s="15"/>
      <c r="D47" s="15"/>
      <c r="E47" s="15"/>
    </row>
    <row r="48" spans="1:5" x14ac:dyDescent="0.25">
      <c r="A48" s="15">
        <v>2016</v>
      </c>
      <c r="B48" s="15">
        <v>104.148</v>
      </c>
      <c r="C48" s="15"/>
      <c r="D48" s="15"/>
      <c r="E48" s="15"/>
    </row>
    <row r="49" spans="1:5" x14ac:dyDescent="0.25">
      <c r="A49" s="15">
        <v>2017</v>
      </c>
      <c r="B49" s="15">
        <v>106.054</v>
      </c>
      <c r="C49" s="15"/>
      <c r="D49" s="15"/>
      <c r="E49" s="15"/>
    </row>
    <row r="50" spans="1:5" x14ac:dyDescent="0.25">
      <c r="A50" s="15">
        <v>2018</v>
      </c>
      <c r="B50" s="15">
        <v>108.31699999999999</v>
      </c>
      <c r="C50" s="15">
        <f>B50/B45</f>
        <v>1.0686998046451053</v>
      </c>
      <c r="D50" s="15">
        <f>5*C50</f>
        <v>5.3434990232255259</v>
      </c>
      <c r="E50" s="15">
        <f>0.001*C50</f>
        <v>1.0686998046451053E-3</v>
      </c>
    </row>
    <row r="51" spans="1:5" x14ac:dyDescent="0.25">
      <c r="A51" s="15">
        <v>2019</v>
      </c>
      <c r="B51" s="15">
        <v>109.93300000000001</v>
      </c>
      <c r="C51" s="15"/>
      <c r="D51" s="15"/>
      <c r="E51" s="15"/>
    </row>
    <row r="52" spans="1:5" x14ac:dyDescent="0.25">
      <c r="A52" s="15">
        <v>2020</v>
      </c>
      <c r="B52" s="15">
        <v>111.145</v>
      </c>
      <c r="C52" s="15"/>
      <c r="D52" s="15"/>
      <c r="E52" s="15"/>
    </row>
    <row r="53" spans="1:5" x14ac:dyDescent="0.25">
      <c r="A53" s="15">
        <v>2021</v>
      </c>
      <c r="B53" s="15">
        <v>115.621</v>
      </c>
      <c r="C53" s="15"/>
      <c r="D53" s="15"/>
      <c r="E53" s="15"/>
    </row>
    <row r="54" spans="1:5" x14ac:dyDescent="0.25">
      <c r="A54" s="15">
        <v>2022</v>
      </c>
      <c r="B54" s="15">
        <v>122.81699999999999</v>
      </c>
      <c r="C54" s="15"/>
      <c r="D54" s="15"/>
      <c r="E54" s="15"/>
    </row>
  </sheetData>
  <sortState xmlns:xlrd2="http://schemas.microsoft.com/office/spreadsheetml/2017/richdata2" ref="P24:R31">
    <sortCondition ref="P24:P31"/>
    <sortCondition ref="Q24:Q31"/>
  </sortState>
  <mergeCells count="11">
    <mergeCell ref="A24:B24"/>
    <mergeCell ref="A23:B23"/>
    <mergeCell ref="A22:B22"/>
    <mergeCell ref="A21:B21"/>
    <mergeCell ref="A20:B20"/>
    <mergeCell ref="A14:B14"/>
    <mergeCell ref="A19:B19"/>
    <mergeCell ref="A18:B18"/>
    <mergeCell ref="A17:B17"/>
    <mergeCell ref="A16:B16"/>
    <mergeCell ref="A15:B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Gross Acreage</vt:lpstr>
      <vt:lpstr>Net Industrial Acreage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Jensen</dc:creator>
  <cp:lastModifiedBy>Michael Jensen</cp:lastModifiedBy>
  <dcterms:created xsi:type="dcterms:W3CDTF">2022-09-14T17:14:04Z</dcterms:created>
  <dcterms:modified xsi:type="dcterms:W3CDTF">2023-08-15T02:03:11Z</dcterms:modified>
</cp:coreProperties>
</file>