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Model Development\SHRP2-fasttrips\Task2\test_net_target\"/>
    </mc:Choice>
  </mc:AlternateContent>
  <bookViews>
    <workbookView xWindow="-15" yWindow="-15" windowWidth="14400" windowHeight="14790" tabRatio="870" firstSheet="11" activeTab="20"/>
  </bookViews>
  <sheets>
    <sheet name="Diagram" sheetId="1" r:id="rId1"/>
    <sheet name="Features" sheetId="2" r:id="rId2"/>
    <sheet name="TripCalcs" sheetId="26" r:id="rId3"/>
    <sheet name="StopTimeCalcs" sheetId="27" r:id="rId4"/>
    <sheet name="Reqs" sheetId="14" r:id="rId5"/>
    <sheet name="Demand" sheetId="4" r:id="rId6"/>
    <sheet name="&lt;design|inputs&gt;" sheetId="5" r:id="rId7"/>
    <sheet name="trips" sheetId="10" r:id="rId8"/>
    <sheet name="trips_ft" sheetId="11" r:id="rId9"/>
    <sheet name="routes" sheetId="12" r:id="rId10"/>
    <sheet name="routes_ft" sheetId="13" r:id="rId11"/>
    <sheet name="stops" sheetId="15" r:id="rId12"/>
    <sheet name="stops_ft" sheetId="16" r:id="rId13"/>
    <sheet name="stop_times" sheetId="17" r:id="rId14"/>
    <sheet name="stop_times_ft" sheetId="18" r:id="rId15"/>
    <sheet name="vehicles_ft" sheetId="19" r:id="rId16"/>
    <sheet name="fare_attributes_ft" sheetId="22" r:id="rId17"/>
    <sheet name="fare_rules" sheetId="23" r:id="rId18"/>
    <sheet name="fare_rules_ft" sheetId="24" r:id="rId19"/>
    <sheet name="fare_transfer_rules" sheetId="25" r:id="rId20"/>
    <sheet name="walk_access" sheetId="3" r:id="rId21"/>
    <sheet name="transfers" sheetId="6" r:id="rId22"/>
    <sheet name="transfers_ft" sheetId="7" r:id="rId23"/>
    <sheet name="drive_access" sheetId="8" r:id="rId24"/>
    <sheet name="pnr" sheetId="9" r:id="rId25"/>
    <sheet name="agency" sheetId="20" r:id="rId26"/>
    <sheet name="calendar" sheetId="21" r:id="rId27"/>
    <sheet name="blank" sheetId="28" r:id="rId28"/>
  </sheets>
  <definedNames>
    <definedName name="_xlnm.Print_Area" localSheetId="0">Diagram!$B$2:$T$28</definedName>
  </definedNames>
  <calcPr calcId="152511"/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2" i="10"/>
  <c r="A391" i="18" l="1"/>
  <c r="B391" i="18"/>
  <c r="A391" i="27"/>
  <c r="B391" i="27" s="1"/>
  <c r="C391" i="27" l="1"/>
  <c r="A391" i="17"/>
  <c r="E391" i="27"/>
  <c r="D391" i="27"/>
  <c r="E391" i="17" s="1"/>
  <c r="A388" i="18"/>
  <c r="A389" i="18"/>
  <c r="A390" i="18"/>
  <c r="A386" i="18"/>
  <c r="A387" i="18"/>
  <c r="A386" i="17"/>
  <c r="E386" i="17"/>
  <c r="A387" i="17"/>
  <c r="E387" i="17"/>
  <c r="A388" i="17"/>
  <c r="E388" i="17"/>
  <c r="A389" i="17"/>
  <c r="E389" i="17"/>
  <c r="A390" i="17"/>
  <c r="E390" i="17"/>
  <c r="A154" i="11"/>
  <c r="B154" i="11"/>
  <c r="A155" i="11"/>
  <c r="B155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2" i="10"/>
  <c r="A154" i="10"/>
  <c r="A155" i="10"/>
  <c r="E390" i="27"/>
  <c r="E389" i="27"/>
  <c r="E388" i="27"/>
  <c r="E387" i="27"/>
  <c r="E386" i="27"/>
  <c r="E385" i="27"/>
  <c r="E384" i="27"/>
  <c r="E383" i="27"/>
  <c r="E382" i="27"/>
  <c r="E381" i="27"/>
  <c r="E380" i="27"/>
  <c r="E379" i="27"/>
  <c r="E378" i="27"/>
  <c r="E377" i="27"/>
  <c r="E376" i="27"/>
  <c r="E375" i="27"/>
  <c r="E374" i="27"/>
  <c r="E373" i="27"/>
  <c r="E372" i="27"/>
  <c r="E371" i="27"/>
  <c r="E370" i="27"/>
  <c r="E369" i="27"/>
  <c r="E368" i="27"/>
  <c r="E367" i="27"/>
  <c r="E366" i="27"/>
  <c r="E365" i="27"/>
  <c r="E364" i="27"/>
  <c r="E363" i="27"/>
  <c r="E362" i="27"/>
  <c r="E361" i="27"/>
  <c r="E360" i="27"/>
  <c r="E359" i="27"/>
  <c r="E358" i="27"/>
  <c r="E357" i="27"/>
  <c r="E356" i="27"/>
  <c r="E355" i="27"/>
  <c r="E354" i="27"/>
  <c r="E353" i="27"/>
  <c r="E352" i="27"/>
  <c r="E351" i="27"/>
  <c r="E350" i="27"/>
  <c r="E349" i="27"/>
  <c r="E348" i="27"/>
  <c r="E347" i="27"/>
  <c r="E346" i="27"/>
  <c r="E345" i="27"/>
  <c r="E344" i="27"/>
  <c r="E343" i="27"/>
  <c r="E342" i="27"/>
  <c r="E341" i="27"/>
  <c r="E340" i="27"/>
  <c r="E339" i="27"/>
  <c r="E338" i="27"/>
  <c r="E337" i="27"/>
  <c r="E336" i="27"/>
  <c r="E335" i="27"/>
  <c r="E334" i="27"/>
  <c r="E333" i="27"/>
  <c r="E332" i="27"/>
  <c r="E331" i="27"/>
  <c r="E330" i="27"/>
  <c r="E329" i="27"/>
  <c r="E328" i="27"/>
  <c r="E327" i="27"/>
  <c r="E326" i="27"/>
  <c r="E325" i="27"/>
  <c r="E324" i="27"/>
  <c r="E323" i="27"/>
  <c r="E322" i="27"/>
  <c r="E321" i="27"/>
  <c r="E320" i="27"/>
  <c r="E319" i="27"/>
  <c r="E318" i="27"/>
  <c r="E317" i="27"/>
  <c r="E316" i="27"/>
  <c r="E315" i="27"/>
  <c r="E314" i="27"/>
  <c r="E313" i="27"/>
  <c r="E312" i="27"/>
  <c r="E311" i="27"/>
  <c r="E310" i="27"/>
  <c r="E309" i="27"/>
  <c r="E308" i="27"/>
  <c r="E307" i="27"/>
  <c r="E306" i="27"/>
  <c r="E305" i="27"/>
  <c r="E304" i="27"/>
  <c r="E303" i="27"/>
  <c r="E302" i="27"/>
  <c r="E301" i="27"/>
  <c r="E300" i="27"/>
  <c r="E299" i="27"/>
  <c r="E298" i="27"/>
  <c r="E297" i="27"/>
  <c r="E296" i="27"/>
  <c r="E295" i="27"/>
  <c r="E294" i="27"/>
  <c r="E293" i="27"/>
  <c r="E292" i="27"/>
  <c r="E291" i="27"/>
  <c r="E290" i="27"/>
  <c r="E289" i="27"/>
  <c r="E288" i="27"/>
  <c r="E287" i="27"/>
  <c r="E286" i="27"/>
  <c r="E285" i="27"/>
  <c r="E284" i="27"/>
  <c r="E283" i="27"/>
  <c r="E282" i="27"/>
  <c r="E281" i="27"/>
  <c r="E280" i="27"/>
  <c r="E279" i="27"/>
  <c r="E278" i="27"/>
  <c r="E277" i="27"/>
  <c r="E276" i="27"/>
  <c r="E275" i="27"/>
  <c r="E274" i="27"/>
  <c r="E273" i="27"/>
  <c r="E272" i="27"/>
  <c r="E271" i="27"/>
  <c r="E270" i="27"/>
  <c r="E269" i="27"/>
  <c r="E268" i="27"/>
  <c r="E267" i="27"/>
  <c r="E266" i="27"/>
  <c r="E265" i="27"/>
  <c r="E264" i="27"/>
  <c r="E263" i="27"/>
  <c r="E262" i="27"/>
  <c r="E261" i="27"/>
  <c r="E260" i="27"/>
  <c r="E259" i="27"/>
  <c r="E258" i="27"/>
  <c r="E257" i="27"/>
  <c r="E256" i="27"/>
  <c r="E255" i="27"/>
  <c r="E254" i="27"/>
  <c r="E253" i="27"/>
  <c r="E252" i="27"/>
  <c r="E251" i="27"/>
  <c r="E250" i="27"/>
  <c r="E249" i="27"/>
  <c r="E248" i="27"/>
  <c r="E247" i="27"/>
  <c r="E246" i="27"/>
  <c r="E245" i="27"/>
  <c r="E244" i="27"/>
  <c r="E243" i="27"/>
  <c r="E242" i="27"/>
  <c r="E241" i="27"/>
  <c r="E240" i="27"/>
  <c r="E239" i="27"/>
  <c r="E238" i="27"/>
  <c r="E237" i="27"/>
  <c r="E236" i="27"/>
  <c r="E235" i="27"/>
  <c r="E234" i="27"/>
  <c r="E233" i="27"/>
  <c r="E232" i="27"/>
  <c r="E231" i="27"/>
  <c r="E230" i="27"/>
  <c r="E229" i="27"/>
  <c r="E228" i="27"/>
  <c r="E227" i="27"/>
  <c r="E226" i="27"/>
  <c r="E225" i="27"/>
  <c r="E224" i="27"/>
  <c r="E223" i="27"/>
  <c r="E222" i="27"/>
  <c r="E221" i="27"/>
  <c r="E220" i="27"/>
  <c r="E219" i="27"/>
  <c r="E218" i="27"/>
  <c r="E217" i="27"/>
  <c r="E216" i="27"/>
  <c r="E215" i="27"/>
  <c r="E214" i="27"/>
  <c r="E213" i="27"/>
  <c r="E212" i="27"/>
  <c r="E211" i="27"/>
  <c r="E210" i="27"/>
  <c r="E209" i="27"/>
  <c r="E208" i="27"/>
  <c r="E207" i="27"/>
  <c r="E206" i="27"/>
  <c r="E205" i="27"/>
  <c r="E204" i="27"/>
  <c r="E203" i="27"/>
  <c r="E202" i="27"/>
  <c r="E201" i="27"/>
  <c r="E200" i="27"/>
  <c r="E199" i="27"/>
  <c r="E198" i="27"/>
  <c r="E197" i="27"/>
  <c r="E196" i="27"/>
  <c r="E195" i="27"/>
  <c r="E194" i="27"/>
  <c r="E193" i="27"/>
  <c r="E192" i="27"/>
  <c r="E191" i="27"/>
  <c r="E190" i="27"/>
  <c r="E189" i="27"/>
  <c r="E188" i="27"/>
  <c r="E187" i="27"/>
  <c r="E186" i="27"/>
  <c r="E185" i="27"/>
  <c r="E184" i="27"/>
  <c r="E183" i="27"/>
  <c r="E182" i="27"/>
  <c r="E181" i="27"/>
  <c r="E180" i="27"/>
  <c r="E179" i="27"/>
  <c r="E178" i="27"/>
  <c r="E177" i="27"/>
  <c r="E176" i="27"/>
  <c r="E175" i="27"/>
  <c r="E174" i="27"/>
  <c r="E173" i="27"/>
  <c r="E172" i="27"/>
  <c r="E171" i="27"/>
  <c r="E170" i="27"/>
  <c r="E169" i="27"/>
  <c r="E168" i="27"/>
  <c r="E167" i="27"/>
  <c r="E166" i="27"/>
  <c r="E165" i="27"/>
  <c r="E164" i="27"/>
  <c r="E163" i="27"/>
  <c r="E162" i="27"/>
  <c r="E161" i="27"/>
  <c r="E160" i="27"/>
  <c r="E159" i="27"/>
  <c r="E158" i="27"/>
  <c r="E157" i="27"/>
  <c r="E156" i="27"/>
  <c r="E155" i="27"/>
  <c r="E154" i="27"/>
  <c r="E153" i="27"/>
  <c r="E152" i="27"/>
  <c r="E151" i="27"/>
  <c r="E150" i="27"/>
  <c r="E149" i="27"/>
  <c r="E148" i="27"/>
  <c r="E147" i="27"/>
  <c r="E146" i="27"/>
  <c r="E145" i="27"/>
  <c r="E144" i="27"/>
  <c r="E143" i="27"/>
  <c r="E142" i="27"/>
  <c r="E141" i="27"/>
  <c r="E140" i="27"/>
  <c r="E139" i="27"/>
  <c r="E138" i="27"/>
  <c r="E137" i="27"/>
  <c r="E136" i="27"/>
  <c r="E135" i="27"/>
  <c r="E134" i="27"/>
  <c r="E133" i="27"/>
  <c r="E132" i="27"/>
  <c r="E131" i="27"/>
  <c r="E130" i="27"/>
  <c r="E129" i="27"/>
  <c r="E128" i="27"/>
  <c r="E127" i="27"/>
  <c r="E126" i="27"/>
  <c r="E125" i="27"/>
  <c r="E124" i="27"/>
  <c r="E123" i="27"/>
  <c r="E122" i="27"/>
  <c r="E121" i="27"/>
  <c r="E120" i="27"/>
  <c r="E119" i="27"/>
  <c r="E118" i="27"/>
  <c r="E117" i="27"/>
  <c r="E116" i="27"/>
  <c r="E115" i="27"/>
  <c r="E114" i="27"/>
  <c r="E113" i="27"/>
  <c r="E112" i="27"/>
  <c r="E111" i="27"/>
  <c r="E110" i="27"/>
  <c r="E109" i="27"/>
  <c r="E108" i="27"/>
  <c r="E107" i="27"/>
  <c r="E106" i="27"/>
  <c r="E105" i="27"/>
  <c r="E104" i="27"/>
  <c r="E103" i="27"/>
  <c r="E102" i="27"/>
  <c r="E101" i="27"/>
  <c r="E100" i="27"/>
  <c r="E99" i="27"/>
  <c r="E98" i="27"/>
  <c r="E97" i="27"/>
  <c r="E96" i="27"/>
  <c r="E95" i="27"/>
  <c r="E94" i="27"/>
  <c r="E93" i="27"/>
  <c r="E92" i="27"/>
  <c r="E91" i="27"/>
  <c r="E90" i="27"/>
  <c r="E89" i="27"/>
  <c r="E88" i="27"/>
  <c r="E87" i="27"/>
  <c r="E86" i="27"/>
  <c r="E85" i="27"/>
  <c r="E84" i="27"/>
  <c r="E83" i="27"/>
  <c r="E82" i="27"/>
  <c r="E81" i="27"/>
  <c r="E80" i="27"/>
  <c r="E79" i="27"/>
  <c r="E78" i="27"/>
  <c r="E77" i="27"/>
  <c r="E76" i="27"/>
  <c r="E75" i="27"/>
  <c r="E74" i="27"/>
  <c r="E73" i="27"/>
  <c r="E72" i="27"/>
  <c r="E71" i="27"/>
  <c r="E70" i="27"/>
  <c r="E69" i="27"/>
  <c r="E68" i="27"/>
  <c r="E67" i="27"/>
  <c r="E66" i="27"/>
  <c r="E65" i="27"/>
  <c r="E64" i="27"/>
  <c r="E63" i="27"/>
  <c r="E62" i="27"/>
  <c r="E61" i="27"/>
  <c r="E60" i="27"/>
  <c r="E59" i="27"/>
  <c r="E58" i="27"/>
  <c r="E57" i="27"/>
  <c r="E56" i="27"/>
  <c r="E55" i="27"/>
  <c r="E54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B2" i="27"/>
  <c r="B154" i="26"/>
  <c r="C154" i="26" s="1"/>
  <c r="B155" i="26"/>
  <c r="C155" i="26" s="1"/>
  <c r="I82" i="2"/>
  <c r="I83" i="2"/>
  <c r="I84" i="2"/>
  <c r="I85" i="2"/>
  <c r="I86" i="2"/>
  <c r="I81" i="2"/>
  <c r="I90" i="2"/>
  <c r="H90" i="2"/>
  <c r="G90" i="2"/>
  <c r="F391" i="27" l="1"/>
  <c r="D154" i="26"/>
  <c r="D155" i="26" s="1"/>
  <c r="C9" i="7"/>
  <c r="C8" i="7"/>
  <c r="C3" i="7"/>
  <c r="C4" i="7"/>
  <c r="C5" i="7"/>
  <c r="C6" i="7"/>
  <c r="C7" i="7"/>
  <c r="C2" i="7"/>
  <c r="G391" i="27" l="1"/>
  <c r="I391" i="27" s="1"/>
  <c r="H391" i="27"/>
  <c r="D391" i="17" s="1"/>
  <c r="D7" i="15"/>
  <c r="C7" i="15"/>
  <c r="D6" i="15"/>
  <c r="C6" i="15"/>
  <c r="D5" i="15"/>
  <c r="C5" i="15"/>
  <c r="D4" i="15"/>
  <c r="C4" i="15"/>
  <c r="D3" i="15"/>
  <c r="C3" i="15"/>
  <c r="D2" i="15"/>
  <c r="C2" i="15"/>
  <c r="C3" i="9"/>
  <c r="B3" i="9"/>
  <c r="C2" i="9"/>
  <c r="B2" i="9"/>
  <c r="J391" i="27" l="1"/>
  <c r="K391" i="27" s="1"/>
  <c r="B391" i="17"/>
  <c r="C391" i="17"/>
  <c r="C91" i="2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P16" i="27"/>
  <c r="P17" i="27" s="1"/>
  <c r="P13" i="27"/>
  <c r="P14" i="27" s="1"/>
  <c r="P11" i="27"/>
  <c r="P9" i="27"/>
  <c r="P6" i="27"/>
  <c r="P7" i="27" s="1"/>
  <c r="P3" i="27"/>
  <c r="P4" i="27" s="1"/>
  <c r="D2" i="26"/>
  <c r="D2" i="27"/>
  <c r="M81" i="2"/>
  <c r="A2" i="27"/>
  <c r="A2" i="17" s="1"/>
  <c r="A3" i="25"/>
  <c r="B3" i="25"/>
  <c r="C3" i="25"/>
  <c r="D3" i="25"/>
  <c r="A4" i="25"/>
  <c r="C4" i="25"/>
  <c r="B5" i="25"/>
  <c r="C5" i="25"/>
  <c r="D5" i="25"/>
  <c r="A6" i="25"/>
  <c r="C6" i="25"/>
  <c r="B7" i="25"/>
  <c r="C7" i="25"/>
  <c r="C2" i="25"/>
  <c r="G106" i="2"/>
  <c r="G108" i="2"/>
  <c r="G109" i="2"/>
  <c r="D6" i="25" s="1"/>
  <c r="G110" i="2"/>
  <c r="D7" i="25" s="1"/>
  <c r="D110" i="2"/>
  <c r="D109" i="2"/>
  <c r="B6" i="25" s="1"/>
  <c r="D108" i="2"/>
  <c r="D107" i="2"/>
  <c r="B4" i="25" s="1"/>
  <c r="C110" i="2"/>
  <c r="A7" i="25" s="1"/>
  <c r="C109" i="2"/>
  <c r="C108" i="2"/>
  <c r="A5" i="25" s="1"/>
  <c r="C107" i="2"/>
  <c r="D106" i="2"/>
  <c r="C106" i="2"/>
  <c r="D105" i="2"/>
  <c r="G105" i="2" s="1"/>
  <c r="D2" i="25" s="1"/>
  <c r="C105" i="2"/>
  <c r="A2" i="25" s="1"/>
  <c r="D3" i="22"/>
  <c r="E3" i="22"/>
  <c r="D4" i="22"/>
  <c r="E4" i="22"/>
  <c r="E2" i="22"/>
  <c r="D2" i="22"/>
  <c r="B3" i="22"/>
  <c r="B4" i="22"/>
  <c r="B2" i="22"/>
  <c r="A4" i="22"/>
  <c r="A3" i="22"/>
  <c r="A2" i="22"/>
  <c r="A7" i="23"/>
  <c r="A5" i="23"/>
  <c r="A3" i="23"/>
  <c r="A6" i="23"/>
  <c r="A4" i="23"/>
  <c r="A2" i="23"/>
  <c r="A3" i="24"/>
  <c r="A4" i="24"/>
  <c r="A2" i="24"/>
  <c r="B3" i="24"/>
  <c r="B4" i="24"/>
  <c r="B2" i="24"/>
  <c r="B3" i="23"/>
  <c r="B4" i="23"/>
  <c r="B5" i="23"/>
  <c r="B6" i="23"/>
  <c r="B7" i="23"/>
  <c r="B2" i="23"/>
  <c r="A7" i="16"/>
  <c r="A6" i="16"/>
  <c r="A5" i="16"/>
  <c r="A4" i="16"/>
  <c r="A3" i="16"/>
  <c r="A2" i="16"/>
  <c r="A3" i="15"/>
  <c r="B3" i="15"/>
  <c r="A4" i="15"/>
  <c r="B4" i="15"/>
  <c r="A5" i="15"/>
  <c r="B5" i="15"/>
  <c r="A6" i="15"/>
  <c r="B6" i="15"/>
  <c r="A7" i="15"/>
  <c r="B7" i="15"/>
  <c r="B2" i="15"/>
  <c r="A2" i="15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2" i="11"/>
  <c r="A2" i="10"/>
  <c r="L82" i="2"/>
  <c r="L83" i="2"/>
  <c r="L84" i="2"/>
  <c r="L85" i="2"/>
  <c r="L86" i="2"/>
  <c r="L81" i="2"/>
  <c r="K82" i="2"/>
  <c r="K81" i="2"/>
  <c r="J81" i="2"/>
  <c r="D91" i="2"/>
  <c r="A2" i="21"/>
  <c r="L391" i="27" l="1"/>
  <c r="M391" i="27"/>
  <c r="G107" i="2"/>
  <c r="D4" i="25" s="1"/>
  <c r="B2" i="25"/>
  <c r="E2" i="17"/>
  <c r="A2" i="18"/>
  <c r="J82" i="2"/>
  <c r="C92" i="2"/>
  <c r="C93" i="2" s="1"/>
  <c r="D92" i="2"/>
  <c r="D93" i="2" s="1"/>
  <c r="F3" i="8"/>
  <c r="F4" i="8"/>
  <c r="F5" i="8"/>
  <c r="F6" i="8"/>
  <c r="F7" i="8"/>
  <c r="F2" i="8"/>
  <c r="J83" i="2" l="1"/>
  <c r="K83" i="2"/>
  <c r="C94" i="2"/>
  <c r="D94" i="2"/>
  <c r="C95" i="2"/>
  <c r="D95" i="2"/>
  <c r="E6" i="8"/>
  <c r="E4" i="8"/>
  <c r="E2" i="8"/>
  <c r="G64" i="2"/>
  <c r="D7" i="8" s="1"/>
  <c r="G63" i="2"/>
  <c r="D6" i="8" s="1"/>
  <c r="G62" i="2"/>
  <c r="D5" i="8" s="1"/>
  <c r="G61" i="2"/>
  <c r="D4" i="8" s="1"/>
  <c r="G60" i="2"/>
  <c r="D3" i="8" s="1"/>
  <c r="G59" i="2"/>
  <c r="D2" i="8" s="1"/>
  <c r="B6" i="26" l="1"/>
  <c r="B14" i="26"/>
  <c r="B22" i="26"/>
  <c r="B30" i="26"/>
  <c r="B38" i="26"/>
  <c r="B23" i="26"/>
  <c r="B31" i="26"/>
  <c r="B39" i="26"/>
  <c r="B16" i="26"/>
  <c r="B24" i="26"/>
  <c r="B40" i="26"/>
  <c r="B17" i="26"/>
  <c r="B33" i="26"/>
  <c r="B41" i="26"/>
  <c r="B18" i="26"/>
  <c r="B34" i="26"/>
  <c r="B42" i="26"/>
  <c r="B3" i="26"/>
  <c r="B11" i="26"/>
  <c r="B19" i="26"/>
  <c r="B27" i="26"/>
  <c r="B35" i="26"/>
  <c r="B43" i="26"/>
  <c r="B20" i="26"/>
  <c r="B28" i="26"/>
  <c r="B36" i="26"/>
  <c r="B44" i="26"/>
  <c r="B13" i="26"/>
  <c r="B29" i="26"/>
  <c r="B45" i="26"/>
  <c r="B7" i="26"/>
  <c r="B15" i="26"/>
  <c r="B8" i="26"/>
  <c r="B32" i="26"/>
  <c r="B9" i="26"/>
  <c r="B25" i="26"/>
  <c r="B10" i="26"/>
  <c r="B26" i="26"/>
  <c r="B2" i="26"/>
  <c r="B4" i="26"/>
  <c r="B12" i="26"/>
  <c r="B5" i="26"/>
  <c r="B21" i="26"/>
  <c r="B37" i="26"/>
  <c r="J84" i="2"/>
  <c r="K84" i="2"/>
  <c r="B46" i="26" s="1"/>
  <c r="C6" i="3"/>
  <c r="C5" i="3"/>
  <c r="C4" i="3"/>
  <c r="C3" i="3"/>
  <c r="C7" i="3"/>
  <c r="C8" i="3"/>
  <c r="C9" i="3"/>
  <c r="C10" i="3"/>
  <c r="C2" i="3"/>
  <c r="C46" i="26" l="1"/>
  <c r="B46" i="11" s="1"/>
  <c r="C13" i="26"/>
  <c r="B13" i="11" s="1"/>
  <c r="C33" i="26"/>
  <c r="B33" i="11" s="1"/>
  <c r="C15" i="26"/>
  <c r="B15" i="11" s="1"/>
  <c r="C20" i="26"/>
  <c r="B20" i="11" s="1"/>
  <c r="C17" i="26"/>
  <c r="B17" i="11" s="1"/>
  <c r="C40" i="26"/>
  <c r="B40" i="11" s="1"/>
  <c r="C37" i="26"/>
  <c r="B37" i="11" s="1"/>
  <c r="C7" i="26"/>
  <c r="B7" i="11" s="1"/>
  <c r="C43" i="26"/>
  <c r="B43" i="11" s="1"/>
  <c r="C24" i="26"/>
  <c r="B24" i="11" s="1"/>
  <c r="C39" i="26"/>
  <c r="B39" i="11" s="1"/>
  <c r="C21" i="26"/>
  <c r="B21" i="11" s="1"/>
  <c r="C35" i="26"/>
  <c r="B35" i="11" s="1"/>
  <c r="C16" i="26"/>
  <c r="B16" i="11" s="1"/>
  <c r="C31" i="26"/>
  <c r="B31" i="11" s="1"/>
  <c r="C38" i="26"/>
  <c r="B38" i="11" s="1"/>
  <c r="C5" i="26"/>
  <c r="B5" i="11" s="1"/>
  <c r="C2" i="26"/>
  <c r="B2" i="11" s="1"/>
  <c r="C26" i="26"/>
  <c r="B26" i="11" s="1"/>
  <c r="C27" i="26"/>
  <c r="B27" i="11" s="1"/>
  <c r="C23" i="26"/>
  <c r="B23" i="11" s="1"/>
  <c r="C30" i="26"/>
  <c r="B30" i="11" s="1"/>
  <c r="C8" i="26"/>
  <c r="B8" i="11" s="1"/>
  <c r="C28" i="26"/>
  <c r="B28" i="11" s="1"/>
  <c r="C18" i="26"/>
  <c r="B18" i="11" s="1"/>
  <c r="C12" i="26"/>
  <c r="B12" i="11" s="1"/>
  <c r="C10" i="26"/>
  <c r="B10" i="11" s="1"/>
  <c r="C19" i="26"/>
  <c r="B19" i="11" s="1"/>
  <c r="C22" i="26"/>
  <c r="B22" i="11" s="1"/>
  <c r="C4" i="26"/>
  <c r="B4" i="11" s="1"/>
  <c r="C25" i="26"/>
  <c r="B25" i="11" s="1"/>
  <c r="C45" i="26"/>
  <c r="B45" i="11" s="1"/>
  <c r="C44" i="26"/>
  <c r="B44" i="11" s="1"/>
  <c r="C11" i="26"/>
  <c r="B11" i="11" s="1"/>
  <c r="C42" i="26"/>
  <c r="B42" i="11" s="1"/>
  <c r="C14" i="26"/>
  <c r="B14" i="11" s="1"/>
  <c r="K85" i="2"/>
  <c r="J85" i="2"/>
  <c r="C9" i="26"/>
  <c r="B9" i="11" s="1"/>
  <c r="C32" i="26"/>
  <c r="B32" i="11" s="1"/>
  <c r="C29" i="26"/>
  <c r="B29" i="11" s="1"/>
  <c r="C36" i="26"/>
  <c r="B36" i="11" s="1"/>
  <c r="D3" i="26"/>
  <c r="D4" i="26" s="1"/>
  <c r="D5" i="26" s="1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C3" i="26"/>
  <c r="B3" i="11" s="1"/>
  <c r="C34" i="26"/>
  <c r="B34" i="11" s="1"/>
  <c r="C41" i="26"/>
  <c r="B41" i="11" s="1"/>
  <c r="C6" i="26"/>
  <c r="B6" i="11" s="1"/>
  <c r="K86" i="2" l="1"/>
  <c r="B137" i="26" s="1"/>
  <c r="J86" i="2"/>
  <c r="F2" i="27"/>
  <c r="C2" i="27"/>
  <c r="A3" i="27" s="1"/>
  <c r="B3" i="27" s="1"/>
  <c r="B70" i="26"/>
  <c r="B134" i="26"/>
  <c r="B63" i="26"/>
  <c r="B127" i="26"/>
  <c r="B72" i="26"/>
  <c r="B67" i="26"/>
  <c r="B100" i="26"/>
  <c r="B106" i="26"/>
  <c r="B147" i="26"/>
  <c r="B85" i="26"/>
  <c r="B78" i="26"/>
  <c r="B142" i="26"/>
  <c r="B71" i="26"/>
  <c r="B135" i="26"/>
  <c r="B88" i="26"/>
  <c r="B57" i="26"/>
  <c r="B75" i="26"/>
  <c r="B108" i="26"/>
  <c r="B48" i="26"/>
  <c r="B153" i="26"/>
  <c r="B122" i="26"/>
  <c r="B101" i="26"/>
  <c r="B86" i="26"/>
  <c r="B150" i="26"/>
  <c r="B79" i="26"/>
  <c r="B143" i="26"/>
  <c r="B96" i="26"/>
  <c r="B73" i="26"/>
  <c r="B58" i="26"/>
  <c r="B83" i="26"/>
  <c r="B52" i="26"/>
  <c r="B116" i="26"/>
  <c r="B53" i="26"/>
  <c r="B64" i="26"/>
  <c r="B49" i="26"/>
  <c r="B138" i="26"/>
  <c r="B109" i="26"/>
  <c r="B121" i="26"/>
  <c r="B94" i="26"/>
  <c r="B87" i="26"/>
  <c r="B151" i="26"/>
  <c r="B112" i="26"/>
  <c r="B97" i="26"/>
  <c r="B82" i="26"/>
  <c r="B99" i="26"/>
  <c r="B60" i="26"/>
  <c r="B124" i="26"/>
  <c r="B69" i="26"/>
  <c r="B80" i="26"/>
  <c r="B65" i="26"/>
  <c r="B117" i="26"/>
  <c r="B102" i="26"/>
  <c r="B95" i="26"/>
  <c r="B113" i="26"/>
  <c r="B98" i="26"/>
  <c r="B107" i="26"/>
  <c r="B68" i="26"/>
  <c r="B132" i="26"/>
  <c r="B93" i="26"/>
  <c r="B104" i="26"/>
  <c r="B81" i="26"/>
  <c r="B50" i="26"/>
  <c r="B91" i="26"/>
  <c r="B125" i="26"/>
  <c r="B110" i="26"/>
  <c r="B103" i="26"/>
  <c r="B144" i="26"/>
  <c r="B129" i="26"/>
  <c r="B114" i="26"/>
  <c r="B115" i="26"/>
  <c r="B76" i="26"/>
  <c r="B140" i="26"/>
  <c r="B120" i="26"/>
  <c r="B89" i="26"/>
  <c r="B66" i="26"/>
  <c r="B123" i="26"/>
  <c r="B54" i="26"/>
  <c r="B118" i="26"/>
  <c r="B47" i="26"/>
  <c r="B111" i="26"/>
  <c r="B145" i="26"/>
  <c r="B130" i="26"/>
  <c r="B51" i="26"/>
  <c r="B84" i="26"/>
  <c r="B148" i="26"/>
  <c r="B136" i="26"/>
  <c r="B105" i="26"/>
  <c r="B74" i="26"/>
  <c r="B131" i="26"/>
  <c r="B61" i="26"/>
  <c r="B141" i="26"/>
  <c r="B62" i="26"/>
  <c r="B126" i="26"/>
  <c r="B55" i="26"/>
  <c r="B119" i="26"/>
  <c r="B56" i="26"/>
  <c r="B146" i="26"/>
  <c r="B59" i="26"/>
  <c r="B92" i="26"/>
  <c r="B90" i="26"/>
  <c r="B77" i="26"/>
  <c r="D47" i="26"/>
  <c r="B152" i="26" l="1"/>
  <c r="B133" i="26"/>
  <c r="B128" i="26"/>
  <c r="B149" i="26"/>
  <c r="D48" i="26"/>
  <c r="D49" i="26" s="1"/>
  <c r="D50" i="26" s="1"/>
  <c r="D51" i="26" s="1"/>
  <c r="D52" i="26" s="1"/>
  <c r="D53" i="26" s="1"/>
  <c r="D54" i="26" s="1"/>
  <c r="D55" i="26" s="1"/>
  <c r="D56" i="26" s="1"/>
  <c r="D57" i="26" s="1"/>
  <c r="D58" i="26" s="1"/>
  <c r="D59" i="26" s="1"/>
  <c r="D60" i="26" s="1"/>
  <c r="D61" i="26" s="1"/>
  <c r="D62" i="26" s="1"/>
  <c r="D63" i="26" s="1"/>
  <c r="D64" i="26" s="1"/>
  <c r="D65" i="26" s="1"/>
  <c r="D66" i="26" s="1"/>
  <c r="D67" i="26" s="1"/>
  <c r="D68" i="26" s="1"/>
  <c r="D69" i="26" s="1"/>
  <c r="D70" i="26" s="1"/>
  <c r="D71" i="26" s="1"/>
  <c r="D72" i="26" s="1"/>
  <c r="D73" i="26" s="1"/>
  <c r="D74" i="26" s="1"/>
  <c r="D75" i="26" s="1"/>
  <c r="D76" i="26" s="1"/>
  <c r="D77" i="26" s="1"/>
  <c r="D78" i="26" s="1"/>
  <c r="D79" i="26" s="1"/>
  <c r="D80" i="26" s="1"/>
  <c r="D81" i="26" s="1"/>
  <c r="D82" i="26" s="1"/>
  <c r="D83" i="26" s="1"/>
  <c r="D84" i="26" s="1"/>
  <c r="D85" i="26" s="1"/>
  <c r="D86" i="26" s="1"/>
  <c r="D87" i="26" s="1"/>
  <c r="D88" i="26" s="1"/>
  <c r="D89" i="26" s="1"/>
  <c r="D90" i="26" s="1"/>
  <c r="D91" i="26" s="1"/>
  <c r="D92" i="26" s="1"/>
  <c r="D93" i="26" s="1"/>
  <c r="D94" i="26" s="1"/>
  <c r="D95" i="26" s="1"/>
  <c r="D96" i="26" s="1"/>
  <c r="D97" i="26" s="1"/>
  <c r="D98" i="26" s="1"/>
  <c r="D99" i="26" s="1"/>
  <c r="D100" i="26" s="1"/>
  <c r="D101" i="26" s="1"/>
  <c r="D102" i="26" s="1"/>
  <c r="D103" i="26" s="1"/>
  <c r="D104" i="26" s="1"/>
  <c r="D105" i="26" s="1"/>
  <c r="D106" i="26" s="1"/>
  <c r="D107" i="26" s="1"/>
  <c r="D108" i="26" s="1"/>
  <c r="D109" i="26" s="1"/>
  <c r="D110" i="26" s="1"/>
  <c r="D111" i="26" s="1"/>
  <c r="D112" i="26" s="1"/>
  <c r="D113" i="26" s="1"/>
  <c r="D114" i="26" s="1"/>
  <c r="D115" i="26" s="1"/>
  <c r="D116" i="26" s="1"/>
  <c r="D117" i="26" s="1"/>
  <c r="D118" i="26" s="1"/>
  <c r="D119" i="26" s="1"/>
  <c r="D120" i="26" s="1"/>
  <c r="D121" i="26" s="1"/>
  <c r="D122" i="26" s="1"/>
  <c r="D123" i="26" s="1"/>
  <c r="D124" i="26" s="1"/>
  <c r="D125" i="26" s="1"/>
  <c r="D126" i="26" s="1"/>
  <c r="D127" i="26" s="1"/>
  <c r="D128" i="26" s="1"/>
  <c r="D129" i="26" s="1"/>
  <c r="D130" i="26" s="1"/>
  <c r="D131" i="26" s="1"/>
  <c r="D132" i="26" s="1"/>
  <c r="D133" i="26" s="1"/>
  <c r="D134" i="26" s="1"/>
  <c r="D135" i="26" s="1"/>
  <c r="D136" i="26" s="1"/>
  <c r="D137" i="26" s="1"/>
  <c r="D138" i="26" s="1"/>
  <c r="D139" i="26" s="1"/>
  <c r="D140" i="26" s="1"/>
  <c r="D141" i="26" s="1"/>
  <c r="D142" i="26" s="1"/>
  <c r="D143" i="26" s="1"/>
  <c r="D144" i="26" s="1"/>
  <c r="D145" i="26" s="1"/>
  <c r="D146" i="26" s="1"/>
  <c r="D147" i="26" s="1"/>
  <c r="D148" i="26" s="1"/>
  <c r="D149" i="26" s="1"/>
  <c r="D150" i="26" s="1"/>
  <c r="D151" i="26" s="1"/>
  <c r="D152" i="26" s="1"/>
  <c r="D153" i="26" s="1"/>
  <c r="C137" i="26"/>
  <c r="B137" i="11" s="1"/>
  <c r="C119" i="26"/>
  <c r="B119" i="11" s="1"/>
  <c r="C47" i="26"/>
  <c r="B47" i="11" s="1"/>
  <c r="C140" i="26"/>
  <c r="B140" i="11" s="1"/>
  <c r="C125" i="26"/>
  <c r="B125" i="11" s="1"/>
  <c r="C107" i="26"/>
  <c r="B107" i="11" s="1"/>
  <c r="C80" i="26"/>
  <c r="B80" i="11" s="1"/>
  <c r="C151" i="26"/>
  <c r="B151" i="11" s="1"/>
  <c r="C49" i="26"/>
  <c r="B49" i="11" s="1"/>
  <c r="C96" i="26"/>
  <c r="B96" i="11" s="1"/>
  <c r="C48" i="26"/>
  <c r="B48" i="11" s="1"/>
  <c r="C78" i="26"/>
  <c r="B78" i="11" s="1"/>
  <c r="C127" i="26"/>
  <c r="B127" i="11" s="1"/>
  <c r="C77" i="26"/>
  <c r="B77" i="11" s="1"/>
  <c r="C55" i="26"/>
  <c r="B55" i="11" s="1"/>
  <c r="C136" i="26"/>
  <c r="B136" i="11" s="1"/>
  <c r="C118" i="26"/>
  <c r="B118" i="11" s="1"/>
  <c r="C76" i="26"/>
  <c r="B76" i="11" s="1"/>
  <c r="C91" i="26"/>
  <c r="B91" i="11" s="1"/>
  <c r="C98" i="26"/>
  <c r="B98" i="11" s="1"/>
  <c r="C69" i="26"/>
  <c r="B69" i="11" s="1"/>
  <c r="C87" i="26"/>
  <c r="B87" i="11" s="1"/>
  <c r="C64" i="26"/>
  <c r="B64" i="11" s="1"/>
  <c r="C143" i="26"/>
  <c r="B143" i="11" s="1"/>
  <c r="C108" i="26"/>
  <c r="B108" i="11" s="1"/>
  <c r="C85" i="26"/>
  <c r="B85" i="11" s="1"/>
  <c r="C63" i="26"/>
  <c r="B63" i="11" s="1"/>
  <c r="C90" i="26"/>
  <c r="B90" i="11" s="1"/>
  <c r="C126" i="26"/>
  <c r="B126" i="11" s="1"/>
  <c r="C148" i="26"/>
  <c r="B148" i="11" s="1"/>
  <c r="C54" i="26"/>
  <c r="B54" i="11" s="1"/>
  <c r="C115" i="26"/>
  <c r="B115" i="11" s="1"/>
  <c r="C50" i="26"/>
  <c r="B50" i="11" s="1"/>
  <c r="C113" i="26"/>
  <c r="B113" i="11" s="1"/>
  <c r="C124" i="26"/>
  <c r="B124" i="11" s="1"/>
  <c r="C94" i="26"/>
  <c r="B94" i="11" s="1"/>
  <c r="C53" i="26"/>
  <c r="B53" i="11" s="1"/>
  <c r="C79" i="26"/>
  <c r="B79" i="11" s="1"/>
  <c r="C75" i="26"/>
  <c r="B75" i="11" s="1"/>
  <c r="C147" i="26"/>
  <c r="B147" i="11" s="1"/>
  <c r="C134" i="26"/>
  <c r="B134" i="11" s="1"/>
  <c r="C152" i="26"/>
  <c r="B152" i="11" s="1"/>
  <c r="C62" i="26"/>
  <c r="B62" i="11" s="1"/>
  <c r="C84" i="26"/>
  <c r="B84" i="11" s="1"/>
  <c r="C133" i="26"/>
  <c r="B133" i="11" s="1"/>
  <c r="C114" i="26"/>
  <c r="B114" i="11" s="1"/>
  <c r="C81" i="26"/>
  <c r="B81" i="11" s="1"/>
  <c r="C128" i="26"/>
  <c r="B128" i="11" s="1"/>
  <c r="C60" i="26"/>
  <c r="B60" i="11" s="1"/>
  <c r="C116" i="26"/>
  <c r="B116" i="11" s="1"/>
  <c r="C150" i="26"/>
  <c r="B150" i="11" s="1"/>
  <c r="C57" i="26"/>
  <c r="B57" i="11" s="1"/>
  <c r="C106" i="26"/>
  <c r="B106" i="11" s="1"/>
  <c r="C70" i="26"/>
  <c r="B70" i="11" s="1"/>
  <c r="C92" i="26"/>
  <c r="B92" i="11" s="1"/>
  <c r="C141" i="26"/>
  <c r="B141" i="11" s="1"/>
  <c r="C51" i="26"/>
  <c r="B51" i="11" s="1"/>
  <c r="C123" i="26"/>
  <c r="B123" i="11" s="1"/>
  <c r="C129" i="26"/>
  <c r="B129" i="11" s="1"/>
  <c r="C104" i="26"/>
  <c r="B104" i="11" s="1"/>
  <c r="C95" i="26"/>
  <c r="B95" i="11" s="1"/>
  <c r="C99" i="26"/>
  <c r="B99" i="11" s="1"/>
  <c r="B139" i="26"/>
  <c r="C52" i="26"/>
  <c r="B52" i="11" s="1"/>
  <c r="C86" i="26"/>
  <c r="B86" i="11" s="1"/>
  <c r="C88" i="26"/>
  <c r="B88" i="11" s="1"/>
  <c r="A3" i="18"/>
  <c r="D3" i="27"/>
  <c r="E3" i="17" s="1"/>
  <c r="A3" i="17"/>
  <c r="C105" i="26"/>
  <c r="B105" i="11" s="1"/>
  <c r="C59" i="26"/>
  <c r="B59" i="11" s="1"/>
  <c r="C61" i="26"/>
  <c r="B61" i="11" s="1"/>
  <c r="C130" i="26"/>
  <c r="B130" i="11" s="1"/>
  <c r="C66" i="26"/>
  <c r="B66" i="11" s="1"/>
  <c r="C144" i="26"/>
  <c r="B144" i="11" s="1"/>
  <c r="C93" i="26"/>
  <c r="B93" i="11" s="1"/>
  <c r="C102" i="26"/>
  <c r="B102" i="11" s="1"/>
  <c r="C82" i="26"/>
  <c r="B82" i="11" s="1"/>
  <c r="C121" i="26"/>
  <c r="B121" i="11" s="1"/>
  <c r="C83" i="26"/>
  <c r="B83" i="11" s="1"/>
  <c r="C101" i="26"/>
  <c r="B101" i="11" s="1"/>
  <c r="C135" i="26"/>
  <c r="B135" i="11" s="1"/>
  <c r="C100" i="26"/>
  <c r="B100" i="11" s="1"/>
  <c r="G2" i="27"/>
  <c r="I2" i="27" s="1"/>
  <c r="H2" i="27"/>
  <c r="C146" i="26"/>
  <c r="B146" i="11" s="1"/>
  <c r="C131" i="26"/>
  <c r="B131" i="11" s="1"/>
  <c r="C145" i="26"/>
  <c r="B145" i="11" s="1"/>
  <c r="C89" i="26"/>
  <c r="B89" i="11" s="1"/>
  <c r="C103" i="26"/>
  <c r="B103" i="11" s="1"/>
  <c r="C132" i="26"/>
  <c r="B132" i="11" s="1"/>
  <c r="C117" i="26"/>
  <c r="B117" i="11" s="1"/>
  <c r="C97" i="26"/>
  <c r="B97" i="11" s="1"/>
  <c r="C109" i="26"/>
  <c r="B109" i="11" s="1"/>
  <c r="C58" i="26"/>
  <c r="B58" i="11" s="1"/>
  <c r="C122" i="26"/>
  <c r="B122" i="11" s="1"/>
  <c r="C71" i="26"/>
  <c r="B71" i="11" s="1"/>
  <c r="C67" i="26"/>
  <c r="B67" i="11" s="1"/>
  <c r="C56" i="26"/>
  <c r="B56" i="11" s="1"/>
  <c r="C74" i="26"/>
  <c r="B74" i="11" s="1"/>
  <c r="C111" i="26"/>
  <c r="B111" i="11" s="1"/>
  <c r="C120" i="26"/>
  <c r="B120" i="11" s="1"/>
  <c r="C110" i="26"/>
  <c r="B110" i="11" s="1"/>
  <c r="C68" i="26"/>
  <c r="B68" i="11" s="1"/>
  <c r="C65" i="26"/>
  <c r="B65" i="11" s="1"/>
  <c r="C112" i="26"/>
  <c r="B112" i="11" s="1"/>
  <c r="C138" i="26"/>
  <c r="B138" i="11" s="1"/>
  <c r="C73" i="26"/>
  <c r="B73" i="11" s="1"/>
  <c r="C153" i="26"/>
  <c r="B153" i="11" s="1"/>
  <c r="C142" i="26"/>
  <c r="B142" i="11" s="1"/>
  <c r="C72" i="26"/>
  <c r="B72" i="11" s="1"/>
  <c r="D2" i="17" l="1"/>
  <c r="B2" i="18"/>
  <c r="C149" i="26"/>
  <c r="B149" i="11" s="1"/>
  <c r="B2" i="17"/>
  <c r="C2" i="17"/>
  <c r="J2" i="27"/>
  <c r="K2" i="27" s="1"/>
  <c r="C3" i="27"/>
  <c r="A4" i="27" s="1"/>
  <c r="B4" i="27" s="1"/>
  <c r="F3" i="27"/>
  <c r="C139" i="26"/>
  <c r="B139" i="11" s="1"/>
  <c r="A4" i="17" l="1"/>
  <c r="D4" i="27"/>
  <c r="E4" i="17" s="1"/>
  <c r="A4" i="18"/>
  <c r="L2" i="27"/>
  <c r="M2" i="27" s="1"/>
  <c r="H3" i="27"/>
  <c r="G3" i="27"/>
  <c r="I3" i="27" s="1"/>
  <c r="D3" i="17" l="1"/>
  <c r="B3" i="18"/>
  <c r="C3" i="17"/>
  <c r="B3" i="17"/>
  <c r="J3" i="27"/>
  <c r="K3" i="27" s="1"/>
  <c r="L3" i="27" s="1"/>
  <c r="M3" i="27" s="1"/>
  <c r="C4" i="27"/>
  <c r="A5" i="27" s="1"/>
  <c r="B5" i="27" s="1"/>
  <c r="F4" i="27"/>
  <c r="A5" i="18" l="1"/>
  <c r="D5" i="27"/>
  <c r="E5" i="17" s="1"/>
  <c r="A5" i="17"/>
  <c r="G4" i="27"/>
  <c r="I4" i="27" s="1"/>
  <c r="H4" i="27"/>
  <c r="D4" i="17" l="1"/>
  <c r="B4" i="18"/>
  <c r="C5" i="27"/>
  <c r="A6" i="27" s="1"/>
  <c r="B6" i="27" s="1"/>
  <c r="F5" i="27"/>
  <c r="C4" i="17"/>
  <c r="B4" i="17"/>
  <c r="J4" i="27"/>
  <c r="A6" i="18" l="1"/>
  <c r="A6" i="17"/>
  <c r="D6" i="27"/>
  <c r="E6" i="17" s="1"/>
  <c r="K4" i="27"/>
  <c r="L4" i="27" s="1"/>
  <c r="G5" i="27"/>
  <c r="I5" i="27" s="1"/>
  <c r="H5" i="27"/>
  <c r="D5" i="17" l="1"/>
  <c r="B5" i="18"/>
  <c r="M4" i="27"/>
  <c r="F6" i="27"/>
  <c r="C6" i="27"/>
  <c r="A7" i="27" s="1"/>
  <c r="B7" i="27" s="1"/>
  <c r="B5" i="17"/>
  <c r="C5" i="17"/>
  <c r="J5" i="27"/>
  <c r="K5" i="27" s="1"/>
  <c r="L5" i="27" s="1"/>
  <c r="M5" i="27" s="1"/>
  <c r="A7" i="17" l="1"/>
  <c r="D7" i="27"/>
  <c r="E7" i="17" s="1"/>
  <c r="A7" i="18"/>
  <c r="G6" i="27"/>
  <c r="I6" i="27" s="1"/>
  <c r="H6" i="27"/>
  <c r="D6" i="17" l="1"/>
  <c r="B6" i="18"/>
  <c r="B6" i="17"/>
  <c r="C6" i="17"/>
  <c r="J6" i="27"/>
  <c r="K6" i="27" s="1"/>
  <c r="C7" i="27"/>
  <c r="A8" i="27" s="1"/>
  <c r="B8" i="27" s="1"/>
  <c r="F7" i="27"/>
  <c r="L6" i="27" l="1"/>
  <c r="M6" i="27" s="1"/>
  <c r="A8" i="17"/>
  <c r="D8" i="27"/>
  <c r="E8" i="17" s="1"/>
  <c r="A8" i="18"/>
  <c r="H7" i="27"/>
  <c r="G7" i="27"/>
  <c r="I7" i="27" s="1"/>
  <c r="D7" i="17" l="1"/>
  <c r="B7" i="18"/>
  <c r="C7" i="17"/>
  <c r="B7" i="17"/>
  <c r="J7" i="27"/>
  <c r="K7" i="27" s="1"/>
  <c r="L7" i="27" s="1"/>
  <c r="M7" i="27" s="1"/>
  <c r="C8" i="27"/>
  <c r="A9" i="27" s="1"/>
  <c r="B9" i="27" s="1"/>
  <c r="F8" i="27"/>
  <c r="D9" i="27" l="1"/>
  <c r="E9" i="17" s="1"/>
  <c r="A9" i="18"/>
  <c r="A9" i="17"/>
  <c r="G8" i="27"/>
  <c r="I8" i="27" s="1"/>
  <c r="H8" i="27"/>
  <c r="D8" i="17" l="1"/>
  <c r="B8" i="18"/>
  <c r="C8" i="17"/>
  <c r="B8" i="17"/>
  <c r="J8" i="27"/>
  <c r="K8" i="27" s="1"/>
  <c r="C9" i="27"/>
  <c r="A10" i="27" s="1"/>
  <c r="B10" i="27" s="1"/>
  <c r="F9" i="27"/>
  <c r="L8" i="27" l="1"/>
  <c r="M8" i="27" s="1"/>
  <c r="H9" i="27"/>
  <c r="G9" i="27"/>
  <c r="I9" i="27" s="1"/>
  <c r="A10" i="17"/>
  <c r="D10" i="27"/>
  <c r="E10" i="17" s="1"/>
  <c r="A10" i="18"/>
  <c r="D9" i="17" l="1"/>
  <c r="B9" i="18"/>
  <c r="B9" i="17"/>
  <c r="C9" i="17"/>
  <c r="J9" i="27"/>
  <c r="K9" i="27" s="1"/>
  <c r="C10" i="27"/>
  <c r="A11" i="27" s="1"/>
  <c r="B11" i="27" s="1"/>
  <c r="F10" i="27"/>
  <c r="A11" i="18" l="1"/>
  <c r="D11" i="27"/>
  <c r="E11" i="17" s="1"/>
  <c r="A11" i="17"/>
  <c r="L9" i="27"/>
  <c r="M9" i="27" s="1"/>
  <c r="H10" i="27"/>
  <c r="G10" i="27"/>
  <c r="I10" i="27" s="1"/>
  <c r="D10" i="17" l="1"/>
  <c r="B10" i="18"/>
  <c r="B10" i="17"/>
  <c r="C10" i="17"/>
  <c r="J10" i="27"/>
  <c r="K10" i="27" s="1"/>
  <c r="C11" i="27"/>
  <c r="A12" i="27" s="1"/>
  <c r="B12" i="27" s="1"/>
  <c r="F11" i="27"/>
  <c r="L10" i="27" l="1"/>
  <c r="M10" i="27" s="1"/>
  <c r="D12" i="27"/>
  <c r="E12" i="17" s="1"/>
  <c r="A12" i="17"/>
  <c r="A12" i="18"/>
  <c r="G11" i="27"/>
  <c r="I11" i="27" s="1"/>
  <c r="H11" i="27"/>
  <c r="D11" i="17" l="1"/>
  <c r="B11" i="18"/>
  <c r="C11" i="17"/>
  <c r="B11" i="17"/>
  <c r="J11" i="27"/>
  <c r="K11" i="27" s="1"/>
  <c r="F12" i="27"/>
  <c r="C12" i="27"/>
  <c r="A13" i="27" s="1"/>
  <c r="B13" i="27" s="1"/>
  <c r="L11" i="27" l="1"/>
  <c r="M11" i="27" s="1"/>
  <c r="A13" i="17"/>
  <c r="A13" i="18"/>
  <c r="D13" i="27"/>
  <c r="E13" i="17" s="1"/>
  <c r="H12" i="27"/>
  <c r="G12" i="27"/>
  <c r="I12" i="27" s="1"/>
  <c r="D12" i="17" l="1"/>
  <c r="B12" i="18"/>
  <c r="C12" i="17"/>
  <c r="B12" i="17"/>
  <c r="J12" i="27"/>
  <c r="K12" i="27" s="1"/>
  <c r="C13" i="27"/>
  <c r="A14" i="27" s="1"/>
  <c r="B14" i="27" s="1"/>
  <c r="F13" i="27"/>
  <c r="L12" i="27" l="1"/>
  <c r="M12" i="27" s="1"/>
  <c r="A14" i="17"/>
  <c r="D14" i="27"/>
  <c r="E14" i="17" s="1"/>
  <c r="A14" i="18"/>
  <c r="G13" i="27"/>
  <c r="I13" i="27" s="1"/>
  <c r="H13" i="27"/>
  <c r="D13" i="17" l="1"/>
  <c r="B13" i="18"/>
  <c r="B13" i="17"/>
  <c r="C13" i="17"/>
  <c r="J13" i="27"/>
  <c r="K13" i="27" s="1"/>
  <c r="L13" i="27" s="1"/>
  <c r="C14" i="27"/>
  <c r="A15" i="27" s="1"/>
  <c r="B15" i="27" s="1"/>
  <c r="F14" i="27"/>
  <c r="A15" i="18" l="1"/>
  <c r="A15" i="17"/>
  <c r="D15" i="27"/>
  <c r="E15" i="17" s="1"/>
  <c r="H14" i="27"/>
  <c r="G14" i="27"/>
  <c r="I14" i="27" s="1"/>
  <c r="M13" i="27"/>
  <c r="D14" i="17" l="1"/>
  <c r="B14" i="18"/>
  <c r="B14" i="17"/>
  <c r="C14" i="17"/>
  <c r="J14" i="27"/>
  <c r="K14" i="27" s="1"/>
  <c r="L14" i="27" s="1"/>
  <c r="M14" i="27" s="1"/>
  <c r="C15" i="27"/>
  <c r="A16" i="27" s="1"/>
  <c r="B16" i="27" s="1"/>
  <c r="F15" i="27"/>
  <c r="A16" i="17" l="1"/>
  <c r="D16" i="27"/>
  <c r="E16" i="17" s="1"/>
  <c r="A16" i="18"/>
  <c r="H15" i="27"/>
  <c r="G15" i="27"/>
  <c r="I15" i="27" s="1"/>
  <c r="D15" i="17" l="1"/>
  <c r="B15" i="18"/>
  <c r="C15" i="17"/>
  <c r="B15" i="17"/>
  <c r="J15" i="27"/>
  <c r="K15" i="27" s="1"/>
  <c r="C16" i="27"/>
  <c r="A17" i="27" s="1"/>
  <c r="B17" i="27" s="1"/>
  <c r="F16" i="27"/>
  <c r="L15" i="27" l="1"/>
  <c r="M15" i="27" s="1"/>
  <c r="A17" i="17"/>
  <c r="D17" i="27"/>
  <c r="E17" i="17" s="1"/>
  <c r="A17" i="18"/>
  <c r="G16" i="27"/>
  <c r="I16" i="27" s="1"/>
  <c r="H16" i="27"/>
  <c r="D16" i="17" l="1"/>
  <c r="B16" i="18"/>
  <c r="C17" i="27"/>
  <c r="A18" i="27" s="1"/>
  <c r="B18" i="27" s="1"/>
  <c r="F17" i="27"/>
  <c r="C16" i="17"/>
  <c r="B16" i="17"/>
  <c r="J16" i="27"/>
  <c r="K16" i="27" s="1"/>
  <c r="L16" i="27" l="1"/>
  <c r="M16" i="27" s="1"/>
  <c r="G17" i="27"/>
  <c r="I17" i="27" s="1"/>
  <c r="H17" i="27"/>
  <c r="A18" i="17"/>
  <c r="D18" i="27"/>
  <c r="E18" i="17" s="1"/>
  <c r="A18" i="18"/>
  <c r="D17" i="17" l="1"/>
  <c r="B17" i="18"/>
  <c r="C17" i="17"/>
  <c r="B17" i="17"/>
  <c r="J17" i="27"/>
  <c r="K17" i="27" s="1"/>
  <c r="L17" i="27" s="1"/>
  <c r="M17" i="27" s="1"/>
  <c r="C18" i="27"/>
  <c r="A19" i="27" s="1"/>
  <c r="B19" i="27" s="1"/>
  <c r="F18" i="27"/>
  <c r="A19" i="17" l="1"/>
  <c r="D19" i="27"/>
  <c r="E19" i="17" s="1"/>
  <c r="A19" i="18"/>
  <c r="H18" i="27"/>
  <c r="G18" i="27"/>
  <c r="I18" i="27" s="1"/>
  <c r="D18" i="17" l="1"/>
  <c r="B18" i="18"/>
  <c r="B18" i="17"/>
  <c r="C18" i="17"/>
  <c r="J18" i="27"/>
  <c r="K18" i="27" s="1"/>
  <c r="L18" i="27" s="1"/>
  <c r="M18" i="27" s="1"/>
  <c r="C19" i="27"/>
  <c r="A20" i="27" s="1"/>
  <c r="B20" i="27" s="1"/>
  <c r="F19" i="27"/>
  <c r="G19" i="27" l="1"/>
  <c r="I19" i="27" s="1"/>
  <c r="H19" i="27"/>
  <c r="D20" i="27"/>
  <c r="E20" i="17" s="1"/>
  <c r="A20" i="18"/>
  <c r="A20" i="17"/>
  <c r="D19" i="17" l="1"/>
  <c r="B19" i="18"/>
  <c r="C19" i="17"/>
  <c r="B19" i="17"/>
  <c r="J19" i="27"/>
  <c r="K19" i="27" s="1"/>
  <c r="C20" i="27"/>
  <c r="A21" i="27" s="1"/>
  <c r="B21" i="27" s="1"/>
  <c r="F20" i="27"/>
  <c r="A21" i="18" l="1"/>
  <c r="D21" i="27"/>
  <c r="E21" i="17" s="1"/>
  <c r="A21" i="17"/>
  <c r="L19" i="27"/>
  <c r="M19" i="27" s="1"/>
  <c r="H20" i="27"/>
  <c r="G20" i="27"/>
  <c r="I20" i="27" s="1"/>
  <c r="D20" i="17" l="1"/>
  <c r="B20" i="18"/>
  <c r="C21" i="27"/>
  <c r="A22" i="27" s="1"/>
  <c r="B22" i="27" s="1"/>
  <c r="F21" i="27"/>
  <c r="C20" i="17"/>
  <c r="B20" i="17"/>
  <c r="J20" i="27"/>
  <c r="K20" i="27" s="1"/>
  <c r="L20" i="27" s="1"/>
  <c r="M20" i="27" s="1"/>
  <c r="G21" i="27" l="1"/>
  <c r="I21" i="27" s="1"/>
  <c r="H21" i="27"/>
  <c r="A22" i="18"/>
  <c r="A22" i="17"/>
  <c r="D22" i="27"/>
  <c r="E22" i="17" s="1"/>
  <c r="D21" i="17" l="1"/>
  <c r="B21" i="18"/>
  <c r="C22" i="27"/>
  <c r="A23" i="27" s="1"/>
  <c r="B23" i="27" s="1"/>
  <c r="F22" i="27"/>
  <c r="B21" i="17"/>
  <c r="C21" i="17"/>
  <c r="J21" i="27"/>
  <c r="K21" i="27" s="1"/>
  <c r="H22" i="27" l="1"/>
  <c r="G22" i="27"/>
  <c r="I22" i="27" s="1"/>
  <c r="L21" i="27"/>
  <c r="M21" i="27" s="1"/>
  <c r="A23" i="17"/>
  <c r="D23" i="27"/>
  <c r="E23" i="17" s="1"/>
  <c r="A23" i="18"/>
  <c r="D22" i="17" l="1"/>
  <c r="B22" i="18"/>
  <c r="C23" i="27"/>
  <c r="A24" i="27" s="1"/>
  <c r="B24" i="27" s="1"/>
  <c r="F23" i="27"/>
  <c r="B22" i="17"/>
  <c r="C22" i="17"/>
  <c r="J22" i="27"/>
  <c r="K22" i="27" s="1"/>
  <c r="L22" i="27" s="1"/>
  <c r="M22" i="27" s="1"/>
  <c r="G23" i="27" l="1"/>
  <c r="I23" i="27" s="1"/>
  <c r="H23" i="27"/>
  <c r="A24" i="17"/>
  <c r="A24" i="18"/>
  <c r="D24" i="27"/>
  <c r="E24" i="17" s="1"/>
  <c r="D23" i="17" l="1"/>
  <c r="B23" i="18"/>
  <c r="C24" i="27"/>
  <c r="A25" i="27" s="1"/>
  <c r="B25" i="27" s="1"/>
  <c r="F24" i="27"/>
  <c r="C23" i="17"/>
  <c r="B23" i="17"/>
  <c r="J23" i="27"/>
  <c r="K23" i="27" s="1"/>
  <c r="L23" i="27" s="1"/>
  <c r="M23" i="27" s="1"/>
  <c r="H24" i="27" l="1"/>
  <c r="G24" i="27"/>
  <c r="I24" i="27" s="1"/>
  <c r="A25" i="18"/>
  <c r="D25" i="27"/>
  <c r="E25" i="17" s="1"/>
  <c r="A25" i="17"/>
  <c r="D24" i="17" l="1"/>
  <c r="B24" i="18"/>
  <c r="C25" i="27"/>
  <c r="A26" i="27" s="1"/>
  <c r="B26" i="27" s="1"/>
  <c r="F25" i="27"/>
  <c r="C24" i="17"/>
  <c r="B24" i="17"/>
  <c r="J24" i="27"/>
  <c r="K24" i="27" s="1"/>
  <c r="G25" i="27" l="1"/>
  <c r="I25" i="27" s="1"/>
  <c r="H25" i="27"/>
  <c r="L24" i="27"/>
  <c r="M24" i="27" s="1"/>
  <c r="D26" i="27"/>
  <c r="E26" i="17" s="1"/>
  <c r="A26" i="17"/>
  <c r="A26" i="18"/>
  <c r="D25" i="17" l="1"/>
  <c r="B25" i="18"/>
  <c r="B25" i="17"/>
  <c r="C25" i="17"/>
  <c r="J25" i="27"/>
  <c r="C26" i="27"/>
  <c r="A27" i="27" s="1"/>
  <c r="B27" i="27" s="1"/>
  <c r="F26" i="27"/>
  <c r="H26" i="27" l="1"/>
  <c r="G26" i="27"/>
  <c r="I26" i="27" s="1"/>
  <c r="D27" i="27"/>
  <c r="E27" i="17" s="1"/>
  <c r="A27" i="17"/>
  <c r="A27" i="18"/>
  <c r="K25" i="27"/>
  <c r="L25" i="27" s="1"/>
  <c r="D26" i="17" l="1"/>
  <c r="B26" i="18"/>
  <c r="M25" i="27"/>
  <c r="C27" i="27"/>
  <c r="A28" i="27" s="1"/>
  <c r="B28" i="27" s="1"/>
  <c r="F27" i="27"/>
  <c r="B26" i="17"/>
  <c r="C26" i="17"/>
  <c r="J26" i="27"/>
  <c r="K26" i="27" s="1"/>
  <c r="L26" i="27" s="1"/>
  <c r="M26" i="27" s="1"/>
  <c r="G27" i="27" l="1"/>
  <c r="I27" i="27" s="1"/>
  <c r="H27" i="27"/>
  <c r="D28" i="27"/>
  <c r="E28" i="17" s="1"/>
  <c r="A28" i="18"/>
  <c r="A28" i="17"/>
  <c r="D27" i="17" l="1"/>
  <c r="B27" i="18"/>
  <c r="C28" i="27"/>
  <c r="A29" i="27" s="1"/>
  <c r="B29" i="27" s="1"/>
  <c r="F28" i="27"/>
  <c r="C27" i="17"/>
  <c r="B27" i="17"/>
  <c r="J27" i="27"/>
  <c r="K27" i="27" s="1"/>
  <c r="L27" i="27" s="1"/>
  <c r="H28" i="27" l="1"/>
  <c r="G28" i="27"/>
  <c r="I28" i="27" s="1"/>
  <c r="M27" i="27"/>
  <c r="A29" i="17"/>
  <c r="A29" i="18"/>
  <c r="D29" i="27"/>
  <c r="E29" i="17" s="1"/>
  <c r="D28" i="17" l="1"/>
  <c r="B28" i="18"/>
  <c r="C28" i="17"/>
  <c r="B28" i="17"/>
  <c r="J28" i="27"/>
  <c r="K28" i="27" s="1"/>
  <c r="C29" i="27"/>
  <c r="A30" i="27" s="1"/>
  <c r="B30" i="27" s="1"/>
  <c r="F29" i="27"/>
  <c r="G29" i="27" l="1"/>
  <c r="I29" i="27" s="1"/>
  <c r="H29" i="27"/>
  <c r="A30" i="18"/>
  <c r="D30" i="27"/>
  <c r="E30" i="17" s="1"/>
  <c r="A30" i="17"/>
  <c r="L28" i="27"/>
  <c r="M28" i="27" s="1"/>
  <c r="D29" i="17" l="1"/>
  <c r="B29" i="18"/>
  <c r="C29" i="17"/>
  <c r="B29" i="17"/>
  <c r="J29" i="27"/>
  <c r="K29" i="27" s="1"/>
  <c r="L29" i="27" s="1"/>
  <c r="M29" i="27" s="1"/>
  <c r="C30" i="27"/>
  <c r="A31" i="27" s="1"/>
  <c r="B31" i="27" s="1"/>
  <c r="F30" i="27"/>
  <c r="A31" i="18" l="1"/>
  <c r="D31" i="27"/>
  <c r="E31" i="17" s="1"/>
  <c r="A31" i="17"/>
  <c r="H30" i="27"/>
  <c r="G30" i="27"/>
  <c r="I30" i="27" s="1"/>
  <c r="D30" i="17" l="1"/>
  <c r="B30" i="18"/>
  <c r="B30" i="17"/>
  <c r="C30" i="17"/>
  <c r="J30" i="27"/>
  <c r="K30" i="27" s="1"/>
  <c r="L30" i="27" s="1"/>
  <c r="M30" i="27" s="1"/>
  <c r="C31" i="27"/>
  <c r="A32" i="27" s="1"/>
  <c r="B32" i="27" s="1"/>
  <c r="F31" i="27"/>
  <c r="G31" i="27" l="1"/>
  <c r="I31" i="27" s="1"/>
  <c r="H31" i="27"/>
  <c r="D32" i="27"/>
  <c r="E32" i="17" s="1"/>
  <c r="A32" i="18"/>
  <c r="A32" i="17"/>
  <c r="D31" i="17" l="1"/>
  <c r="B31" i="18"/>
  <c r="C32" i="27"/>
  <c r="A33" i="27" s="1"/>
  <c r="B33" i="27" s="1"/>
  <c r="F32" i="27"/>
  <c r="C31" i="17"/>
  <c r="B31" i="17"/>
  <c r="J31" i="27"/>
  <c r="K31" i="27" l="1"/>
  <c r="L31" i="27" s="1"/>
  <c r="M31" i="27" s="1"/>
  <c r="H32" i="27"/>
  <c r="G32" i="27"/>
  <c r="I32" i="27" s="1"/>
  <c r="D33" i="27"/>
  <c r="E33" i="17" s="1"/>
  <c r="A33" i="18"/>
  <c r="A33" i="17"/>
  <c r="D32" i="17" l="1"/>
  <c r="B32" i="18"/>
  <c r="C33" i="27"/>
  <c r="A34" i="27" s="1"/>
  <c r="B34" i="27" s="1"/>
  <c r="F33" i="27"/>
  <c r="C32" i="17"/>
  <c r="B32" i="17"/>
  <c r="J32" i="27"/>
  <c r="K32" i="27" s="1"/>
  <c r="L32" i="27" l="1"/>
  <c r="M32" i="27" s="1"/>
  <c r="H33" i="27"/>
  <c r="G33" i="27"/>
  <c r="I33" i="27" s="1"/>
  <c r="A34" i="17"/>
  <c r="D34" i="27"/>
  <c r="E34" i="17" s="1"/>
  <c r="A34" i="18"/>
  <c r="D33" i="17" l="1"/>
  <c r="B33" i="18"/>
  <c r="F34" i="27"/>
  <c r="C34" i="27"/>
  <c r="A35" i="27" s="1"/>
  <c r="B35" i="27" s="1"/>
  <c r="B33" i="17"/>
  <c r="C33" i="17"/>
  <c r="J33" i="27"/>
  <c r="K33" i="27" s="1"/>
  <c r="L33" i="27" s="1"/>
  <c r="M33" i="27" s="1"/>
  <c r="A35" i="17" l="1"/>
  <c r="A35" i="18"/>
  <c r="D35" i="27"/>
  <c r="E35" i="17" s="1"/>
  <c r="H34" i="27"/>
  <c r="G34" i="27"/>
  <c r="I34" i="27" s="1"/>
  <c r="D34" i="17" l="1"/>
  <c r="B34" i="18"/>
  <c r="B34" i="17"/>
  <c r="C34" i="17"/>
  <c r="J34" i="27"/>
  <c r="K34" i="27" s="1"/>
  <c r="C35" i="27"/>
  <c r="A36" i="27" s="1"/>
  <c r="B36" i="27" s="1"/>
  <c r="F35" i="27"/>
  <c r="L34" i="27" l="1"/>
  <c r="M34" i="27" s="1"/>
  <c r="G35" i="27"/>
  <c r="I35" i="27" s="1"/>
  <c r="H35" i="27"/>
  <c r="A36" i="17"/>
  <c r="D36" i="27"/>
  <c r="E36" i="17" s="1"/>
  <c r="A36" i="18"/>
  <c r="D35" i="17" l="1"/>
  <c r="B35" i="18"/>
  <c r="C36" i="27"/>
  <c r="A37" i="27" s="1"/>
  <c r="B37" i="27" s="1"/>
  <c r="F36" i="27"/>
  <c r="C35" i="17"/>
  <c r="B35" i="17"/>
  <c r="J35" i="27"/>
  <c r="G36" i="27" l="1"/>
  <c r="I36" i="27" s="1"/>
  <c r="H36" i="27"/>
  <c r="K35" i="27"/>
  <c r="L35" i="27" s="1"/>
  <c r="M35" i="27" s="1"/>
  <c r="A37" i="18"/>
  <c r="A37" i="17"/>
  <c r="D37" i="27"/>
  <c r="E37" i="17" s="1"/>
  <c r="D36" i="17" l="1"/>
  <c r="B36" i="18"/>
  <c r="C37" i="27"/>
  <c r="A38" i="27" s="1"/>
  <c r="B38" i="27" s="1"/>
  <c r="F37" i="27"/>
  <c r="C36" i="17"/>
  <c r="B36" i="17"/>
  <c r="J36" i="27"/>
  <c r="K36" i="27" s="1"/>
  <c r="G37" i="27" l="1"/>
  <c r="I37" i="27" s="1"/>
  <c r="H37" i="27"/>
  <c r="L36" i="27"/>
  <c r="M36" i="27" s="1"/>
  <c r="A38" i="18"/>
  <c r="D38" i="27"/>
  <c r="E38" i="17" s="1"/>
  <c r="A38" i="17"/>
  <c r="D37" i="17" l="1"/>
  <c r="B37" i="18"/>
  <c r="B37" i="17"/>
  <c r="C37" i="17"/>
  <c r="J37" i="27"/>
  <c r="K37" i="27" s="1"/>
  <c r="C38" i="27"/>
  <c r="A39" i="27" s="1"/>
  <c r="B39" i="27" s="1"/>
  <c r="F38" i="27"/>
  <c r="D39" i="27" l="1"/>
  <c r="E39" i="17" s="1"/>
  <c r="A39" i="17"/>
  <c r="A39" i="18"/>
  <c r="L37" i="27"/>
  <c r="M37" i="27" s="1"/>
  <c r="H38" i="27"/>
  <c r="G38" i="27"/>
  <c r="I38" i="27" s="1"/>
  <c r="D38" i="17" l="1"/>
  <c r="B38" i="18"/>
  <c r="F39" i="27"/>
  <c r="C39" i="27"/>
  <c r="A40" i="27" s="1"/>
  <c r="B40" i="27" s="1"/>
  <c r="C38" i="17"/>
  <c r="B38" i="17"/>
  <c r="J38" i="27"/>
  <c r="K38" i="27" l="1"/>
  <c r="L38" i="27" s="1"/>
  <c r="M38" i="27" s="1"/>
  <c r="A40" i="18"/>
  <c r="D40" i="27"/>
  <c r="E40" i="17" s="1"/>
  <c r="A40" i="17"/>
  <c r="G39" i="27"/>
  <c r="I39" i="27" s="1"/>
  <c r="H39" i="27"/>
  <c r="D39" i="17" l="1"/>
  <c r="B39" i="18"/>
  <c r="C40" i="27"/>
  <c r="A41" i="27" s="1"/>
  <c r="B41" i="27" s="1"/>
  <c r="F40" i="27"/>
  <c r="C39" i="17"/>
  <c r="B39" i="17"/>
  <c r="J39" i="27"/>
  <c r="K39" i="27" s="1"/>
  <c r="L39" i="27" l="1"/>
  <c r="M39" i="27" s="1"/>
  <c r="G40" i="27"/>
  <c r="I40" i="27" s="1"/>
  <c r="H40" i="27"/>
  <c r="D41" i="27"/>
  <c r="E41" i="17" s="1"/>
  <c r="A41" i="18"/>
  <c r="A41" i="17"/>
  <c r="D40" i="17" l="1"/>
  <c r="B40" i="18"/>
  <c r="C41" i="27"/>
  <c r="A42" i="27" s="1"/>
  <c r="B42" i="27" s="1"/>
  <c r="F41" i="27"/>
  <c r="C40" i="17"/>
  <c r="B40" i="17"/>
  <c r="J40" i="27"/>
  <c r="K40" i="27" s="1"/>
  <c r="L40" i="27" s="1"/>
  <c r="M40" i="27" s="1"/>
  <c r="G41" i="27" l="1"/>
  <c r="I41" i="27" s="1"/>
  <c r="H41" i="27"/>
  <c r="A42" i="18"/>
  <c r="D42" i="27"/>
  <c r="E42" i="17" s="1"/>
  <c r="A42" i="17"/>
  <c r="D41" i="17" l="1"/>
  <c r="B41" i="18"/>
  <c r="C42" i="27"/>
  <c r="A43" i="27" s="1"/>
  <c r="B43" i="27" s="1"/>
  <c r="F42" i="27"/>
  <c r="B41" i="17"/>
  <c r="C41" i="17"/>
  <c r="J41" i="27"/>
  <c r="K41" i="27" s="1"/>
  <c r="L41" i="27" s="1"/>
  <c r="M41" i="27" s="1"/>
  <c r="H42" i="27" l="1"/>
  <c r="G42" i="27"/>
  <c r="I42" i="27" s="1"/>
  <c r="D43" i="27"/>
  <c r="E43" i="17" s="1"/>
  <c r="A43" i="17"/>
  <c r="A43" i="18"/>
  <c r="D42" i="17" l="1"/>
  <c r="B42" i="18"/>
  <c r="C43" i="27"/>
  <c r="A44" i="27" s="1"/>
  <c r="B44" i="27" s="1"/>
  <c r="F43" i="27"/>
  <c r="B42" i="17"/>
  <c r="C42" i="17"/>
  <c r="J42" i="27"/>
  <c r="K42" i="27" s="1"/>
  <c r="L42" i="27" s="1"/>
  <c r="M42" i="27" s="1"/>
  <c r="H43" i="27" l="1"/>
  <c r="G43" i="27"/>
  <c r="I43" i="27" s="1"/>
  <c r="A44" i="18"/>
  <c r="A44" i="17"/>
  <c r="D44" i="27"/>
  <c r="E44" i="17" s="1"/>
  <c r="D43" i="17" l="1"/>
  <c r="B43" i="18"/>
  <c r="C44" i="27"/>
  <c r="A45" i="27" s="1"/>
  <c r="B45" i="27" s="1"/>
  <c r="F44" i="27"/>
  <c r="C43" i="17"/>
  <c r="B43" i="17"/>
  <c r="J43" i="27"/>
  <c r="K43" i="27" s="1"/>
  <c r="L43" i="27" s="1"/>
  <c r="M43" i="27" l="1"/>
  <c r="H44" i="27"/>
  <c r="G44" i="27"/>
  <c r="I44" i="27" s="1"/>
  <c r="D45" i="27"/>
  <c r="E45" i="17" s="1"/>
  <c r="A45" i="17"/>
  <c r="A45" i="18"/>
  <c r="D44" i="17" l="1"/>
  <c r="B44" i="18"/>
  <c r="C44" i="17"/>
  <c r="B44" i="17"/>
  <c r="J44" i="27"/>
  <c r="K44" i="27" s="1"/>
  <c r="L44" i="27" s="1"/>
  <c r="M44" i="27" s="1"/>
  <c r="C45" i="27"/>
  <c r="A46" i="27" s="1"/>
  <c r="B46" i="27" s="1"/>
  <c r="F45" i="27"/>
  <c r="D46" i="27" l="1"/>
  <c r="E46" i="17" s="1"/>
  <c r="A46" i="17"/>
  <c r="A46" i="18"/>
  <c r="G45" i="27"/>
  <c r="I45" i="27" s="1"/>
  <c r="H45" i="27"/>
  <c r="D45" i="17" l="1"/>
  <c r="B45" i="18"/>
  <c r="B45" i="17"/>
  <c r="C45" i="17"/>
  <c r="J45" i="27"/>
  <c r="F46" i="27"/>
  <c r="C46" i="27"/>
  <c r="A47" i="27" s="1"/>
  <c r="B47" i="27" s="1"/>
  <c r="H46" i="27" l="1"/>
  <c r="G46" i="27"/>
  <c r="I46" i="27" s="1"/>
  <c r="D47" i="27"/>
  <c r="E47" i="17" s="1"/>
  <c r="A47" i="18"/>
  <c r="A47" i="17"/>
  <c r="K45" i="27"/>
  <c r="L45" i="27" s="1"/>
  <c r="D46" i="17" l="1"/>
  <c r="B46" i="18"/>
  <c r="M45" i="27"/>
  <c r="C47" i="27"/>
  <c r="A48" i="27" s="1"/>
  <c r="B48" i="27" s="1"/>
  <c r="F47" i="27"/>
  <c r="B46" i="17"/>
  <c r="C46" i="17"/>
  <c r="J46" i="27"/>
  <c r="K46" i="27" l="1"/>
  <c r="L46" i="27" s="1"/>
  <c r="M46" i="27" s="1"/>
  <c r="H47" i="27"/>
  <c r="G47" i="27"/>
  <c r="I47" i="27" s="1"/>
  <c r="D48" i="27"/>
  <c r="E48" i="17" s="1"/>
  <c r="A48" i="17"/>
  <c r="A48" i="18"/>
  <c r="D47" i="17" l="1"/>
  <c r="B47" i="18"/>
  <c r="C48" i="27"/>
  <c r="A49" i="27" s="1"/>
  <c r="B49" i="27" s="1"/>
  <c r="F48" i="27"/>
  <c r="C47" i="17"/>
  <c r="B47" i="17"/>
  <c r="J47" i="27"/>
  <c r="H48" i="27" l="1"/>
  <c r="G48" i="27"/>
  <c r="I48" i="27" s="1"/>
  <c r="K47" i="27"/>
  <c r="L47" i="27" s="1"/>
  <c r="D49" i="27"/>
  <c r="E49" i="17" s="1"/>
  <c r="A49" i="17"/>
  <c r="A49" i="18"/>
  <c r="D48" i="17" l="1"/>
  <c r="B48" i="18"/>
  <c r="C49" i="27"/>
  <c r="A50" i="27" s="1"/>
  <c r="B50" i="27" s="1"/>
  <c r="F49" i="27"/>
  <c r="M47" i="27"/>
  <c r="C48" i="17"/>
  <c r="B48" i="17"/>
  <c r="J48" i="27"/>
  <c r="K48" i="27" s="1"/>
  <c r="L48" i="27" l="1"/>
  <c r="M48" i="27" s="1"/>
  <c r="H49" i="27"/>
  <c r="G49" i="27"/>
  <c r="I49" i="27" s="1"/>
  <c r="D50" i="27"/>
  <c r="A50" i="17"/>
  <c r="A50" i="18"/>
  <c r="D49" i="17" l="1"/>
  <c r="B49" i="18"/>
  <c r="C50" i="27"/>
  <c r="A51" i="27" s="1"/>
  <c r="B51" i="27" s="1"/>
  <c r="F50" i="27"/>
  <c r="E50" i="17"/>
  <c r="B49" i="17"/>
  <c r="C49" i="17"/>
  <c r="J49" i="27"/>
  <c r="K49" i="27" s="1"/>
  <c r="L49" i="27" l="1"/>
  <c r="M49" i="27" s="1"/>
  <c r="G50" i="27"/>
  <c r="I50" i="27" s="1"/>
  <c r="H50" i="27"/>
  <c r="D51" i="27"/>
  <c r="E51" i="17" s="1"/>
  <c r="A51" i="17"/>
  <c r="A51" i="18"/>
  <c r="D50" i="17" l="1"/>
  <c r="B50" i="18"/>
  <c r="B50" i="17"/>
  <c r="C50" i="17"/>
  <c r="J50" i="27"/>
  <c r="K50" i="27" s="1"/>
  <c r="L50" i="27" s="1"/>
  <c r="M50" i="27" s="1"/>
  <c r="C51" i="27"/>
  <c r="A52" i="27" s="1"/>
  <c r="B52" i="27" s="1"/>
  <c r="F51" i="27"/>
  <c r="A52" i="17" l="1"/>
  <c r="D52" i="27"/>
  <c r="E52" i="17" s="1"/>
  <c r="A52" i="18"/>
  <c r="H51" i="27"/>
  <c r="G51" i="27"/>
  <c r="I51" i="27" s="1"/>
  <c r="D51" i="17" l="1"/>
  <c r="B51" i="18"/>
  <c r="C51" i="17"/>
  <c r="B51" i="17"/>
  <c r="J51" i="27"/>
  <c r="K51" i="27" s="1"/>
  <c r="L51" i="27" s="1"/>
  <c r="M51" i="27" s="1"/>
  <c r="C52" i="27"/>
  <c r="A53" i="27" s="1"/>
  <c r="B53" i="27" s="1"/>
  <c r="F52" i="27"/>
  <c r="H52" i="27" l="1"/>
  <c r="G52" i="27"/>
  <c r="I52" i="27" s="1"/>
  <c r="D53" i="27"/>
  <c r="E53" i="17" s="1"/>
  <c r="A53" i="18"/>
  <c r="A53" i="17"/>
  <c r="D52" i="17" l="1"/>
  <c r="B52" i="18"/>
  <c r="C53" i="27"/>
  <c r="A54" i="27" s="1"/>
  <c r="B54" i="27" s="1"/>
  <c r="F53" i="27"/>
  <c r="C52" i="17"/>
  <c r="B52" i="17"/>
  <c r="J52" i="27"/>
  <c r="K52" i="27" s="1"/>
  <c r="L52" i="27" l="1"/>
  <c r="M52" i="27" s="1"/>
  <c r="H53" i="27"/>
  <c r="G53" i="27"/>
  <c r="I53" i="27" s="1"/>
  <c r="A54" i="17"/>
  <c r="D54" i="27"/>
  <c r="E54" i="17" s="1"/>
  <c r="A54" i="18"/>
  <c r="D53" i="17" l="1"/>
  <c r="B53" i="18"/>
  <c r="F54" i="27"/>
  <c r="C54" i="27"/>
  <c r="A55" i="27" s="1"/>
  <c r="B55" i="27" s="1"/>
  <c r="B53" i="17"/>
  <c r="C53" i="17"/>
  <c r="J53" i="27"/>
  <c r="K53" i="27" s="1"/>
  <c r="L53" i="27" s="1"/>
  <c r="M53" i="27" s="1"/>
  <c r="A55" i="17" l="1"/>
  <c r="D55" i="27"/>
  <c r="E55" i="17" s="1"/>
  <c r="A55" i="18"/>
  <c r="H54" i="27"/>
  <c r="G54" i="27"/>
  <c r="I54" i="27" s="1"/>
  <c r="D54" i="17" l="1"/>
  <c r="B54" i="18"/>
  <c r="C54" i="17"/>
  <c r="B54" i="17"/>
  <c r="J54" i="27"/>
  <c r="C55" i="27"/>
  <c r="A56" i="27" s="1"/>
  <c r="B56" i="27" s="1"/>
  <c r="F55" i="27"/>
  <c r="A56" i="17" l="1"/>
  <c r="A56" i="18"/>
  <c r="D56" i="27"/>
  <c r="E56" i="17" s="1"/>
  <c r="G55" i="27"/>
  <c r="I55" i="27" s="1"/>
  <c r="H55" i="27"/>
  <c r="K54" i="27"/>
  <c r="L54" i="27" s="1"/>
  <c r="D55" i="17" l="1"/>
  <c r="B55" i="18"/>
  <c r="M54" i="27"/>
  <c r="C55" i="17"/>
  <c r="B55" i="17"/>
  <c r="J55" i="27"/>
  <c r="C56" i="27"/>
  <c r="A57" i="27" s="1"/>
  <c r="B57" i="27" s="1"/>
  <c r="F56" i="27"/>
  <c r="D57" i="27" l="1"/>
  <c r="E57" i="17" s="1"/>
  <c r="A57" i="17"/>
  <c r="A57" i="18"/>
  <c r="G56" i="27"/>
  <c r="I56" i="27" s="1"/>
  <c r="H56" i="27"/>
  <c r="K55" i="27"/>
  <c r="L55" i="27" s="1"/>
  <c r="D56" i="17" l="1"/>
  <c r="B56" i="18"/>
  <c r="C57" i="27"/>
  <c r="A58" i="27" s="1"/>
  <c r="B58" i="27" s="1"/>
  <c r="F57" i="27"/>
  <c r="M55" i="27"/>
  <c r="C56" i="17"/>
  <c r="B56" i="17"/>
  <c r="J56" i="27"/>
  <c r="K56" i="27" s="1"/>
  <c r="L56" i="27" s="1"/>
  <c r="M56" i="27" s="1"/>
  <c r="H57" i="27" l="1"/>
  <c r="G57" i="27"/>
  <c r="I57" i="27" s="1"/>
  <c r="A58" i="18"/>
  <c r="D58" i="27"/>
  <c r="E58" i="17" s="1"/>
  <c r="A58" i="17"/>
  <c r="D57" i="17" l="1"/>
  <c r="B57" i="18"/>
  <c r="C58" i="27"/>
  <c r="A59" i="27" s="1"/>
  <c r="B59" i="27" s="1"/>
  <c r="F58" i="27"/>
  <c r="B57" i="17"/>
  <c r="C57" i="17"/>
  <c r="J57" i="27"/>
  <c r="K57" i="27" l="1"/>
  <c r="L57" i="27" s="1"/>
  <c r="M57" i="27" s="1"/>
  <c r="G58" i="27"/>
  <c r="I58" i="27" s="1"/>
  <c r="H58" i="27"/>
  <c r="A59" i="18"/>
  <c r="A59" i="17"/>
  <c r="D59" i="27"/>
  <c r="E59" i="17" s="1"/>
  <c r="D58" i="17" l="1"/>
  <c r="B58" i="18"/>
  <c r="B58" i="17"/>
  <c r="C58" i="17"/>
  <c r="J58" i="27"/>
  <c r="C59" i="27"/>
  <c r="A60" i="27" s="1"/>
  <c r="B60" i="27" s="1"/>
  <c r="F59" i="27"/>
  <c r="A60" i="17" l="1"/>
  <c r="A60" i="18"/>
  <c r="D60" i="27"/>
  <c r="E60" i="17" s="1"/>
  <c r="G59" i="27"/>
  <c r="I59" i="27" s="1"/>
  <c r="H59" i="27"/>
  <c r="K58" i="27"/>
  <c r="L58" i="27" s="1"/>
  <c r="D59" i="17" l="1"/>
  <c r="B59" i="18"/>
  <c r="C59" i="17"/>
  <c r="B59" i="17"/>
  <c r="J59" i="27"/>
  <c r="C60" i="27"/>
  <c r="A61" i="27" s="1"/>
  <c r="B61" i="27" s="1"/>
  <c r="F60" i="27"/>
  <c r="M58" i="27"/>
  <c r="A61" i="18" l="1"/>
  <c r="A61" i="17"/>
  <c r="D61" i="27"/>
  <c r="E61" i="17" s="1"/>
  <c r="G60" i="27"/>
  <c r="I60" i="27" s="1"/>
  <c r="H60" i="27"/>
  <c r="K59" i="27"/>
  <c r="L59" i="27" s="1"/>
  <c r="D60" i="17" l="1"/>
  <c r="B60" i="18"/>
  <c r="C60" i="17"/>
  <c r="B60" i="17"/>
  <c r="J60" i="27"/>
  <c r="K60" i="27" s="1"/>
  <c r="L60" i="27" s="1"/>
  <c r="M60" i="27" s="1"/>
  <c r="M59" i="27"/>
  <c r="C61" i="27"/>
  <c r="A62" i="27" s="1"/>
  <c r="B62" i="27" s="1"/>
  <c r="F61" i="27"/>
  <c r="A62" i="18" l="1"/>
  <c r="D62" i="27"/>
  <c r="E62" i="17" s="1"/>
  <c r="A62" i="17"/>
  <c r="G61" i="27"/>
  <c r="I61" i="27" s="1"/>
  <c r="H61" i="27"/>
  <c r="D61" i="17" l="1"/>
  <c r="B61" i="18"/>
  <c r="B61" i="17"/>
  <c r="C61" i="17"/>
  <c r="J61" i="27"/>
  <c r="K61" i="27" s="1"/>
  <c r="F62" i="27"/>
  <c r="C62" i="27"/>
  <c r="A63" i="27" s="1"/>
  <c r="B63" i="27" s="1"/>
  <c r="L61" i="27" l="1"/>
  <c r="M61" i="27" s="1"/>
  <c r="A63" i="18"/>
  <c r="A63" i="17"/>
  <c r="D63" i="27"/>
  <c r="E63" i="17" s="1"/>
  <c r="G62" i="27"/>
  <c r="I62" i="27" s="1"/>
  <c r="H62" i="27"/>
  <c r="D62" i="17" l="1"/>
  <c r="B62" i="18"/>
  <c r="B62" i="17"/>
  <c r="C62" i="17"/>
  <c r="J62" i="27"/>
  <c r="K62" i="27" s="1"/>
  <c r="L62" i="27" s="1"/>
  <c r="C63" i="27"/>
  <c r="A64" i="27" s="1"/>
  <c r="B64" i="27" s="1"/>
  <c r="F63" i="27"/>
  <c r="D64" i="27" l="1"/>
  <c r="E64" i="17" s="1"/>
  <c r="A64" i="17"/>
  <c r="A64" i="18"/>
  <c r="G63" i="27"/>
  <c r="I63" i="27" s="1"/>
  <c r="H63" i="27"/>
  <c r="M62" i="27"/>
  <c r="D63" i="17" l="1"/>
  <c r="B63" i="18"/>
  <c r="C63" i="17"/>
  <c r="B63" i="17"/>
  <c r="J63" i="27"/>
  <c r="C64" i="27"/>
  <c r="A65" i="27" s="1"/>
  <c r="B65" i="27" s="1"/>
  <c r="F64" i="27"/>
  <c r="D65" i="27" l="1"/>
  <c r="E65" i="17" s="1"/>
  <c r="A65" i="18"/>
  <c r="A65" i="17"/>
  <c r="H64" i="27"/>
  <c r="G64" i="27"/>
  <c r="I64" i="27" s="1"/>
  <c r="K63" i="27"/>
  <c r="L63" i="27" s="1"/>
  <c r="D64" i="17" l="1"/>
  <c r="B64" i="18"/>
  <c r="C64" i="17"/>
  <c r="B64" i="17"/>
  <c r="J64" i="27"/>
  <c r="C65" i="27"/>
  <c r="A66" i="27" s="1"/>
  <c r="B66" i="27" s="1"/>
  <c r="F65" i="27"/>
  <c r="M63" i="27"/>
  <c r="A66" i="18" l="1"/>
  <c r="D66" i="27"/>
  <c r="E66" i="17" s="1"/>
  <c r="A66" i="17"/>
  <c r="H65" i="27"/>
  <c r="G65" i="27"/>
  <c r="I65" i="27" s="1"/>
  <c r="K64" i="27"/>
  <c r="L64" i="27" s="1"/>
  <c r="M64" i="27" s="1"/>
  <c r="D65" i="17" l="1"/>
  <c r="B65" i="18"/>
  <c r="B65" i="17"/>
  <c r="C65" i="17"/>
  <c r="J65" i="27"/>
  <c r="K65" i="27" s="1"/>
  <c r="L65" i="27" s="1"/>
  <c r="M65" i="27" s="1"/>
  <c r="C66" i="27"/>
  <c r="A67" i="27" s="1"/>
  <c r="B67" i="27" s="1"/>
  <c r="F66" i="27"/>
  <c r="G66" i="27" l="1"/>
  <c r="I66" i="27" s="1"/>
  <c r="H66" i="27"/>
  <c r="A67" i="17"/>
  <c r="A67" i="18"/>
  <c r="D67" i="27"/>
  <c r="E67" i="17" s="1"/>
  <c r="D66" i="17" l="1"/>
  <c r="B66" i="18"/>
  <c r="F67" i="27"/>
  <c r="C67" i="27"/>
  <c r="A68" i="27" s="1"/>
  <c r="B68" i="27" s="1"/>
  <c r="B66" i="17"/>
  <c r="C66" i="17"/>
  <c r="J66" i="27"/>
  <c r="D68" i="27" l="1"/>
  <c r="E68" i="17" s="1"/>
  <c r="A68" i="17"/>
  <c r="A68" i="18"/>
  <c r="K66" i="27"/>
  <c r="L66" i="27" s="1"/>
  <c r="H67" i="27"/>
  <c r="G67" i="27"/>
  <c r="I67" i="27" s="1"/>
  <c r="D67" i="17" l="1"/>
  <c r="B67" i="18"/>
  <c r="C67" i="17"/>
  <c r="B67" i="17"/>
  <c r="J67" i="27"/>
  <c r="C68" i="27"/>
  <c r="A69" i="27" s="1"/>
  <c r="B69" i="27" s="1"/>
  <c r="F68" i="27"/>
  <c r="M66" i="27"/>
  <c r="H68" i="27" l="1"/>
  <c r="G68" i="27"/>
  <c r="I68" i="27" s="1"/>
  <c r="A69" i="18"/>
  <c r="A69" i="17"/>
  <c r="D69" i="27"/>
  <c r="E69" i="17" s="1"/>
  <c r="K67" i="27"/>
  <c r="L67" i="27" s="1"/>
  <c r="D68" i="17" l="1"/>
  <c r="B68" i="18"/>
  <c r="M67" i="27"/>
  <c r="F69" i="27"/>
  <c r="C69" i="27"/>
  <c r="A70" i="27" s="1"/>
  <c r="B70" i="27" s="1"/>
  <c r="C68" i="17"/>
  <c r="B68" i="17"/>
  <c r="J68" i="27"/>
  <c r="D70" i="27" l="1"/>
  <c r="E70" i="17" s="1"/>
  <c r="A70" i="18"/>
  <c r="A70" i="17"/>
  <c r="K68" i="27"/>
  <c r="L68" i="27" s="1"/>
  <c r="G69" i="27"/>
  <c r="I69" i="27" s="1"/>
  <c r="H69" i="27"/>
  <c r="D69" i="17" l="1"/>
  <c r="B69" i="18"/>
  <c r="M68" i="27"/>
  <c r="B69" i="17"/>
  <c r="C69" i="17"/>
  <c r="J69" i="27"/>
  <c r="K69" i="27" s="1"/>
  <c r="L69" i="27" s="1"/>
  <c r="M69" i="27" s="1"/>
  <c r="C70" i="27"/>
  <c r="A71" i="27" s="1"/>
  <c r="B71" i="27" s="1"/>
  <c r="F70" i="27"/>
  <c r="G70" i="27" l="1"/>
  <c r="I70" i="27" s="1"/>
  <c r="H70" i="27"/>
  <c r="A71" i="18"/>
  <c r="A71" i="17"/>
  <c r="D71" i="27"/>
  <c r="E71" i="17" s="1"/>
  <c r="D70" i="17" l="1"/>
  <c r="B70" i="18"/>
  <c r="C71" i="27"/>
  <c r="A72" i="27" s="1"/>
  <c r="B72" i="27" s="1"/>
  <c r="F71" i="27"/>
  <c r="B70" i="17"/>
  <c r="C70" i="17"/>
  <c r="J70" i="27"/>
  <c r="K70" i="27" l="1"/>
  <c r="L70" i="27" s="1"/>
  <c r="M70" i="27" s="1"/>
  <c r="H71" i="27"/>
  <c r="G71" i="27"/>
  <c r="I71" i="27" s="1"/>
  <c r="A72" i="17"/>
  <c r="D72" i="27"/>
  <c r="E72" i="17" s="1"/>
  <c r="A72" i="18"/>
  <c r="D71" i="17" l="1"/>
  <c r="B71" i="18"/>
  <c r="C72" i="27"/>
  <c r="A73" i="27" s="1"/>
  <c r="B73" i="27" s="1"/>
  <c r="F72" i="27"/>
  <c r="C71" i="17"/>
  <c r="B71" i="17"/>
  <c r="J71" i="27"/>
  <c r="G72" i="27" l="1"/>
  <c r="I72" i="27" s="1"/>
  <c r="H72" i="27"/>
  <c r="K71" i="27"/>
  <c r="L71" i="27" s="1"/>
  <c r="D73" i="27"/>
  <c r="E73" i="17" s="1"/>
  <c r="A73" i="17"/>
  <c r="A73" i="18"/>
  <c r="D72" i="17" l="1"/>
  <c r="B72" i="18"/>
  <c r="M71" i="27"/>
  <c r="C73" i="27"/>
  <c r="A74" i="27" s="1"/>
  <c r="B74" i="27" s="1"/>
  <c r="F73" i="27"/>
  <c r="C72" i="17"/>
  <c r="B72" i="17"/>
  <c r="J72" i="27"/>
  <c r="K72" i="27" l="1"/>
  <c r="L72" i="27" s="1"/>
  <c r="M72" i="27" s="1"/>
  <c r="A74" i="18"/>
  <c r="D74" i="27"/>
  <c r="E74" i="17" s="1"/>
  <c r="A74" i="17"/>
  <c r="G73" i="27"/>
  <c r="I73" i="27" s="1"/>
  <c r="H73" i="27"/>
  <c r="D73" i="17" l="1"/>
  <c r="B73" i="18"/>
  <c r="C74" i="27"/>
  <c r="A75" i="27" s="1"/>
  <c r="B75" i="27" s="1"/>
  <c r="F74" i="27"/>
  <c r="B73" i="17"/>
  <c r="C73" i="17"/>
  <c r="J73" i="27"/>
  <c r="H74" i="27" l="1"/>
  <c r="G74" i="27"/>
  <c r="I74" i="27" s="1"/>
  <c r="K73" i="27"/>
  <c r="L73" i="27" s="1"/>
  <c r="M73" i="27" s="1"/>
  <c r="A75" i="17"/>
  <c r="A75" i="18"/>
  <c r="D75" i="27"/>
  <c r="E75" i="17" s="1"/>
  <c r="D74" i="17" l="1"/>
  <c r="B74" i="18"/>
  <c r="B74" i="17"/>
  <c r="C74" i="17"/>
  <c r="J74" i="27"/>
  <c r="C75" i="27"/>
  <c r="A76" i="27" s="1"/>
  <c r="B76" i="27" s="1"/>
  <c r="F75" i="27"/>
  <c r="D76" i="27" l="1"/>
  <c r="E76" i="17" s="1"/>
  <c r="A76" i="17"/>
  <c r="A76" i="18"/>
  <c r="G75" i="27"/>
  <c r="I75" i="27" s="1"/>
  <c r="H75" i="27"/>
  <c r="K74" i="27"/>
  <c r="L74" i="27" s="1"/>
  <c r="D75" i="17" l="1"/>
  <c r="B75" i="18"/>
  <c r="C75" i="17"/>
  <c r="B75" i="17"/>
  <c r="J75" i="27"/>
  <c r="M74" i="27"/>
  <c r="C76" i="27"/>
  <c r="A77" i="27" s="1"/>
  <c r="B77" i="27" s="1"/>
  <c r="F76" i="27"/>
  <c r="G76" i="27" l="1"/>
  <c r="I76" i="27" s="1"/>
  <c r="H76" i="27"/>
  <c r="A77" i="18"/>
  <c r="D77" i="27"/>
  <c r="E77" i="17" s="1"/>
  <c r="A77" i="17"/>
  <c r="K75" i="27"/>
  <c r="L75" i="27" s="1"/>
  <c r="M75" i="27" s="1"/>
  <c r="D76" i="17" l="1"/>
  <c r="B76" i="18"/>
  <c r="C77" i="27"/>
  <c r="A78" i="27" s="1"/>
  <c r="B78" i="27" s="1"/>
  <c r="F77" i="27"/>
  <c r="C76" i="17"/>
  <c r="B76" i="17"/>
  <c r="J76" i="27"/>
  <c r="K76" i="27" s="1"/>
  <c r="L76" i="27" s="1"/>
  <c r="M76" i="27" s="1"/>
  <c r="G77" i="27" l="1"/>
  <c r="I77" i="27" s="1"/>
  <c r="H77" i="27"/>
  <c r="D78" i="27"/>
  <c r="E78" i="17" s="1"/>
  <c r="A78" i="17"/>
  <c r="A78" i="18"/>
  <c r="D77" i="17" l="1"/>
  <c r="B77" i="18"/>
  <c r="F78" i="27"/>
  <c r="C78" i="27"/>
  <c r="A79" i="27" s="1"/>
  <c r="B79" i="27" s="1"/>
  <c r="B77" i="17"/>
  <c r="C77" i="17"/>
  <c r="J77" i="27"/>
  <c r="K77" i="27" s="1"/>
  <c r="L77" i="27" s="1"/>
  <c r="M77" i="27" s="1"/>
  <c r="D79" i="27" l="1"/>
  <c r="E79" i="17" s="1"/>
  <c r="A79" i="17"/>
  <c r="A79" i="18"/>
  <c r="H78" i="27"/>
  <c r="G78" i="27"/>
  <c r="I78" i="27" s="1"/>
  <c r="D78" i="17" l="1"/>
  <c r="B78" i="18"/>
  <c r="B78" i="17"/>
  <c r="C78" i="17"/>
  <c r="J78" i="27"/>
  <c r="C79" i="27"/>
  <c r="A80" i="27" s="1"/>
  <c r="B80" i="27" s="1"/>
  <c r="F79" i="27"/>
  <c r="A80" i="17" l="1"/>
  <c r="D80" i="27"/>
  <c r="E80" i="17" s="1"/>
  <c r="A80" i="18"/>
  <c r="H79" i="27"/>
  <c r="G79" i="27"/>
  <c r="I79" i="27" s="1"/>
  <c r="K78" i="27"/>
  <c r="L78" i="27" s="1"/>
  <c r="M78" i="27" s="1"/>
  <c r="D79" i="17" l="1"/>
  <c r="B79" i="18"/>
  <c r="C79" i="17"/>
  <c r="B79" i="17"/>
  <c r="J79" i="27"/>
  <c r="C80" i="27"/>
  <c r="A81" i="27" s="1"/>
  <c r="B81" i="27" s="1"/>
  <c r="F80" i="27"/>
  <c r="D81" i="27" l="1"/>
  <c r="E81" i="17" s="1"/>
  <c r="A81" i="18"/>
  <c r="A81" i="17"/>
  <c r="H80" i="27"/>
  <c r="G80" i="27"/>
  <c r="I80" i="27" s="1"/>
  <c r="K79" i="27"/>
  <c r="L79" i="27" s="1"/>
  <c r="M79" i="27" s="1"/>
  <c r="D80" i="17" l="1"/>
  <c r="B80" i="18"/>
  <c r="C80" i="17"/>
  <c r="B80" i="17"/>
  <c r="J80" i="27"/>
  <c r="K80" i="27" s="1"/>
  <c r="L80" i="27" s="1"/>
  <c r="M80" i="27" s="1"/>
  <c r="F81" i="27"/>
  <c r="C81" i="27"/>
  <c r="A82" i="27" s="1"/>
  <c r="B82" i="27" s="1"/>
  <c r="G81" i="27" l="1"/>
  <c r="I81" i="27" s="1"/>
  <c r="H81" i="27"/>
  <c r="D82" i="27"/>
  <c r="E82" i="17" s="1"/>
  <c r="A82" i="18"/>
  <c r="A82" i="17"/>
  <c r="D81" i="17" l="1"/>
  <c r="B81" i="18"/>
  <c r="C81" i="17"/>
  <c r="B81" i="17"/>
  <c r="J81" i="27"/>
  <c r="K81" i="27" s="1"/>
  <c r="L81" i="27" s="1"/>
  <c r="M81" i="27" s="1"/>
  <c r="C82" i="27"/>
  <c r="A83" i="27" s="1"/>
  <c r="B83" i="27" s="1"/>
  <c r="F82" i="27"/>
  <c r="A83" i="18" l="1"/>
  <c r="A83" i="17"/>
  <c r="D83" i="27"/>
  <c r="E83" i="17" s="1"/>
  <c r="H82" i="27"/>
  <c r="G82" i="27"/>
  <c r="I82" i="27" s="1"/>
  <c r="D82" i="17" l="1"/>
  <c r="B82" i="18"/>
  <c r="B82" i="17"/>
  <c r="C82" i="17"/>
  <c r="J82" i="27"/>
  <c r="C83" i="27"/>
  <c r="A84" i="27" s="1"/>
  <c r="B84" i="27" s="1"/>
  <c r="F83" i="27"/>
  <c r="D84" i="27" l="1"/>
  <c r="E84" i="17" s="1"/>
  <c r="A84" i="18"/>
  <c r="A84" i="17"/>
  <c r="G83" i="27"/>
  <c r="I83" i="27" s="1"/>
  <c r="H83" i="27"/>
  <c r="K82" i="27"/>
  <c r="L82" i="27" s="1"/>
  <c r="D83" i="17" l="1"/>
  <c r="B83" i="18"/>
  <c r="M82" i="27"/>
  <c r="C83" i="17"/>
  <c r="B83" i="17"/>
  <c r="J83" i="27"/>
  <c r="C84" i="27"/>
  <c r="A85" i="27" s="1"/>
  <c r="B85" i="27" s="1"/>
  <c r="F84" i="27"/>
  <c r="A85" i="18" l="1"/>
  <c r="A85" i="17"/>
  <c r="D85" i="27"/>
  <c r="E85" i="17" s="1"/>
  <c r="G84" i="27"/>
  <c r="I84" i="27" s="1"/>
  <c r="H84" i="27"/>
  <c r="K83" i="27"/>
  <c r="L83" i="27" s="1"/>
  <c r="M83" i="27" s="1"/>
  <c r="D84" i="17" l="1"/>
  <c r="B84" i="18"/>
  <c r="C84" i="17"/>
  <c r="B84" i="17"/>
  <c r="J84" i="27"/>
  <c r="K84" i="27" s="1"/>
  <c r="C85" i="27"/>
  <c r="A86" i="27" s="1"/>
  <c r="B86" i="27" s="1"/>
  <c r="F85" i="27"/>
  <c r="H85" i="27" l="1"/>
  <c r="G85" i="27"/>
  <c r="I85" i="27" s="1"/>
  <c r="A86" i="18"/>
  <c r="A86" i="17"/>
  <c r="D86" i="27"/>
  <c r="E86" i="17" s="1"/>
  <c r="L84" i="27"/>
  <c r="M84" i="27" s="1"/>
  <c r="D85" i="17" l="1"/>
  <c r="B85" i="18"/>
  <c r="C86" i="27"/>
  <c r="A87" i="27" s="1"/>
  <c r="B87" i="27" s="1"/>
  <c r="F86" i="27"/>
  <c r="B85" i="17"/>
  <c r="C85" i="17"/>
  <c r="J85" i="27"/>
  <c r="K85" i="27" s="1"/>
  <c r="L85" i="27" s="1"/>
  <c r="M85" i="27" s="1"/>
  <c r="G86" i="27" l="1"/>
  <c r="I86" i="27" s="1"/>
  <c r="H86" i="27"/>
  <c r="A87" i="18"/>
  <c r="A87" i="17"/>
  <c r="D87" i="27"/>
  <c r="E87" i="17" s="1"/>
  <c r="D86" i="17" l="1"/>
  <c r="B86" i="18"/>
  <c r="C87" i="27"/>
  <c r="A88" i="27" s="1"/>
  <c r="B88" i="27" s="1"/>
  <c r="F87" i="27"/>
  <c r="C86" i="17"/>
  <c r="B86" i="17"/>
  <c r="J86" i="27"/>
  <c r="H87" i="27" l="1"/>
  <c r="G87" i="27"/>
  <c r="I87" i="27" s="1"/>
  <c r="K86" i="27"/>
  <c r="L86" i="27" s="1"/>
  <c r="M86" i="27" s="1"/>
  <c r="A88" i="17"/>
  <c r="D88" i="27"/>
  <c r="E88" i="17" s="1"/>
  <c r="A88" i="18"/>
  <c r="D87" i="17" l="1"/>
  <c r="B87" i="18"/>
  <c r="C87" i="17"/>
  <c r="B87" i="17"/>
  <c r="J87" i="27"/>
  <c r="C88" i="27"/>
  <c r="A89" i="27" s="1"/>
  <c r="B89" i="27" s="1"/>
  <c r="F88" i="27"/>
  <c r="G88" i="27" l="1"/>
  <c r="I88" i="27" s="1"/>
  <c r="H88" i="27"/>
  <c r="K87" i="27"/>
  <c r="L87" i="27" s="1"/>
  <c r="A89" i="17"/>
  <c r="D89" i="27"/>
  <c r="E89" i="17" s="1"/>
  <c r="A89" i="18"/>
  <c r="D88" i="17" l="1"/>
  <c r="B88" i="18"/>
  <c r="M87" i="27"/>
  <c r="C88" i="17"/>
  <c r="B88" i="17"/>
  <c r="J88" i="27"/>
  <c r="K88" i="27" s="1"/>
  <c r="L88" i="27" s="1"/>
  <c r="M88" i="27" s="1"/>
  <c r="F89" i="27"/>
  <c r="C89" i="27"/>
  <c r="A90" i="27" s="1"/>
  <c r="B90" i="27" s="1"/>
  <c r="D90" i="27" l="1"/>
  <c r="E90" i="17" s="1"/>
  <c r="A90" i="18"/>
  <c r="A90" i="17"/>
  <c r="H89" i="27"/>
  <c r="G89" i="27"/>
  <c r="I89" i="27" s="1"/>
  <c r="D89" i="17" l="1"/>
  <c r="B89" i="18"/>
  <c r="B89" i="17"/>
  <c r="C89" i="17"/>
  <c r="J89" i="27"/>
  <c r="K89" i="27" s="1"/>
  <c r="C90" i="27"/>
  <c r="A91" i="27" s="1"/>
  <c r="B91" i="27" s="1"/>
  <c r="F90" i="27"/>
  <c r="H90" i="27" l="1"/>
  <c r="G90" i="27"/>
  <c r="I90" i="27" s="1"/>
  <c r="D91" i="27"/>
  <c r="E91" i="17" s="1"/>
  <c r="A91" i="17"/>
  <c r="A91" i="18"/>
  <c r="L89" i="27"/>
  <c r="M89" i="27" s="1"/>
  <c r="D90" i="17" l="1"/>
  <c r="B90" i="18"/>
  <c r="C91" i="27"/>
  <c r="A92" i="27" s="1"/>
  <c r="B92" i="27" s="1"/>
  <c r="F91" i="27"/>
  <c r="B90" i="17"/>
  <c r="C90" i="17"/>
  <c r="J90" i="27"/>
  <c r="K90" i="27" l="1"/>
  <c r="L90" i="27" s="1"/>
  <c r="M90" i="27" s="1"/>
  <c r="G91" i="27"/>
  <c r="I91" i="27" s="1"/>
  <c r="H91" i="27"/>
  <c r="A92" i="17"/>
  <c r="D92" i="27"/>
  <c r="E92" i="17" s="1"/>
  <c r="A92" i="18"/>
  <c r="D91" i="17" l="1"/>
  <c r="B91" i="18"/>
  <c r="F92" i="27"/>
  <c r="C92" i="27"/>
  <c r="A93" i="27" s="1"/>
  <c r="B93" i="27" s="1"/>
  <c r="C91" i="17"/>
  <c r="B91" i="17"/>
  <c r="J91" i="27"/>
  <c r="K91" i="27" s="1"/>
  <c r="L91" i="27" l="1"/>
  <c r="M91" i="27" s="1"/>
  <c r="D93" i="27"/>
  <c r="E93" i="17" s="1"/>
  <c r="A93" i="18"/>
  <c r="A93" i="17"/>
  <c r="G92" i="27"/>
  <c r="I92" i="27" s="1"/>
  <c r="H92" i="27"/>
  <c r="D92" i="17" l="1"/>
  <c r="B92" i="18"/>
  <c r="C92" i="17"/>
  <c r="B92" i="17"/>
  <c r="J92" i="27"/>
  <c r="K92" i="27" s="1"/>
  <c r="L92" i="27" s="1"/>
  <c r="M92" i="27" s="1"/>
  <c r="C93" i="27"/>
  <c r="A94" i="27" s="1"/>
  <c r="B94" i="27" s="1"/>
  <c r="F93" i="27"/>
  <c r="A94" i="17" l="1"/>
  <c r="D94" i="27"/>
  <c r="E94" i="17" s="1"/>
  <c r="A94" i="18"/>
  <c r="G93" i="27"/>
  <c r="I93" i="27" s="1"/>
  <c r="H93" i="27"/>
  <c r="D93" i="17" l="1"/>
  <c r="B93" i="18"/>
  <c r="B93" i="17"/>
  <c r="C93" i="17"/>
  <c r="J93" i="27"/>
  <c r="K93" i="27" s="1"/>
  <c r="L93" i="27" s="1"/>
  <c r="M93" i="27" s="1"/>
  <c r="C94" i="27"/>
  <c r="A95" i="27" s="1"/>
  <c r="B95" i="27" s="1"/>
  <c r="F94" i="27"/>
  <c r="G94" i="27" l="1"/>
  <c r="I94" i="27" s="1"/>
  <c r="H94" i="27"/>
  <c r="A95" i="18"/>
  <c r="D95" i="27"/>
  <c r="E95" i="17" s="1"/>
  <c r="A95" i="17"/>
  <c r="D94" i="17" l="1"/>
  <c r="B94" i="18"/>
  <c r="C95" i="27"/>
  <c r="A96" i="27" s="1"/>
  <c r="B96" i="27" s="1"/>
  <c r="F95" i="27"/>
  <c r="B94" i="17"/>
  <c r="C94" i="17"/>
  <c r="J94" i="27"/>
  <c r="K94" i="27" l="1"/>
  <c r="L94" i="27" s="1"/>
  <c r="M94" i="27" s="1"/>
  <c r="G95" i="27"/>
  <c r="I95" i="27" s="1"/>
  <c r="H95" i="27"/>
  <c r="D96" i="27"/>
  <c r="E96" i="17" s="1"/>
  <c r="A96" i="17"/>
  <c r="A96" i="18"/>
  <c r="D95" i="17" l="1"/>
  <c r="B95" i="18"/>
  <c r="C96" i="27"/>
  <c r="A97" i="27" s="1"/>
  <c r="B97" i="27" s="1"/>
  <c r="F96" i="27"/>
  <c r="C95" i="17"/>
  <c r="B95" i="17"/>
  <c r="J95" i="27"/>
  <c r="K95" i="27" s="1"/>
  <c r="G96" i="27" l="1"/>
  <c r="I96" i="27" s="1"/>
  <c r="H96" i="27"/>
  <c r="L95" i="27"/>
  <c r="M95" i="27" s="1"/>
  <c r="A97" i="17"/>
  <c r="A97" i="18"/>
  <c r="D97" i="27"/>
  <c r="E97" i="17" s="1"/>
  <c r="D96" i="17" l="1"/>
  <c r="B96" i="18"/>
  <c r="C96" i="17"/>
  <c r="B96" i="17"/>
  <c r="J96" i="27"/>
  <c r="C97" i="27"/>
  <c r="A98" i="27" s="1"/>
  <c r="B98" i="27" s="1"/>
  <c r="F97" i="27"/>
  <c r="D98" i="27" l="1"/>
  <c r="E98" i="17" s="1"/>
  <c r="A98" i="18"/>
  <c r="A98" i="17"/>
  <c r="G97" i="27"/>
  <c r="I97" i="27" s="1"/>
  <c r="H97" i="27"/>
  <c r="K96" i="27"/>
  <c r="L96" i="27" s="1"/>
  <c r="D97" i="17" l="1"/>
  <c r="B97" i="18"/>
  <c r="C97" i="17"/>
  <c r="B97" i="17"/>
  <c r="J97" i="27"/>
  <c r="K97" i="27" s="1"/>
  <c r="L97" i="27" s="1"/>
  <c r="M96" i="27"/>
  <c r="C98" i="27"/>
  <c r="A99" i="27" s="1"/>
  <c r="B99" i="27" s="1"/>
  <c r="F98" i="27"/>
  <c r="G98" i="27" l="1"/>
  <c r="I98" i="27" s="1"/>
  <c r="H98" i="27"/>
  <c r="D99" i="27"/>
  <c r="E99" i="17" s="1"/>
  <c r="A99" i="18"/>
  <c r="A99" i="17"/>
  <c r="M97" i="27"/>
  <c r="D98" i="17" l="1"/>
  <c r="B98" i="18"/>
  <c r="B98" i="17"/>
  <c r="C98" i="17"/>
  <c r="J98" i="27"/>
  <c r="K98" i="27" s="1"/>
  <c r="L98" i="27" s="1"/>
  <c r="M98" i="27" s="1"/>
  <c r="C99" i="27"/>
  <c r="A100" i="27" s="1"/>
  <c r="B100" i="27" s="1"/>
  <c r="F99" i="27"/>
  <c r="A100" i="17" l="1"/>
  <c r="D100" i="27"/>
  <c r="E100" i="17" s="1"/>
  <c r="A100" i="18"/>
  <c r="H99" i="27"/>
  <c r="G99" i="27"/>
  <c r="I99" i="27" s="1"/>
  <c r="D99" i="17" l="1"/>
  <c r="B99" i="18"/>
  <c r="C99" i="17"/>
  <c r="B99" i="17"/>
  <c r="J99" i="27"/>
  <c r="K99" i="27" s="1"/>
  <c r="C100" i="27"/>
  <c r="A101" i="27" s="1"/>
  <c r="B101" i="27" s="1"/>
  <c r="F100" i="27"/>
  <c r="D101" i="27" l="1"/>
  <c r="E101" i="17" s="1"/>
  <c r="A101" i="17"/>
  <c r="A101" i="18"/>
  <c r="L99" i="27"/>
  <c r="M99" i="27" s="1"/>
  <c r="G100" i="27"/>
  <c r="I100" i="27" s="1"/>
  <c r="H100" i="27"/>
  <c r="D100" i="17" l="1"/>
  <c r="B100" i="18"/>
  <c r="C100" i="17"/>
  <c r="B100" i="17"/>
  <c r="J100" i="27"/>
  <c r="C101" i="27"/>
  <c r="A102" i="27" s="1"/>
  <c r="B102" i="27" s="1"/>
  <c r="F101" i="27"/>
  <c r="A102" i="17" l="1"/>
  <c r="D102" i="27"/>
  <c r="E102" i="17" s="1"/>
  <c r="A102" i="18"/>
  <c r="G101" i="27"/>
  <c r="I101" i="27" s="1"/>
  <c r="H101" i="27"/>
  <c r="K100" i="27"/>
  <c r="L100" i="27" s="1"/>
  <c r="D101" i="17" l="1"/>
  <c r="B101" i="18"/>
  <c r="M100" i="27"/>
  <c r="J101" i="27"/>
  <c r="K101" i="27" s="1"/>
  <c r="L101" i="27" s="1"/>
  <c r="B101" i="17"/>
  <c r="C101" i="17"/>
  <c r="C102" i="27"/>
  <c r="A103" i="27" s="1"/>
  <c r="B103" i="27" s="1"/>
  <c r="F102" i="27"/>
  <c r="H102" i="27" l="1"/>
  <c r="G102" i="27"/>
  <c r="I102" i="27" s="1"/>
  <c r="A103" i="17"/>
  <c r="A103" i="18"/>
  <c r="D103" i="27"/>
  <c r="E103" i="17" s="1"/>
  <c r="M101" i="27"/>
  <c r="D102" i="17" l="1"/>
  <c r="B102" i="18"/>
  <c r="C103" i="27"/>
  <c r="A104" i="27" s="1"/>
  <c r="B104" i="27" s="1"/>
  <c r="F103" i="27"/>
  <c r="B102" i="17"/>
  <c r="C102" i="17"/>
  <c r="J102" i="27"/>
  <c r="K102" i="27" s="1"/>
  <c r="L102" i="27" s="1"/>
  <c r="M102" i="27" l="1"/>
  <c r="G103" i="27"/>
  <c r="I103" i="27" s="1"/>
  <c r="H103" i="27"/>
  <c r="A104" i="18"/>
  <c r="D104" i="27"/>
  <c r="E104" i="17" s="1"/>
  <c r="A104" i="17"/>
  <c r="D103" i="17" l="1"/>
  <c r="B103" i="18"/>
  <c r="C104" i="27"/>
  <c r="A105" i="27" s="1"/>
  <c r="B105" i="27" s="1"/>
  <c r="F104" i="27"/>
  <c r="C103" i="17"/>
  <c r="B103" i="17"/>
  <c r="J103" i="27"/>
  <c r="K103" i="27" s="1"/>
  <c r="L103" i="27" s="1"/>
  <c r="M103" i="27" s="1"/>
  <c r="G104" i="27" l="1"/>
  <c r="I104" i="27" s="1"/>
  <c r="H104" i="27"/>
  <c r="D105" i="27"/>
  <c r="E105" i="17" s="1"/>
  <c r="A105" i="17"/>
  <c r="A105" i="18"/>
  <c r="D104" i="17" l="1"/>
  <c r="B104" i="18"/>
  <c r="F105" i="27"/>
  <c r="C105" i="27"/>
  <c r="A106" i="27" s="1"/>
  <c r="B106" i="27" s="1"/>
  <c r="C104" i="17"/>
  <c r="B104" i="17"/>
  <c r="J104" i="27"/>
  <c r="D106" i="27" l="1"/>
  <c r="E106" i="17" s="1"/>
  <c r="A106" i="17"/>
  <c r="A106" i="18"/>
  <c r="K104" i="27"/>
  <c r="L104" i="27" s="1"/>
  <c r="M104" i="27" s="1"/>
  <c r="H105" i="27"/>
  <c r="G105" i="27"/>
  <c r="I105" i="27" s="1"/>
  <c r="D105" i="17" l="1"/>
  <c r="B105" i="18"/>
  <c r="C106" i="27"/>
  <c r="A107" i="27" s="1"/>
  <c r="B107" i="27" s="1"/>
  <c r="F106" i="27"/>
  <c r="B105" i="17"/>
  <c r="C105" i="17"/>
  <c r="J105" i="27"/>
  <c r="K105" i="27" s="1"/>
  <c r="L105" i="27" s="1"/>
  <c r="M105" i="27" s="1"/>
  <c r="H106" i="27" l="1"/>
  <c r="G106" i="27"/>
  <c r="I106" i="27" s="1"/>
  <c r="D107" i="27"/>
  <c r="E107" i="17" s="1"/>
  <c r="A107" i="17"/>
  <c r="A107" i="18"/>
  <c r="D106" i="17" l="1"/>
  <c r="B106" i="18"/>
  <c r="C107" i="27"/>
  <c r="A108" i="27" s="1"/>
  <c r="B108" i="27" s="1"/>
  <c r="F107" i="27"/>
  <c r="C106" i="17"/>
  <c r="B106" i="17"/>
  <c r="J106" i="27"/>
  <c r="K106" i="27" s="1"/>
  <c r="L106" i="27" s="1"/>
  <c r="G107" i="27" l="1"/>
  <c r="I107" i="27" s="1"/>
  <c r="H107" i="27"/>
  <c r="M106" i="27"/>
  <c r="A108" i="17"/>
  <c r="A108" i="18"/>
  <c r="D108" i="27"/>
  <c r="E108" i="17" s="1"/>
  <c r="D107" i="17" l="1"/>
  <c r="B107" i="18"/>
  <c r="C107" i="17"/>
  <c r="B107" i="17"/>
  <c r="J107" i="27"/>
  <c r="F108" i="27"/>
  <c r="C108" i="27"/>
  <c r="A109" i="27" s="1"/>
  <c r="B109" i="27" s="1"/>
  <c r="G108" i="27" l="1"/>
  <c r="I108" i="27" s="1"/>
  <c r="H108" i="27"/>
  <c r="D109" i="27"/>
  <c r="E109" i="17" s="1"/>
  <c r="A109" i="18"/>
  <c r="A109" i="17"/>
  <c r="K107" i="27"/>
  <c r="L107" i="27" s="1"/>
  <c r="M107" i="27" s="1"/>
  <c r="D108" i="17" l="1"/>
  <c r="B108" i="18"/>
  <c r="C108" i="17"/>
  <c r="B108" i="17"/>
  <c r="J108" i="27"/>
  <c r="C109" i="27"/>
  <c r="A110" i="27" s="1"/>
  <c r="B110" i="27" s="1"/>
  <c r="F109" i="27"/>
  <c r="D110" i="27" l="1"/>
  <c r="E110" i="17" s="1"/>
  <c r="A110" i="17"/>
  <c r="A110" i="18"/>
  <c r="H109" i="27"/>
  <c r="G109" i="27"/>
  <c r="I109" i="27" s="1"/>
  <c r="K108" i="27"/>
  <c r="L108" i="27" s="1"/>
  <c r="D109" i="17" l="1"/>
  <c r="B109" i="18"/>
  <c r="B109" i="17"/>
  <c r="C109" i="17"/>
  <c r="J109" i="27"/>
  <c r="K109" i="27" s="1"/>
  <c r="L109" i="27" s="1"/>
  <c r="M109" i="27" s="1"/>
  <c r="C110" i="27"/>
  <c r="A111" i="27" s="1"/>
  <c r="B111" i="27" s="1"/>
  <c r="F110" i="27"/>
  <c r="M108" i="27"/>
  <c r="A111" i="17" l="1"/>
  <c r="A111" i="18"/>
  <c r="D111" i="27"/>
  <c r="E111" i="17" s="1"/>
  <c r="H110" i="27"/>
  <c r="G110" i="27"/>
  <c r="I110" i="27" s="1"/>
  <c r="D110" i="17" l="1"/>
  <c r="B110" i="18"/>
  <c r="B110" i="17"/>
  <c r="C110" i="17"/>
  <c r="J110" i="27"/>
  <c r="K110" i="27" s="1"/>
  <c r="L110" i="27" s="1"/>
  <c r="M110" i="27" s="1"/>
  <c r="C111" i="27"/>
  <c r="A112" i="27" s="1"/>
  <c r="B112" i="27" s="1"/>
  <c r="F111" i="27"/>
  <c r="D112" i="27" l="1"/>
  <c r="E112" i="17" s="1"/>
  <c r="A112" i="17"/>
  <c r="A112" i="18"/>
  <c r="H111" i="27"/>
  <c r="G111" i="27"/>
  <c r="I111" i="27" s="1"/>
  <c r="D111" i="17" l="1"/>
  <c r="B111" i="18"/>
  <c r="C111" i="17"/>
  <c r="B111" i="17"/>
  <c r="J111" i="27"/>
  <c r="K111" i="27" s="1"/>
  <c r="L111" i="27" s="1"/>
  <c r="M111" i="27" s="1"/>
  <c r="C112" i="27"/>
  <c r="A113" i="27" s="1"/>
  <c r="B113" i="27" s="1"/>
  <c r="F112" i="27"/>
  <c r="H112" i="27" l="1"/>
  <c r="G112" i="27"/>
  <c r="I112" i="27" s="1"/>
  <c r="A113" i="17"/>
  <c r="D113" i="27"/>
  <c r="E113" i="17" s="1"/>
  <c r="A113" i="18"/>
  <c r="D112" i="17" l="1"/>
  <c r="B112" i="18"/>
  <c r="C113" i="27"/>
  <c r="A114" i="27" s="1"/>
  <c r="B114" i="27" s="1"/>
  <c r="F113" i="27"/>
  <c r="C112" i="17"/>
  <c r="B112" i="17"/>
  <c r="J112" i="27"/>
  <c r="K112" i="27" s="1"/>
  <c r="L112" i="27" s="1"/>
  <c r="H113" i="27" l="1"/>
  <c r="G113" i="27"/>
  <c r="I113" i="27" s="1"/>
  <c r="M112" i="27"/>
  <c r="D114" i="27"/>
  <c r="E114" i="17" s="1"/>
  <c r="A114" i="17"/>
  <c r="A114" i="18"/>
  <c r="D113" i="17" l="1"/>
  <c r="B113" i="18"/>
  <c r="C114" i="27"/>
  <c r="A115" i="27" s="1"/>
  <c r="B115" i="27" s="1"/>
  <c r="F114" i="27"/>
  <c r="B113" i="17"/>
  <c r="C113" i="17"/>
  <c r="J113" i="27"/>
  <c r="H114" i="27" l="1"/>
  <c r="G114" i="27"/>
  <c r="I114" i="27" s="1"/>
  <c r="K113" i="27"/>
  <c r="L113" i="27" s="1"/>
  <c r="A115" i="17"/>
  <c r="D115" i="27"/>
  <c r="E115" i="17" s="1"/>
  <c r="A115" i="18"/>
  <c r="D114" i="17" l="1"/>
  <c r="B114" i="18"/>
  <c r="F115" i="27"/>
  <c r="C115" i="27"/>
  <c r="A116" i="27" s="1"/>
  <c r="B116" i="27" s="1"/>
  <c r="B114" i="17"/>
  <c r="C114" i="17"/>
  <c r="J114" i="27"/>
  <c r="K114" i="27" s="1"/>
  <c r="L114" i="27" s="1"/>
  <c r="M114" i="27" s="1"/>
  <c r="M113" i="27"/>
  <c r="A116" i="17" l="1"/>
  <c r="D116" i="27"/>
  <c r="E116" i="17" s="1"/>
  <c r="A116" i="18"/>
  <c r="H115" i="27"/>
  <c r="G115" i="27"/>
  <c r="I115" i="27" s="1"/>
  <c r="D115" i="17" l="1"/>
  <c r="B115" i="18"/>
  <c r="C115" i="17"/>
  <c r="B115" i="17"/>
  <c r="J115" i="27"/>
  <c r="K115" i="27" s="1"/>
  <c r="L115" i="27" s="1"/>
  <c r="M115" i="27" s="1"/>
  <c r="C116" i="27"/>
  <c r="A117" i="27" s="1"/>
  <c r="B117" i="27" s="1"/>
  <c r="F116" i="27"/>
  <c r="G116" i="27" l="1"/>
  <c r="I116" i="27" s="1"/>
  <c r="H116" i="27"/>
  <c r="D117" i="27"/>
  <c r="E117" i="17" s="1"/>
  <c r="A117" i="18"/>
  <c r="A117" i="17"/>
  <c r="D116" i="17" l="1"/>
  <c r="B116" i="18"/>
  <c r="C116" i="17"/>
  <c r="B116" i="17"/>
  <c r="J116" i="27"/>
  <c r="C117" i="27"/>
  <c r="A118" i="27" s="1"/>
  <c r="B118" i="27" s="1"/>
  <c r="F117" i="27"/>
  <c r="A118" i="17" l="1"/>
  <c r="D118" i="27"/>
  <c r="E118" i="17" s="1"/>
  <c r="A118" i="18"/>
  <c r="H117" i="27"/>
  <c r="G117" i="27"/>
  <c r="I117" i="27" s="1"/>
  <c r="K116" i="27"/>
  <c r="L116" i="27" s="1"/>
  <c r="M116" i="27" s="1"/>
  <c r="D117" i="17" l="1"/>
  <c r="B117" i="18"/>
  <c r="B117" i="17"/>
  <c r="C117" i="17"/>
  <c r="J117" i="27"/>
  <c r="K117" i="27" s="1"/>
  <c r="L117" i="27" s="1"/>
  <c r="M117" i="27" s="1"/>
  <c r="C118" i="27"/>
  <c r="A119" i="27" s="1"/>
  <c r="B119" i="27" s="1"/>
  <c r="F118" i="27"/>
  <c r="G118" i="27" l="1"/>
  <c r="I118" i="27" s="1"/>
  <c r="H118" i="27"/>
  <c r="D119" i="27"/>
  <c r="E119" i="17" s="1"/>
  <c r="A119" i="17"/>
  <c r="A119" i="18"/>
  <c r="D118" i="17" l="1"/>
  <c r="B118" i="18"/>
  <c r="C118" i="17"/>
  <c r="B118" i="17"/>
  <c r="J118" i="27"/>
  <c r="K118" i="27" s="1"/>
  <c r="L118" i="27" s="1"/>
  <c r="C119" i="27"/>
  <c r="A120" i="27" s="1"/>
  <c r="B120" i="27" s="1"/>
  <c r="F119" i="27"/>
  <c r="G119" i="27" l="1"/>
  <c r="I119" i="27" s="1"/>
  <c r="H119" i="27"/>
  <c r="D120" i="27"/>
  <c r="E120" i="17" s="1"/>
  <c r="A120" i="17"/>
  <c r="A120" i="18"/>
  <c r="M118" i="27"/>
  <c r="D119" i="17" l="1"/>
  <c r="B119" i="18"/>
  <c r="C119" i="17"/>
  <c r="B119" i="17"/>
  <c r="J119" i="27"/>
  <c r="C120" i="27"/>
  <c r="A121" i="27" s="1"/>
  <c r="B121" i="27" s="1"/>
  <c r="F120" i="27"/>
  <c r="D121" i="27" l="1"/>
  <c r="E121" i="17" s="1"/>
  <c r="A121" i="17"/>
  <c r="A121" i="18"/>
  <c r="H120" i="27"/>
  <c r="G120" i="27"/>
  <c r="I120" i="27" s="1"/>
  <c r="K119" i="27"/>
  <c r="L119" i="27" s="1"/>
  <c r="D120" i="17" l="1"/>
  <c r="B120" i="18"/>
  <c r="C120" i="17"/>
  <c r="B120" i="17"/>
  <c r="J120" i="27"/>
  <c r="M119" i="27"/>
  <c r="C121" i="27"/>
  <c r="A122" i="27" s="1"/>
  <c r="B122" i="27" s="1"/>
  <c r="F121" i="27"/>
  <c r="A122" i="18" l="1"/>
  <c r="D122" i="27"/>
  <c r="E122" i="17" s="1"/>
  <c r="A122" i="17"/>
  <c r="K120" i="27"/>
  <c r="L120" i="27" s="1"/>
  <c r="H121" i="27"/>
  <c r="G121" i="27"/>
  <c r="I121" i="27" s="1"/>
  <c r="D121" i="17" l="1"/>
  <c r="B121" i="18"/>
  <c r="M120" i="27"/>
  <c r="B121" i="17"/>
  <c r="C121" i="17"/>
  <c r="J121" i="27"/>
  <c r="K121" i="27" s="1"/>
  <c r="L121" i="27" s="1"/>
  <c r="C122" i="27"/>
  <c r="A123" i="27" s="1"/>
  <c r="B123" i="27" s="1"/>
  <c r="F122" i="27"/>
  <c r="H122" i="27" l="1"/>
  <c r="G122" i="27"/>
  <c r="I122" i="27" s="1"/>
  <c r="A123" i="17"/>
  <c r="A123" i="18"/>
  <c r="D123" i="27"/>
  <c r="E123" i="17" s="1"/>
  <c r="M121" i="27"/>
  <c r="D122" i="17" l="1"/>
  <c r="B122" i="18"/>
  <c r="C123" i="27"/>
  <c r="A124" i="27" s="1"/>
  <c r="B124" i="27" s="1"/>
  <c r="F123" i="27"/>
  <c r="B122" i="17"/>
  <c r="C122" i="17"/>
  <c r="J122" i="27"/>
  <c r="K122" i="27" s="1"/>
  <c r="L122" i="27" s="1"/>
  <c r="H123" i="27" l="1"/>
  <c r="G123" i="27"/>
  <c r="I123" i="27" s="1"/>
  <c r="M122" i="27"/>
  <c r="A124" i="17"/>
  <c r="D124" i="27"/>
  <c r="E124" i="17" s="1"/>
  <c r="A124" i="18"/>
  <c r="D123" i="17" l="1"/>
  <c r="B123" i="18"/>
  <c r="F124" i="27"/>
  <c r="C124" i="27"/>
  <c r="A125" i="27" s="1"/>
  <c r="B125" i="27" s="1"/>
  <c r="C123" i="17"/>
  <c r="B123" i="17"/>
  <c r="J123" i="27"/>
  <c r="K123" i="27" s="1"/>
  <c r="L123" i="27" s="1"/>
  <c r="M123" i="27" s="1"/>
  <c r="A125" i="17" l="1"/>
  <c r="D125" i="27"/>
  <c r="E125" i="17" s="1"/>
  <c r="A125" i="18"/>
  <c r="H124" i="27"/>
  <c r="G124" i="27"/>
  <c r="I124" i="27" s="1"/>
  <c r="D124" i="17" l="1"/>
  <c r="B124" i="18"/>
  <c r="C124" i="17"/>
  <c r="B124" i="17"/>
  <c r="J124" i="27"/>
  <c r="K124" i="27" s="1"/>
  <c r="L124" i="27" s="1"/>
  <c r="C125" i="27"/>
  <c r="A126" i="27" s="1"/>
  <c r="B126" i="27" s="1"/>
  <c r="F125" i="27"/>
  <c r="A126" i="18" l="1"/>
  <c r="D126" i="27"/>
  <c r="E126" i="17" s="1"/>
  <c r="A126" i="17"/>
  <c r="G125" i="27"/>
  <c r="I125" i="27" s="1"/>
  <c r="H125" i="27"/>
  <c r="M124" i="27"/>
  <c r="D125" i="17" l="1"/>
  <c r="B125" i="18"/>
  <c r="C125" i="17"/>
  <c r="B125" i="17"/>
  <c r="J125" i="27"/>
  <c r="K125" i="27" s="1"/>
  <c r="C126" i="27"/>
  <c r="A127" i="27" s="1"/>
  <c r="B127" i="27" s="1"/>
  <c r="F126" i="27"/>
  <c r="L125" i="27" l="1"/>
  <c r="M125" i="27" s="1"/>
  <c r="H126" i="27"/>
  <c r="G126" i="27"/>
  <c r="I126" i="27" s="1"/>
  <c r="A127" i="18"/>
  <c r="D127" i="27"/>
  <c r="E127" i="17" s="1"/>
  <c r="A127" i="17"/>
  <c r="D126" i="17" l="1"/>
  <c r="B126" i="18"/>
  <c r="C127" i="27"/>
  <c r="A128" i="27" s="1"/>
  <c r="B128" i="27" s="1"/>
  <c r="F127" i="27"/>
  <c r="B126" i="17"/>
  <c r="C126" i="17"/>
  <c r="J126" i="27"/>
  <c r="K126" i="27" s="1"/>
  <c r="L126" i="27" s="1"/>
  <c r="M126" i="27" s="1"/>
  <c r="H127" i="27" l="1"/>
  <c r="G127" i="27"/>
  <c r="I127" i="27" s="1"/>
  <c r="A128" i="17"/>
  <c r="A128" i="18"/>
  <c r="D128" i="27"/>
  <c r="E128" i="17" s="1"/>
  <c r="D127" i="17" l="1"/>
  <c r="B127" i="18"/>
  <c r="F128" i="27"/>
  <c r="C128" i="27"/>
  <c r="A129" i="27" s="1"/>
  <c r="B129" i="27" s="1"/>
  <c r="C127" i="17"/>
  <c r="B127" i="17"/>
  <c r="J127" i="27"/>
  <c r="A129" i="17" l="1"/>
  <c r="D129" i="27"/>
  <c r="E129" i="17" s="1"/>
  <c r="A129" i="18"/>
  <c r="K127" i="27"/>
  <c r="L127" i="27" s="1"/>
  <c r="G128" i="27"/>
  <c r="I128" i="27" s="1"/>
  <c r="H128" i="27"/>
  <c r="D128" i="17" l="1"/>
  <c r="B128" i="18"/>
  <c r="M127" i="27"/>
  <c r="F129" i="27"/>
  <c r="C129" i="27"/>
  <c r="A130" i="27" s="1"/>
  <c r="B130" i="27" s="1"/>
  <c r="C128" i="17"/>
  <c r="B128" i="17"/>
  <c r="J128" i="27"/>
  <c r="K128" i="27" s="1"/>
  <c r="L128" i="27" s="1"/>
  <c r="M128" i="27" l="1"/>
  <c r="H129" i="27"/>
  <c r="G129" i="27"/>
  <c r="I129" i="27" s="1"/>
  <c r="A130" i="17"/>
  <c r="A130" i="18"/>
  <c r="D130" i="27"/>
  <c r="E130" i="17" s="1"/>
  <c r="D129" i="17" l="1"/>
  <c r="B129" i="18"/>
  <c r="F130" i="27"/>
  <c r="C130" i="27"/>
  <c r="A131" i="27" s="1"/>
  <c r="B131" i="27" s="1"/>
  <c r="C129" i="17"/>
  <c r="B129" i="17"/>
  <c r="J129" i="27"/>
  <c r="K129" i="27" s="1"/>
  <c r="L129" i="27" s="1"/>
  <c r="D131" i="27" l="1"/>
  <c r="E131" i="17" s="1"/>
  <c r="A131" i="17"/>
  <c r="A131" i="18"/>
  <c r="M129" i="27"/>
  <c r="G130" i="27"/>
  <c r="I130" i="27" s="1"/>
  <c r="H130" i="27"/>
  <c r="D130" i="17" l="1"/>
  <c r="B130" i="18"/>
  <c r="B130" i="17"/>
  <c r="C130" i="17"/>
  <c r="J130" i="27"/>
  <c r="K130" i="27" s="1"/>
  <c r="L130" i="27" s="1"/>
  <c r="M130" i="27" s="1"/>
  <c r="C131" i="27"/>
  <c r="A132" i="27" s="1"/>
  <c r="B132" i="27" s="1"/>
  <c r="F131" i="27"/>
  <c r="D132" i="27" l="1"/>
  <c r="E132" i="17" s="1"/>
  <c r="A132" i="17"/>
  <c r="A132" i="18"/>
  <c r="G131" i="27"/>
  <c r="I131" i="27" s="1"/>
  <c r="H131" i="27"/>
  <c r="D131" i="17" l="1"/>
  <c r="B131" i="18"/>
  <c r="C132" i="27"/>
  <c r="A133" i="27" s="1"/>
  <c r="B133" i="27" s="1"/>
  <c r="F132" i="27"/>
  <c r="C131" i="17"/>
  <c r="B131" i="17"/>
  <c r="J131" i="27"/>
  <c r="K131" i="27" s="1"/>
  <c r="H132" i="27" l="1"/>
  <c r="G132" i="27"/>
  <c r="I132" i="27" s="1"/>
  <c r="L131" i="27"/>
  <c r="M131" i="27" s="1"/>
  <c r="A133" i="17"/>
  <c r="A133" i="18"/>
  <c r="D133" i="27"/>
  <c r="E133" i="17" s="1"/>
  <c r="D132" i="17" l="1"/>
  <c r="B132" i="18"/>
  <c r="F133" i="27"/>
  <c r="C133" i="27"/>
  <c r="A134" i="27" s="1"/>
  <c r="B134" i="27" s="1"/>
  <c r="C132" i="17"/>
  <c r="B132" i="17"/>
  <c r="J132" i="27"/>
  <c r="D134" i="27" l="1"/>
  <c r="E134" i="17" s="1"/>
  <c r="A134" i="17"/>
  <c r="A134" i="18"/>
  <c r="K132" i="27"/>
  <c r="L132" i="27" s="1"/>
  <c r="G133" i="27"/>
  <c r="I133" i="27" s="1"/>
  <c r="H133" i="27"/>
  <c r="D133" i="17" l="1"/>
  <c r="B133" i="18"/>
  <c r="M132" i="27"/>
  <c r="F134" i="27"/>
  <c r="C134" i="27"/>
  <c r="A135" i="27" s="1"/>
  <c r="B135" i="27" s="1"/>
  <c r="C133" i="17"/>
  <c r="B133" i="17"/>
  <c r="J133" i="27"/>
  <c r="K133" i="27" s="1"/>
  <c r="L133" i="27" s="1"/>
  <c r="M133" i="27" s="1"/>
  <c r="G134" i="27" l="1"/>
  <c r="I134" i="27" s="1"/>
  <c r="H134" i="27"/>
  <c r="D135" i="27"/>
  <c r="E135" i="17" s="1"/>
  <c r="A135" i="17"/>
  <c r="A135" i="18"/>
  <c r="D134" i="17" l="1"/>
  <c r="B134" i="18"/>
  <c r="C134" i="17"/>
  <c r="B134" i="17"/>
  <c r="J134" i="27"/>
  <c r="K134" i="27" s="1"/>
  <c r="L134" i="27" s="1"/>
  <c r="C135" i="27"/>
  <c r="A136" i="27" s="1"/>
  <c r="B136" i="27" s="1"/>
  <c r="F135" i="27"/>
  <c r="A136" i="18" l="1"/>
  <c r="A136" i="17"/>
  <c r="D136" i="27"/>
  <c r="E136" i="17" s="1"/>
  <c r="H135" i="27"/>
  <c r="G135" i="27"/>
  <c r="I135" i="27" s="1"/>
  <c r="M134" i="27"/>
  <c r="D135" i="17" l="1"/>
  <c r="B135" i="18"/>
  <c r="C135" i="17"/>
  <c r="B135" i="17"/>
  <c r="J135" i="27"/>
  <c r="K135" i="27" s="1"/>
  <c r="L135" i="27" s="1"/>
  <c r="M135" i="27" s="1"/>
  <c r="C136" i="27"/>
  <c r="A137" i="27" s="1"/>
  <c r="B137" i="27" s="1"/>
  <c r="F136" i="27"/>
  <c r="A137" i="17" l="1"/>
  <c r="A137" i="18"/>
  <c r="D137" i="27"/>
  <c r="E137" i="17" s="1"/>
  <c r="H136" i="27"/>
  <c r="G136" i="27"/>
  <c r="I136" i="27" s="1"/>
  <c r="D136" i="17" l="1"/>
  <c r="B136" i="18"/>
  <c r="C136" i="17"/>
  <c r="B136" i="17"/>
  <c r="J136" i="27"/>
  <c r="K136" i="27" s="1"/>
  <c r="L136" i="27" s="1"/>
  <c r="C137" i="27"/>
  <c r="A138" i="27" s="1"/>
  <c r="B138" i="27" s="1"/>
  <c r="F137" i="27"/>
  <c r="H137" i="27" l="1"/>
  <c r="G137" i="27"/>
  <c r="I137" i="27" s="1"/>
  <c r="A138" i="17"/>
  <c r="A138" i="18"/>
  <c r="D138" i="27"/>
  <c r="E138" i="17" s="1"/>
  <c r="M136" i="27"/>
  <c r="D137" i="17" l="1"/>
  <c r="B137" i="18"/>
  <c r="F138" i="27"/>
  <c r="C138" i="27"/>
  <c r="A139" i="27" s="1"/>
  <c r="B139" i="27" s="1"/>
  <c r="B137" i="17"/>
  <c r="C137" i="17"/>
  <c r="J137" i="27"/>
  <c r="K137" i="27" s="1"/>
  <c r="L137" i="27" s="1"/>
  <c r="A139" i="18" l="1"/>
  <c r="A139" i="17"/>
  <c r="D139" i="27"/>
  <c r="E139" i="17" s="1"/>
  <c r="M137" i="27"/>
  <c r="H138" i="27"/>
  <c r="G138" i="27"/>
  <c r="I138" i="27" s="1"/>
  <c r="D138" i="17" l="1"/>
  <c r="B138" i="18"/>
  <c r="C139" i="27"/>
  <c r="A140" i="27" s="1"/>
  <c r="B140" i="27" s="1"/>
  <c r="F139" i="27"/>
  <c r="B138" i="17"/>
  <c r="C138" i="17"/>
  <c r="J138" i="27"/>
  <c r="K138" i="27" s="1"/>
  <c r="L138" i="27" s="1"/>
  <c r="M138" i="27" l="1"/>
  <c r="G139" i="27"/>
  <c r="I139" i="27" s="1"/>
  <c r="H139" i="27"/>
  <c r="D140" i="27"/>
  <c r="E140" i="17" s="1"/>
  <c r="A140" i="18"/>
  <c r="A140" i="17"/>
  <c r="D139" i="17" l="1"/>
  <c r="B139" i="18"/>
  <c r="C139" i="17"/>
  <c r="B139" i="17"/>
  <c r="J139" i="27"/>
  <c r="K139" i="27" s="1"/>
  <c r="L139" i="27" s="1"/>
  <c r="C140" i="27"/>
  <c r="A141" i="27" s="1"/>
  <c r="B141" i="27" s="1"/>
  <c r="F140" i="27"/>
  <c r="H140" i="27" l="1"/>
  <c r="G140" i="27"/>
  <c r="I140" i="27" s="1"/>
  <c r="A141" i="18"/>
  <c r="D141" i="27"/>
  <c r="E141" i="17" s="1"/>
  <c r="A141" i="17"/>
  <c r="M139" i="27"/>
  <c r="D140" i="17" l="1"/>
  <c r="B140" i="18"/>
  <c r="F141" i="27"/>
  <c r="C141" i="27"/>
  <c r="A142" i="27" s="1"/>
  <c r="B142" i="27" s="1"/>
  <c r="C140" i="17"/>
  <c r="B140" i="17"/>
  <c r="J140" i="27"/>
  <c r="K140" i="27" s="1"/>
  <c r="L140" i="27" s="1"/>
  <c r="D142" i="27" l="1"/>
  <c r="E142" i="17" s="1"/>
  <c r="A142" i="17"/>
  <c r="A142" i="18"/>
  <c r="M140" i="27"/>
  <c r="G141" i="27"/>
  <c r="I141" i="27" s="1"/>
  <c r="H141" i="27"/>
  <c r="D141" i="17" l="1"/>
  <c r="B141" i="18"/>
  <c r="B141" i="17"/>
  <c r="C141" i="17"/>
  <c r="J141" i="27"/>
  <c r="K141" i="27" s="1"/>
  <c r="L141" i="27" s="1"/>
  <c r="M141" i="27" s="1"/>
  <c r="C142" i="27"/>
  <c r="A143" i="27" s="1"/>
  <c r="B143" i="27" s="1"/>
  <c r="F142" i="27"/>
  <c r="H142" i="27" l="1"/>
  <c r="G142" i="27"/>
  <c r="I142" i="27" s="1"/>
  <c r="A143" i="17"/>
  <c r="D143" i="27"/>
  <c r="E143" i="17" s="1"/>
  <c r="A143" i="18"/>
  <c r="D142" i="17" l="1"/>
  <c r="B142" i="18"/>
  <c r="C143" i="27"/>
  <c r="A144" i="27" s="1"/>
  <c r="B144" i="27" s="1"/>
  <c r="F143" i="27"/>
  <c r="B142" i="17"/>
  <c r="C142" i="17"/>
  <c r="J142" i="27"/>
  <c r="K142" i="27" s="1"/>
  <c r="L142" i="27" s="1"/>
  <c r="M142" i="27" s="1"/>
  <c r="H143" i="27" l="1"/>
  <c r="G143" i="27"/>
  <c r="I143" i="27" s="1"/>
  <c r="D144" i="27"/>
  <c r="E144" i="17" s="1"/>
  <c r="A144" i="18"/>
  <c r="A144" i="17"/>
  <c r="D143" i="17" l="1"/>
  <c r="B143" i="18"/>
  <c r="F144" i="27"/>
  <c r="C144" i="27"/>
  <c r="A145" i="27" s="1"/>
  <c r="B145" i="27" s="1"/>
  <c r="C143" i="17"/>
  <c r="B143" i="17"/>
  <c r="J143" i="27"/>
  <c r="K143" i="27" s="1"/>
  <c r="L143" i="27" s="1"/>
  <c r="M143" i="27" s="1"/>
  <c r="A145" i="17" l="1"/>
  <c r="D145" i="27"/>
  <c r="E145" i="17" s="1"/>
  <c r="A145" i="18"/>
  <c r="H144" i="27"/>
  <c r="G144" i="27"/>
  <c r="I144" i="27" s="1"/>
  <c r="D144" i="17" l="1"/>
  <c r="B144" i="18"/>
  <c r="C144" i="17"/>
  <c r="B144" i="17"/>
  <c r="J144" i="27"/>
  <c r="K144" i="27" s="1"/>
  <c r="L144" i="27" s="1"/>
  <c r="C145" i="27"/>
  <c r="A146" i="27" s="1"/>
  <c r="B146" i="27" s="1"/>
  <c r="F145" i="27"/>
  <c r="G145" i="27" l="1"/>
  <c r="I145" i="27" s="1"/>
  <c r="H145" i="27"/>
  <c r="D146" i="27"/>
  <c r="E146" i="17" s="1"/>
  <c r="A146" i="17"/>
  <c r="A146" i="18"/>
  <c r="M144" i="27"/>
  <c r="D145" i="17" l="1"/>
  <c r="B145" i="18"/>
  <c r="F146" i="27"/>
  <c r="C146" i="27"/>
  <c r="A147" i="27" s="1"/>
  <c r="B147" i="27" s="1"/>
  <c r="B145" i="17"/>
  <c r="C145" i="17"/>
  <c r="J145" i="27"/>
  <c r="K145" i="27" s="1"/>
  <c r="L145" i="27" s="1"/>
  <c r="M145" i="27" s="1"/>
  <c r="A147" i="17" l="1"/>
  <c r="A147" i="18"/>
  <c r="D147" i="27"/>
  <c r="E147" i="17" s="1"/>
  <c r="H146" i="27"/>
  <c r="G146" i="27"/>
  <c r="I146" i="27" s="1"/>
  <c r="D146" i="17" l="1"/>
  <c r="B146" i="18"/>
  <c r="C146" i="17"/>
  <c r="B146" i="17"/>
  <c r="J146" i="27"/>
  <c r="K146" i="27" s="1"/>
  <c r="C147" i="27"/>
  <c r="A148" i="27" s="1"/>
  <c r="B148" i="27" s="1"/>
  <c r="F147" i="27"/>
  <c r="A148" i="17" l="1"/>
  <c r="D148" i="27"/>
  <c r="E148" i="17" s="1"/>
  <c r="A148" i="18"/>
  <c r="L146" i="27"/>
  <c r="M146" i="27" s="1"/>
  <c r="G147" i="27"/>
  <c r="I147" i="27" s="1"/>
  <c r="H147" i="27"/>
  <c r="D147" i="17" l="1"/>
  <c r="B147" i="18"/>
  <c r="C147" i="17"/>
  <c r="B147" i="17"/>
  <c r="J147" i="27"/>
  <c r="K147" i="27" s="1"/>
  <c r="L147" i="27" s="1"/>
  <c r="M147" i="27" s="1"/>
  <c r="C148" i="27"/>
  <c r="A149" i="27" s="1"/>
  <c r="B149" i="27" s="1"/>
  <c r="F148" i="27"/>
  <c r="G148" i="27" l="1"/>
  <c r="I148" i="27" s="1"/>
  <c r="H148" i="27"/>
  <c r="A149" i="17"/>
  <c r="D149" i="27"/>
  <c r="E149" i="17" s="1"/>
  <c r="A149" i="18"/>
  <c r="D148" i="17" l="1"/>
  <c r="B148" i="18"/>
  <c r="C149" i="27"/>
  <c r="A150" i="27" s="1"/>
  <c r="B150" i="27" s="1"/>
  <c r="F149" i="27"/>
  <c r="C148" i="17"/>
  <c r="B148" i="17"/>
  <c r="J148" i="27"/>
  <c r="K148" i="27" s="1"/>
  <c r="L148" i="27" s="1"/>
  <c r="G149" i="27" l="1"/>
  <c r="I149" i="27" s="1"/>
  <c r="H149" i="27"/>
  <c r="M148" i="27"/>
  <c r="A150" i="18"/>
  <c r="D150" i="27"/>
  <c r="E150" i="17" s="1"/>
  <c r="A150" i="17"/>
  <c r="D149" i="17" l="1"/>
  <c r="B149" i="18"/>
  <c r="F150" i="27"/>
  <c r="C150" i="27"/>
  <c r="A151" i="27" s="1"/>
  <c r="B151" i="27" s="1"/>
  <c r="C149" i="17"/>
  <c r="B149" i="17"/>
  <c r="J149" i="27"/>
  <c r="K149" i="27" s="1"/>
  <c r="L149" i="27" s="1"/>
  <c r="D151" i="27" l="1"/>
  <c r="E151" i="17" s="1"/>
  <c r="A151" i="17"/>
  <c r="A151" i="18"/>
  <c r="M149" i="27"/>
  <c r="H150" i="27"/>
  <c r="G150" i="27"/>
  <c r="I150" i="27" s="1"/>
  <c r="D150" i="17" l="1"/>
  <c r="B150" i="18"/>
  <c r="F151" i="27"/>
  <c r="C151" i="27"/>
  <c r="A152" i="27" s="1"/>
  <c r="B152" i="27" s="1"/>
  <c r="B150" i="17"/>
  <c r="C150" i="17"/>
  <c r="J150" i="27"/>
  <c r="K150" i="27" l="1"/>
  <c r="L150" i="27" s="1"/>
  <c r="M150" i="27" s="1"/>
  <c r="G151" i="27"/>
  <c r="I151" i="27" s="1"/>
  <c r="H151" i="27"/>
  <c r="A152" i="17"/>
  <c r="D152" i="27"/>
  <c r="E152" i="17" s="1"/>
  <c r="A152" i="18"/>
  <c r="D151" i="17" l="1"/>
  <c r="B151" i="18"/>
  <c r="C152" i="27"/>
  <c r="A153" i="27" s="1"/>
  <c r="B153" i="27" s="1"/>
  <c r="F152" i="27"/>
  <c r="C151" i="17"/>
  <c r="B151" i="17"/>
  <c r="J151" i="27"/>
  <c r="K151" i="27" s="1"/>
  <c r="L151" i="27" l="1"/>
  <c r="M151" i="27" s="1"/>
  <c r="G152" i="27"/>
  <c r="I152" i="27" s="1"/>
  <c r="H152" i="27"/>
  <c r="A153" i="17"/>
  <c r="D153" i="27"/>
  <c r="E153" i="17" s="1"/>
  <c r="A153" i="18"/>
  <c r="D152" i="17" l="1"/>
  <c r="B152" i="18"/>
  <c r="C153" i="27"/>
  <c r="A154" i="27" s="1"/>
  <c r="B154" i="27" s="1"/>
  <c r="F153" i="27"/>
  <c r="C152" i="17"/>
  <c r="B152" i="17"/>
  <c r="J152" i="27"/>
  <c r="G153" i="27" l="1"/>
  <c r="I153" i="27" s="1"/>
  <c r="H153" i="27"/>
  <c r="K152" i="27"/>
  <c r="L152" i="27" s="1"/>
  <c r="A154" i="17"/>
  <c r="D154" i="27"/>
  <c r="E154" i="17" s="1"/>
  <c r="A154" i="18"/>
  <c r="D153" i="17" l="1"/>
  <c r="B153" i="18"/>
  <c r="B153" i="17"/>
  <c r="C153" i="17"/>
  <c r="J153" i="27"/>
  <c r="K153" i="27" s="1"/>
  <c r="C154" i="27"/>
  <c r="A155" i="27" s="1"/>
  <c r="B155" i="27" s="1"/>
  <c r="F154" i="27"/>
  <c r="M152" i="27"/>
  <c r="H154" i="27" l="1"/>
  <c r="G154" i="27"/>
  <c r="I154" i="27" s="1"/>
  <c r="A155" i="17"/>
  <c r="D155" i="27"/>
  <c r="E155" i="17" s="1"/>
  <c r="A155" i="18"/>
  <c r="L153" i="27"/>
  <c r="M153" i="27" s="1"/>
  <c r="D154" i="17" l="1"/>
  <c r="B154" i="18"/>
  <c r="F155" i="27"/>
  <c r="C155" i="27"/>
  <c r="A156" i="27" s="1"/>
  <c r="B156" i="27" s="1"/>
  <c r="C154" i="17"/>
  <c r="B154" i="17"/>
  <c r="J154" i="27"/>
  <c r="K154" i="27" s="1"/>
  <c r="L154" i="27" s="1"/>
  <c r="M154" i="27" s="1"/>
  <c r="A156" i="17" l="1"/>
  <c r="D156" i="27"/>
  <c r="E156" i="17" s="1"/>
  <c r="A156" i="18"/>
  <c r="H155" i="27"/>
  <c r="G155" i="27"/>
  <c r="I155" i="27" s="1"/>
  <c r="D155" i="17" l="1"/>
  <c r="B155" i="18"/>
  <c r="C155" i="17"/>
  <c r="B155" i="17"/>
  <c r="J155" i="27"/>
  <c r="K155" i="27" s="1"/>
  <c r="L155" i="27" s="1"/>
  <c r="M155" i="27" s="1"/>
  <c r="F156" i="27"/>
  <c r="C156" i="27"/>
  <c r="A157" i="27" s="1"/>
  <c r="B157" i="27" s="1"/>
  <c r="A157" i="17" l="1"/>
  <c r="D157" i="27"/>
  <c r="E157" i="17" s="1"/>
  <c r="A157" i="18"/>
  <c r="G156" i="27"/>
  <c r="I156" i="27" s="1"/>
  <c r="H156" i="27"/>
  <c r="D156" i="17" l="1"/>
  <c r="B156" i="18"/>
  <c r="C157" i="27"/>
  <c r="A158" i="27" s="1"/>
  <c r="B158" i="27" s="1"/>
  <c r="F157" i="27"/>
  <c r="C156" i="17"/>
  <c r="B156" i="17"/>
  <c r="J156" i="27"/>
  <c r="K156" i="27" l="1"/>
  <c r="L156" i="27" s="1"/>
  <c r="M156" i="27" s="1"/>
  <c r="H157" i="27"/>
  <c r="G157" i="27"/>
  <c r="I157" i="27" s="1"/>
  <c r="A158" i="17"/>
  <c r="D158" i="27"/>
  <c r="E158" i="17" s="1"/>
  <c r="A158" i="18"/>
  <c r="D157" i="17" l="1"/>
  <c r="B157" i="18"/>
  <c r="B157" i="17"/>
  <c r="C157" i="17"/>
  <c r="J157" i="27"/>
  <c r="K157" i="27" s="1"/>
  <c r="L157" i="27" s="1"/>
  <c r="C158" i="27"/>
  <c r="A159" i="27" s="1"/>
  <c r="B159" i="27" s="1"/>
  <c r="F158" i="27"/>
  <c r="A159" i="18" l="1"/>
  <c r="D159" i="27"/>
  <c r="E159" i="17" s="1"/>
  <c r="A159" i="17"/>
  <c r="G158" i="27"/>
  <c r="I158" i="27" s="1"/>
  <c r="H158" i="27"/>
  <c r="M157" i="27"/>
  <c r="D158" i="17" l="1"/>
  <c r="B158" i="18"/>
  <c r="B158" i="17"/>
  <c r="C158" i="17"/>
  <c r="J158" i="27"/>
  <c r="K158" i="27" s="1"/>
  <c r="L158" i="27" s="1"/>
  <c r="C159" i="27"/>
  <c r="A160" i="27" s="1"/>
  <c r="B160" i="27" s="1"/>
  <c r="F159" i="27"/>
  <c r="G159" i="27" l="1"/>
  <c r="I159" i="27" s="1"/>
  <c r="H159" i="27"/>
  <c r="A160" i="17"/>
  <c r="D160" i="27"/>
  <c r="E160" i="17" s="1"/>
  <c r="A160" i="18"/>
  <c r="M158" i="27"/>
  <c r="D159" i="17" l="1"/>
  <c r="B159" i="18"/>
  <c r="C160" i="27"/>
  <c r="A161" i="27" s="1"/>
  <c r="B161" i="27" s="1"/>
  <c r="F160" i="27"/>
  <c r="C159" i="17"/>
  <c r="B159" i="17"/>
  <c r="J159" i="27"/>
  <c r="K159" i="27" l="1"/>
  <c r="L159" i="27" s="1"/>
  <c r="M159" i="27" s="1"/>
  <c r="H160" i="27"/>
  <c r="G160" i="27"/>
  <c r="I160" i="27" s="1"/>
  <c r="A161" i="18"/>
  <c r="A161" i="17"/>
  <c r="D161" i="27"/>
  <c r="E161" i="17" s="1"/>
  <c r="D160" i="17" l="1"/>
  <c r="B160" i="18"/>
  <c r="F161" i="27"/>
  <c r="C161" i="27"/>
  <c r="A162" i="27" s="1"/>
  <c r="B162" i="27" s="1"/>
  <c r="C160" i="17"/>
  <c r="B160" i="17"/>
  <c r="J160" i="27"/>
  <c r="K160" i="27" l="1"/>
  <c r="L160" i="27" s="1"/>
  <c r="M160" i="27" s="1"/>
  <c r="A162" i="17"/>
  <c r="A162" i="18"/>
  <c r="D162" i="27"/>
  <c r="E162" i="17" s="1"/>
  <c r="H161" i="27"/>
  <c r="G161" i="27"/>
  <c r="I161" i="27" s="1"/>
  <c r="D161" i="17" l="1"/>
  <c r="B161" i="18"/>
  <c r="C162" i="27"/>
  <c r="A163" i="27" s="1"/>
  <c r="B163" i="27" s="1"/>
  <c r="F162" i="27"/>
  <c r="C161" i="17"/>
  <c r="B161" i="17"/>
  <c r="J161" i="27"/>
  <c r="K161" i="27" s="1"/>
  <c r="L161" i="27" s="1"/>
  <c r="H162" i="27" l="1"/>
  <c r="G162" i="27"/>
  <c r="I162" i="27" s="1"/>
  <c r="M161" i="27"/>
  <c r="A163" i="17"/>
  <c r="A163" i="18"/>
  <c r="D163" i="27"/>
  <c r="E163" i="17" s="1"/>
  <c r="D162" i="17" l="1"/>
  <c r="B162" i="18"/>
  <c r="F163" i="27"/>
  <c r="C163" i="27"/>
  <c r="A164" i="27" s="1"/>
  <c r="B164" i="27" s="1"/>
  <c r="B162" i="17"/>
  <c r="C162" i="17"/>
  <c r="J162" i="27"/>
  <c r="K162" i="27" s="1"/>
  <c r="L162" i="27" s="1"/>
  <c r="M162" i="27" s="1"/>
  <c r="A164" i="17" l="1"/>
  <c r="D164" i="27"/>
  <c r="E164" i="17" s="1"/>
  <c r="A164" i="18"/>
  <c r="G163" i="27"/>
  <c r="I163" i="27" s="1"/>
  <c r="H163" i="27"/>
  <c r="D163" i="17" l="1"/>
  <c r="B163" i="18"/>
  <c r="C164" i="27"/>
  <c r="A165" i="27" s="1"/>
  <c r="B165" i="27" s="1"/>
  <c r="F164" i="27"/>
  <c r="C163" i="17"/>
  <c r="B163" i="17"/>
  <c r="J163" i="27"/>
  <c r="K163" i="27" s="1"/>
  <c r="L163" i="27" s="1"/>
  <c r="M163" i="27" s="1"/>
  <c r="H164" i="27" l="1"/>
  <c r="G164" i="27"/>
  <c r="I164" i="27" s="1"/>
  <c r="A165" i="17"/>
  <c r="D165" i="27"/>
  <c r="E165" i="17" s="1"/>
  <c r="A165" i="18"/>
  <c r="D164" i="17" l="1"/>
  <c r="B164" i="18"/>
  <c r="C165" i="27"/>
  <c r="A166" i="27" s="1"/>
  <c r="B166" i="27" s="1"/>
  <c r="F165" i="27"/>
  <c r="C164" i="17"/>
  <c r="B164" i="17"/>
  <c r="J164" i="27"/>
  <c r="K164" i="27" s="1"/>
  <c r="L164" i="27" s="1"/>
  <c r="M164" i="27" l="1"/>
  <c r="G165" i="27"/>
  <c r="I165" i="27" s="1"/>
  <c r="H165" i="27"/>
  <c r="A166" i="17"/>
  <c r="D166" i="27"/>
  <c r="E166" i="17" s="1"/>
  <c r="A166" i="18"/>
  <c r="D165" i="17" l="1"/>
  <c r="B165" i="18"/>
  <c r="C166" i="27"/>
  <c r="A167" i="27" s="1"/>
  <c r="B167" i="27" s="1"/>
  <c r="F166" i="27"/>
  <c r="C165" i="17"/>
  <c r="B165" i="17"/>
  <c r="J165" i="27"/>
  <c r="K165" i="27" s="1"/>
  <c r="L165" i="27" s="1"/>
  <c r="H166" i="27" l="1"/>
  <c r="G166" i="27"/>
  <c r="I166" i="27" s="1"/>
  <c r="M165" i="27"/>
  <c r="A167" i="17"/>
  <c r="D167" i="27"/>
  <c r="E167" i="17" s="1"/>
  <c r="A167" i="18"/>
  <c r="D166" i="17" l="1"/>
  <c r="B166" i="18"/>
  <c r="C167" i="27"/>
  <c r="A168" i="27" s="1"/>
  <c r="B168" i="27" s="1"/>
  <c r="F167" i="27"/>
  <c r="B166" i="17"/>
  <c r="C166" i="17"/>
  <c r="J166" i="27"/>
  <c r="K166" i="27" s="1"/>
  <c r="L166" i="27" s="1"/>
  <c r="M166" i="27" s="1"/>
  <c r="G167" i="27" l="1"/>
  <c r="I167" i="27" s="1"/>
  <c r="H167" i="27"/>
  <c r="A168" i="17"/>
  <c r="D168" i="27"/>
  <c r="E168" i="17" s="1"/>
  <c r="A168" i="18"/>
  <c r="D167" i="17" l="1"/>
  <c r="B167" i="18"/>
  <c r="C168" i="27"/>
  <c r="A169" i="27" s="1"/>
  <c r="B169" i="27" s="1"/>
  <c r="F168" i="27"/>
  <c r="C167" i="17"/>
  <c r="B167" i="17"/>
  <c r="J167" i="27"/>
  <c r="K167" i="27" s="1"/>
  <c r="L167" i="27" s="1"/>
  <c r="M167" i="27" s="1"/>
  <c r="H168" i="27" l="1"/>
  <c r="G168" i="27"/>
  <c r="I168" i="27" s="1"/>
  <c r="D169" i="27"/>
  <c r="E169" i="17" s="1"/>
  <c r="A169" i="18"/>
  <c r="A169" i="17"/>
  <c r="D168" i="17" l="1"/>
  <c r="B168" i="18"/>
  <c r="C169" i="27"/>
  <c r="A170" i="27" s="1"/>
  <c r="B170" i="27" s="1"/>
  <c r="F169" i="27"/>
  <c r="C168" i="17"/>
  <c r="B168" i="17"/>
  <c r="J168" i="27"/>
  <c r="K168" i="27" s="1"/>
  <c r="L168" i="27" s="1"/>
  <c r="H169" i="27" l="1"/>
  <c r="G169" i="27"/>
  <c r="I169" i="27" s="1"/>
  <c r="M168" i="27"/>
  <c r="A170" i="17"/>
  <c r="D170" i="27"/>
  <c r="E170" i="17" s="1"/>
  <c r="A170" i="18"/>
  <c r="D169" i="17" l="1"/>
  <c r="B169" i="18"/>
  <c r="B169" i="17"/>
  <c r="C169" i="17"/>
  <c r="J169" i="27"/>
  <c r="K169" i="27" s="1"/>
  <c r="L169" i="27" s="1"/>
  <c r="C170" i="27"/>
  <c r="A171" i="27" s="1"/>
  <c r="B171" i="27" s="1"/>
  <c r="F170" i="27"/>
  <c r="H170" i="27" l="1"/>
  <c r="G170" i="27"/>
  <c r="I170" i="27" s="1"/>
  <c r="A171" i="17"/>
  <c r="D171" i="27"/>
  <c r="E171" i="17" s="1"/>
  <c r="A171" i="18"/>
  <c r="M169" i="27"/>
  <c r="D170" i="17" l="1"/>
  <c r="B170" i="18"/>
  <c r="C171" i="27"/>
  <c r="A172" i="27" s="1"/>
  <c r="B172" i="27" s="1"/>
  <c r="F171" i="27"/>
  <c r="B170" i="17"/>
  <c r="C170" i="17"/>
  <c r="J170" i="27"/>
  <c r="G171" i="27" l="1"/>
  <c r="I171" i="27" s="1"/>
  <c r="H171" i="27"/>
  <c r="K170" i="27"/>
  <c r="L170" i="27" s="1"/>
  <c r="D172" i="27"/>
  <c r="E172" i="17" s="1"/>
  <c r="A172" i="17"/>
  <c r="A172" i="18"/>
  <c r="D171" i="17" l="1"/>
  <c r="B171" i="18"/>
  <c r="C172" i="27"/>
  <c r="A173" i="27" s="1"/>
  <c r="B173" i="27" s="1"/>
  <c r="F172" i="27"/>
  <c r="C171" i="17"/>
  <c r="B171" i="17"/>
  <c r="J171" i="27"/>
  <c r="K171" i="27" s="1"/>
  <c r="L171" i="27" s="1"/>
  <c r="M170" i="27"/>
  <c r="M171" i="27" l="1"/>
  <c r="H172" i="27"/>
  <c r="G172" i="27"/>
  <c r="I172" i="27" s="1"/>
  <c r="A173" i="17"/>
  <c r="A173" i="18"/>
  <c r="D173" i="27"/>
  <c r="E173" i="17" s="1"/>
  <c r="D172" i="17" l="1"/>
  <c r="B172" i="18"/>
  <c r="C172" i="17"/>
  <c r="B172" i="17"/>
  <c r="J172" i="27"/>
  <c r="C173" i="27"/>
  <c r="A174" i="27" s="1"/>
  <c r="B174" i="27" s="1"/>
  <c r="F173" i="27"/>
  <c r="H173" i="27" l="1"/>
  <c r="G173" i="27"/>
  <c r="I173" i="27" s="1"/>
  <c r="K172" i="27"/>
  <c r="L172" i="27" s="1"/>
  <c r="A174" i="17"/>
  <c r="A174" i="18"/>
  <c r="D174" i="27"/>
  <c r="E174" i="17" s="1"/>
  <c r="D173" i="17" l="1"/>
  <c r="B173" i="18"/>
  <c r="M172" i="27"/>
  <c r="B173" i="17"/>
  <c r="C173" i="17"/>
  <c r="J173" i="27"/>
  <c r="K173" i="27" s="1"/>
  <c r="C174" i="27"/>
  <c r="A175" i="27" s="1"/>
  <c r="B175" i="27" s="1"/>
  <c r="F174" i="27"/>
  <c r="A175" i="17" l="1"/>
  <c r="D175" i="27"/>
  <c r="E175" i="17" s="1"/>
  <c r="A175" i="18"/>
  <c r="G174" i="27"/>
  <c r="I174" i="27" s="1"/>
  <c r="H174" i="27"/>
  <c r="L173" i="27"/>
  <c r="M173" i="27" s="1"/>
  <c r="D174" i="17" l="1"/>
  <c r="B174" i="18"/>
  <c r="B174" i="17"/>
  <c r="C174" i="17"/>
  <c r="J174" i="27"/>
  <c r="K174" i="27" s="1"/>
  <c r="L174" i="27" s="1"/>
  <c r="F175" i="27"/>
  <c r="C175" i="27"/>
  <c r="A176" i="27" s="1"/>
  <c r="B176" i="27" s="1"/>
  <c r="H175" i="27" l="1"/>
  <c r="G175" i="27"/>
  <c r="I175" i="27" s="1"/>
  <c r="D176" i="27"/>
  <c r="E176" i="17" s="1"/>
  <c r="A176" i="17"/>
  <c r="A176" i="18"/>
  <c r="M174" i="27"/>
  <c r="D175" i="17" l="1"/>
  <c r="B175" i="18"/>
  <c r="C176" i="27"/>
  <c r="A177" i="27" s="1"/>
  <c r="B177" i="27" s="1"/>
  <c r="F176" i="27"/>
  <c r="C175" i="17"/>
  <c r="B175" i="17"/>
  <c r="J175" i="27"/>
  <c r="K175" i="27" s="1"/>
  <c r="L175" i="27" s="1"/>
  <c r="M175" i="27" s="1"/>
  <c r="G176" i="27" l="1"/>
  <c r="I176" i="27" s="1"/>
  <c r="H176" i="27"/>
  <c r="A177" i="17"/>
  <c r="A177" i="18"/>
  <c r="D177" i="27"/>
  <c r="E177" i="17" s="1"/>
  <c r="D176" i="17" l="1"/>
  <c r="B176" i="18"/>
  <c r="C177" i="27"/>
  <c r="A178" i="27" s="1"/>
  <c r="B178" i="27" s="1"/>
  <c r="F177" i="27"/>
  <c r="C176" i="17"/>
  <c r="B176" i="17"/>
  <c r="J176" i="27"/>
  <c r="K176" i="27" l="1"/>
  <c r="L176" i="27" s="1"/>
  <c r="M176" i="27" s="1"/>
  <c r="H177" i="27"/>
  <c r="G177" i="27"/>
  <c r="I177" i="27" s="1"/>
  <c r="D178" i="27"/>
  <c r="E178" i="17" s="1"/>
  <c r="A178" i="18"/>
  <c r="A178" i="17"/>
  <c r="D177" i="17" l="1"/>
  <c r="B177" i="18"/>
  <c r="C178" i="27"/>
  <c r="A179" i="27" s="1"/>
  <c r="B179" i="27" s="1"/>
  <c r="F178" i="27"/>
  <c r="J177" i="27"/>
  <c r="K177" i="27" s="1"/>
  <c r="L177" i="27" s="1"/>
  <c r="C177" i="17"/>
  <c r="B177" i="17"/>
  <c r="G178" i="27" l="1"/>
  <c r="I178" i="27" s="1"/>
  <c r="H178" i="27"/>
  <c r="M177" i="27"/>
  <c r="A179" i="17"/>
  <c r="D179" i="27"/>
  <c r="E179" i="17" s="1"/>
  <c r="A179" i="18"/>
  <c r="D178" i="17" l="1"/>
  <c r="B178" i="18"/>
  <c r="B178" i="17"/>
  <c r="C178" i="17"/>
  <c r="J178" i="27"/>
  <c r="K178" i="27" s="1"/>
  <c r="L178" i="27" s="1"/>
  <c r="M178" i="27" s="1"/>
  <c r="C179" i="27"/>
  <c r="A180" i="27" s="1"/>
  <c r="B180" i="27" s="1"/>
  <c r="F179" i="27"/>
  <c r="H179" i="27" l="1"/>
  <c r="G179" i="27"/>
  <c r="I179" i="27" s="1"/>
  <c r="A180" i="17"/>
  <c r="D180" i="27"/>
  <c r="E180" i="17" s="1"/>
  <c r="A180" i="18"/>
  <c r="D179" i="17" l="1"/>
  <c r="B179" i="18"/>
  <c r="C180" i="27"/>
  <c r="A181" i="27" s="1"/>
  <c r="B181" i="27" s="1"/>
  <c r="F180" i="27"/>
  <c r="C179" i="17"/>
  <c r="B179" i="17"/>
  <c r="J179" i="27"/>
  <c r="K179" i="27" s="1"/>
  <c r="L179" i="27" s="1"/>
  <c r="M179" i="27" s="1"/>
  <c r="G180" i="27" l="1"/>
  <c r="I180" i="27" s="1"/>
  <c r="H180" i="27"/>
  <c r="D181" i="27"/>
  <c r="E181" i="17" s="1"/>
  <c r="A181" i="18"/>
  <c r="A181" i="17"/>
  <c r="D180" i="17" l="1"/>
  <c r="B180" i="18"/>
  <c r="C180" i="17"/>
  <c r="B180" i="17"/>
  <c r="J180" i="27"/>
  <c r="K180" i="27" s="1"/>
  <c r="L180" i="27" s="1"/>
  <c r="C181" i="27"/>
  <c r="A182" i="27" s="1"/>
  <c r="B182" i="27" s="1"/>
  <c r="F181" i="27"/>
  <c r="H181" i="27" l="1"/>
  <c r="G181" i="27"/>
  <c r="I181" i="27" s="1"/>
  <c r="A182" i="17"/>
  <c r="D182" i="27"/>
  <c r="E182" i="17" s="1"/>
  <c r="A182" i="18"/>
  <c r="M180" i="27"/>
  <c r="D181" i="17" l="1"/>
  <c r="B181" i="18"/>
  <c r="C182" i="27"/>
  <c r="A183" i="27" s="1"/>
  <c r="B183" i="27" s="1"/>
  <c r="F182" i="27"/>
  <c r="B181" i="17"/>
  <c r="C181" i="17"/>
  <c r="J181" i="27"/>
  <c r="K181" i="27" l="1"/>
  <c r="L181" i="27" s="1"/>
  <c r="M181" i="27" s="1"/>
  <c r="H182" i="27"/>
  <c r="G182" i="27"/>
  <c r="I182" i="27" s="1"/>
  <c r="A183" i="18"/>
  <c r="D183" i="27"/>
  <c r="E183" i="17" s="1"/>
  <c r="A183" i="17"/>
  <c r="D182" i="17" l="1"/>
  <c r="B182" i="18"/>
  <c r="C182" i="17"/>
  <c r="B182" i="17"/>
  <c r="J182" i="27"/>
  <c r="K182" i="27" s="1"/>
  <c r="L182" i="27" s="1"/>
  <c r="F183" i="27"/>
  <c r="C183" i="27"/>
  <c r="A184" i="27" s="1"/>
  <c r="B184" i="27" s="1"/>
  <c r="H183" i="27" l="1"/>
  <c r="G183" i="27"/>
  <c r="I183" i="27" s="1"/>
  <c r="A184" i="17"/>
  <c r="A184" i="18"/>
  <c r="D184" i="27"/>
  <c r="E184" i="17" s="1"/>
  <c r="M182" i="27"/>
  <c r="D183" i="17" l="1"/>
  <c r="B183" i="18"/>
  <c r="F184" i="27"/>
  <c r="C184" i="27"/>
  <c r="A185" i="27" s="1"/>
  <c r="B185" i="27" s="1"/>
  <c r="C183" i="17"/>
  <c r="B183" i="17"/>
  <c r="J183" i="27"/>
  <c r="K183" i="27" s="1"/>
  <c r="L183" i="27" s="1"/>
  <c r="A185" i="17" l="1"/>
  <c r="D185" i="27"/>
  <c r="E185" i="17" s="1"/>
  <c r="A185" i="18"/>
  <c r="M183" i="27"/>
  <c r="H184" i="27"/>
  <c r="G184" i="27"/>
  <c r="I184" i="27" s="1"/>
  <c r="D184" i="17" l="1"/>
  <c r="B184" i="18"/>
  <c r="C185" i="27"/>
  <c r="A186" i="27" s="1"/>
  <c r="B186" i="27" s="1"/>
  <c r="F185" i="27"/>
  <c r="C184" i="17"/>
  <c r="B184" i="17"/>
  <c r="J184" i="27"/>
  <c r="K184" i="27" s="1"/>
  <c r="L184" i="27" s="1"/>
  <c r="G185" i="27" l="1"/>
  <c r="I185" i="27" s="1"/>
  <c r="H185" i="27"/>
  <c r="M184" i="27"/>
  <c r="A186" i="17"/>
  <c r="D186" i="27"/>
  <c r="E186" i="17" s="1"/>
  <c r="A186" i="18"/>
  <c r="D185" i="17" l="1"/>
  <c r="B185" i="18"/>
  <c r="C186" i="27"/>
  <c r="A187" i="27" s="1"/>
  <c r="B187" i="27" s="1"/>
  <c r="F186" i="27"/>
  <c r="B185" i="17"/>
  <c r="C185" i="17"/>
  <c r="J185" i="27"/>
  <c r="K185" i="27" s="1"/>
  <c r="H186" i="27" l="1"/>
  <c r="G186" i="27"/>
  <c r="I186" i="27" s="1"/>
  <c r="L185" i="27"/>
  <c r="M185" i="27" s="1"/>
  <c r="A187" i="18"/>
  <c r="D187" i="27"/>
  <c r="E187" i="17" s="1"/>
  <c r="A187" i="17"/>
  <c r="D186" i="17" l="1"/>
  <c r="B186" i="18"/>
  <c r="F187" i="27"/>
  <c r="C187" i="27"/>
  <c r="A188" i="27" s="1"/>
  <c r="B188" i="27" s="1"/>
  <c r="B186" i="17"/>
  <c r="C186" i="17"/>
  <c r="J186" i="27"/>
  <c r="K186" i="27" s="1"/>
  <c r="A188" i="17" l="1"/>
  <c r="D188" i="27"/>
  <c r="E188" i="17" s="1"/>
  <c r="A188" i="18"/>
  <c r="L186" i="27"/>
  <c r="M186" i="27" s="1"/>
  <c r="G187" i="27"/>
  <c r="I187" i="27" s="1"/>
  <c r="H187" i="27"/>
  <c r="D187" i="17" l="1"/>
  <c r="B187" i="18"/>
  <c r="C187" i="17"/>
  <c r="B187" i="17"/>
  <c r="J187" i="27"/>
  <c r="C188" i="27"/>
  <c r="A189" i="27" s="1"/>
  <c r="B189" i="27" s="1"/>
  <c r="F188" i="27"/>
  <c r="D189" i="27" l="1"/>
  <c r="E189" i="17" s="1"/>
  <c r="A189" i="17"/>
  <c r="A189" i="18"/>
  <c r="H188" i="27"/>
  <c r="G188" i="27"/>
  <c r="I188" i="27" s="1"/>
  <c r="K187" i="27"/>
  <c r="L187" i="27" s="1"/>
  <c r="D188" i="17" l="1"/>
  <c r="B188" i="18"/>
  <c r="C188" i="17"/>
  <c r="B188" i="17"/>
  <c r="J188" i="27"/>
  <c r="K188" i="27" s="1"/>
  <c r="L188" i="27" s="1"/>
  <c r="M188" i="27" s="1"/>
  <c r="M187" i="27"/>
  <c r="C189" i="27"/>
  <c r="A190" i="27" s="1"/>
  <c r="B190" i="27" s="1"/>
  <c r="F189" i="27"/>
  <c r="H189" i="27" l="1"/>
  <c r="G189" i="27"/>
  <c r="I189" i="27" s="1"/>
  <c r="A190" i="18"/>
  <c r="D190" i="27"/>
  <c r="E190" i="17" s="1"/>
  <c r="A190" i="17"/>
  <c r="D189" i="17" l="1"/>
  <c r="B189" i="18"/>
  <c r="C190" i="27"/>
  <c r="A191" i="27" s="1"/>
  <c r="B191" i="27" s="1"/>
  <c r="F190" i="27"/>
  <c r="C189" i="17"/>
  <c r="B189" i="17"/>
  <c r="J189" i="27"/>
  <c r="K189" i="27" s="1"/>
  <c r="L189" i="27" s="1"/>
  <c r="M189" i="27" s="1"/>
  <c r="H190" i="27" l="1"/>
  <c r="G190" i="27"/>
  <c r="I190" i="27" s="1"/>
  <c r="A191" i="17"/>
  <c r="D191" i="27"/>
  <c r="E191" i="17" s="1"/>
  <c r="A191" i="18"/>
  <c r="D190" i="17" l="1"/>
  <c r="B190" i="18"/>
  <c r="C191" i="27"/>
  <c r="A192" i="27" s="1"/>
  <c r="B192" i="27" s="1"/>
  <c r="F191" i="27"/>
  <c r="J190" i="27"/>
  <c r="B190" i="17"/>
  <c r="C190" i="17"/>
  <c r="K190" i="27"/>
  <c r="L190" i="27" s="1"/>
  <c r="H191" i="27" l="1"/>
  <c r="G191" i="27"/>
  <c r="I191" i="27" s="1"/>
  <c r="M190" i="27"/>
  <c r="A192" i="17"/>
  <c r="D192" i="27"/>
  <c r="E192" i="17" s="1"/>
  <c r="A192" i="18"/>
  <c r="D191" i="17" l="1"/>
  <c r="B191" i="18"/>
  <c r="C191" i="17"/>
  <c r="B191" i="17"/>
  <c r="J191" i="27"/>
  <c r="K191" i="27" s="1"/>
  <c r="L191" i="27" s="1"/>
  <c r="C192" i="27"/>
  <c r="A193" i="27" s="1"/>
  <c r="B193" i="27" s="1"/>
  <c r="F192" i="27"/>
  <c r="H192" i="27" l="1"/>
  <c r="G192" i="27"/>
  <c r="I192" i="27" s="1"/>
  <c r="A193" i="17"/>
  <c r="A193" i="18"/>
  <c r="D193" i="27"/>
  <c r="E193" i="17" s="1"/>
  <c r="M191" i="27"/>
  <c r="D192" i="17" l="1"/>
  <c r="B192" i="18"/>
  <c r="C193" i="27"/>
  <c r="A194" i="27" s="1"/>
  <c r="B194" i="27" s="1"/>
  <c r="F193" i="27"/>
  <c r="C192" i="17"/>
  <c r="B192" i="17"/>
  <c r="J192" i="27"/>
  <c r="K192" i="27" s="1"/>
  <c r="L192" i="27" s="1"/>
  <c r="M192" i="27" s="1"/>
  <c r="H193" i="27" l="1"/>
  <c r="G193" i="27"/>
  <c r="I193" i="27" s="1"/>
  <c r="A194" i="17"/>
  <c r="A194" i="18"/>
  <c r="D194" i="27"/>
  <c r="E194" i="17" s="1"/>
  <c r="D193" i="17" l="1"/>
  <c r="B193" i="18"/>
  <c r="C194" i="27"/>
  <c r="A195" i="27" s="1"/>
  <c r="B195" i="27" s="1"/>
  <c r="F194" i="27"/>
  <c r="C193" i="17"/>
  <c r="B193" i="17"/>
  <c r="J193" i="27"/>
  <c r="K193" i="27" s="1"/>
  <c r="L193" i="27" s="1"/>
  <c r="M193" i="27" s="1"/>
  <c r="G194" i="27" l="1"/>
  <c r="I194" i="27" s="1"/>
  <c r="H194" i="27"/>
  <c r="A195" i="17"/>
  <c r="D195" i="27"/>
  <c r="E195" i="17" s="1"/>
  <c r="A195" i="18"/>
  <c r="D194" i="17" l="1"/>
  <c r="B194" i="18"/>
  <c r="F195" i="27"/>
  <c r="C195" i="27"/>
  <c r="A196" i="27" s="1"/>
  <c r="B196" i="27" s="1"/>
  <c r="J194" i="27"/>
  <c r="K194" i="27" s="1"/>
  <c r="L194" i="27" s="1"/>
  <c r="B194" i="17"/>
  <c r="C194" i="17"/>
  <c r="A196" i="17" l="1"/>
  <c r="A196" i="18"/>
  <c r="D196" i="27"/>
  <c r="E196" i="17" s="1"/>
  <c r="M194" i="27"/>
  <c r="G195" i="27"/>
  <c r="I195" i="27" s="1"/>
  <c r="H195" i="27"/>
  <c r="D195" i="17" l="1"/>
  <c r="B195" i="18"/>
  <c r="C195" i="17"/>
  <c r="B195" i="17"/>
  <c r="J195" i="27"/>
  <c r="C196" i="27"/>
  <c r="A197" i="27" s="1"/>
  <c r="B197" i="27" s="1"/>
  <c r="F196" i="27"/>
  <c r="A197" i="18" l="1"/>
  <c r="D197" i="27"/>
  <c r="E197" i="17" s="1"/>
  <c r="A197" i="17"/>
  <c r="H196" i="27"/>
  <c r="G196" i="27"/>
  <c r="I196" i="27" s="1"/>
  <c r="K195" i="27"/>
  <c r="L195" i="27" s="1"/>
  <c r="D196" i="17" l="1"/>
  <c r="B196" i="18"/>
  <c r="M195" i="27"/>
  <c r="C196" i="17"/>
  <c r="B196" i="17"/>
  <c r="J196" i="27"/>
  <c r="K196" i="27" s="1"/>
  <c r="C197" i="27"/>
  <c r="A198" i="27" s="1"/>
  <c r="B198" i="27" s="1"/>
  <c r="F197" i="27"/>
  <c r="D198" i="27" l="1"/>
  <c r="E198" i="17" s="1"/>
  <c r="A198" i="17"/>
  <c r="A198" i="18"/>
  <c r="L196" i="27"/>
  <c r="M196" i="27" s="1"/>
  <c r="G197" i="27"/>
  <c r="I197" i="27" s="1"/>
  <c r="H197" i="27"/>
  <c r="D197" i="17" l="1"/>
  <c r="B197" i="18"/>
  <c r="C197" i="17"/>
  <c r="B197" i="17"/>
  <c r="J197" i="27"/>
  <c r="K197" i="27" s="1"/>
  <c r="L197" i="27" s="1"/>
  <c r="C198" i="27"/>
  <c r="A199" i="27" s="1"/>
  <c r="B199" i="27" s="1"/>
  <c r="F198" i="27"/>
  <c r="H198" i="27" l="1"/>
  <c r="G198" i="27"/>
  <c r="I198" i="27" s="1"/>
  <c r="D199" i="27"/>
  <c r="E199" i="17" s="1"/>
  <c r="A199" i="17"/>
  <c r="A199" i="18"/>
  <c r="M197" i="27"/>
  <c r="D198" i="17" l="1"/>
  <c r="B198" i="18"/>
  <c r="C199" i="27"/>
  <c r="A200" i="27" s="1"/>
  <c r="B200" i="27" s="1"/>
  <c r="F199" i="27"/>
  <c r="C198" i="17"/>
  <c r="B198" i="17"/>
  <c r="J198" i="27"/>
  <c r="K198" i="27" s="1"/>
  <c r="L198" i="27" s="1"/>
  <c r="M198" i="27" s="1"/>
  <c r="G199" i="27" l="1"/>
  <c r="I199" i="27" s="1"/>
  <c r="H199" i="27"/>
  <c r="D200" i="27"/>
  <c r="E200" i="17" s="1"/>
  <c r="A200" i="17"/>
  <c r="A200" i="18"/>
  <c r="D199" i="17" l="1"/>
  <c r="B199" i="18"/>
  <c r="C200" i="27"/>
  <c r="A201" i="27" s="1"/>
  <c r="B201" i="27" s="1"/>
  <c r="F200" i="27"/>
  <c r="C199" i="17"/>
  <c r="B199" i="17"/>
  <c r="J199" i="27"/>
  <c r="K199" i="27" l="1"/>
  <c r="L199" i="27" s="1"/>
  <c r="M199" i="27" s="1"/>
  <c r="H200" i="27"/>
  <c r="G200" i="27"/>
  <c r="I200" i="27" s="1"/>
  <c r="D201" i="27"/>
  <c r="A201" i="18"/>
  <c r="A201" i="17"/>
  <c r="D200" i="17" l="1"/>
  <c r="B200" i="18"/>
  <c r="C200" i="17"/>
  <c r="B200" i="17"/>
  <c r="J200" i="27"/>
  <c r="K200" i="27" s="1"/>
  <c r="L200" i="27" s="1"/>
  <c r="C201" i="27"/>
  <c r="A202" i="27" s="1"/>
  <c r="B202" i="27" s="1"/>
  <c r="F201" i="27"/>
  <c r="E201" i="17"/>
  <c r="D202" i="27" l="1"/>
  <c r="E202" i="17" s="1"/>
  <c r="A202" i="17"/>
  <c r="A202" i="18"/>
  <c r="H201" i="27"/>
  <c r="G201" i="27"/>
  <c r="I201" i="27" s="1"/>
  <c r="M200" i="27"/>
  <c r="D201" i="17" l="1"/>
  <c r="B201" i="18"/>
  <c r="B201" i="17"/>
  <c r="C201" i="17"/>
  <c r="J201" i="27"/>
  <c r="K201" i="27" s="1"/>
  <c r="F202" i="27"/>
  <c r="C202" i="27"/>
  <c r="A203" i="27" s="1"/>
  <c r="B203" i="27" s="1"/>
  <c r="G202" i="27" l="1"/>
  <c r="I202" i="27" s="1"/>
  <c r="H202" i="27"/>
  <c r="L201" i="27"/>
  <c r="M201" i="27" s="1"/>
  <c r="D203" i="27"/>
  <c r="E203" i="17" s="1"/>
  <c r="A203" i="17"/>
  <c r="A203" i="18"/>
  <c r="D202" i="17" l="1"/>
  <c r="B202" i="18"/>
  <c r="B202" i="17"/>
  <c r="C202" i="17"/>
  <c r="J202" i="27"/>
  <c r="K202" i="27" s="1"/>
  <c r="C203" i="27"/>
  <c r="A204" i="27" s="1"/>
  <c r="B204" i="27" s="1"/>
  <c r="F203" i="27"/>
  <c r="G203" i="27" l="1"/>
  <c r="I203" i="27" s="1"/>
  <c r="H203" i="27"/>
  <c r="A204" i="17"/>
  <c r="D204" i="27"/>
  <c r="E204" i="17" s="1"/>
  <c r="A204" i="18"/>
  <c r="L202" i="27"/>
  <c r="M202" i="27" s="1"/>
  <c r="D203" i="17" l="1"/>
  <c r="B203" i="18"/>
  <c r="C204" i="27"/>
  <c r="A205" i="27" s="1"/>
  <c r="B205" i="27" s="1"/>
  <c r="F204" i="27"/>
  <c r="C203" i="17"/>
  <c r="B203" i="17"/>
  <c r="J203" i="27"/>
  <c r="K203" i="27" l="1"/>
  <c r="L203" i="27" s="1"/>
  <c r="M203" i="27" s="1"/>
  <c r="H204" i="27"/>
  <c r="G204" i="27"/>
  <c r="I204" i="27" s="1"/>
  <c r="D205" i="27"/>
  <c r="E205" i="17" s="1"/>
  <c r="A205" i="17"/>
  <c r="A205" i="18"/>
  <c r="D204" i="17" l="1"/>
  <c r="B204" i="18"/>
  <c r="F205" i="27"/>
  <c r="C205" i="27"/>
  <c r="A206" i="27" s="1"/>
  <c r="B206" i="27" s="1"/>
  <c r="C204" i="17"/>
  <c r="B204" i="17"/>
  <c r="J204" i="27"/>
  <c r="K204" i="27" s="1"/>
  <c r="L204" i="27" s="1"/>
  <c r="M204" i="27" s="1"/>
  <c r="D206" i="27" l="1"/>
  <c r="E206" i="17" s="1"/>
  <c r="A206" i="18"/>
  <c r="A206" i="17"/>
  <c r="H205" i="27"/>
  <c r="G205" i="27"/>
  <c r="I205" i="27" s="1"/>
  <c r="D205" i="17" l="1"/>
  <c r="B205" i="18"/>
  <c r="B205" i="17"/>
  <c r="C205" i="17"/>
  <c r="J205" i="27"/>
  <c r="K205" i="27" s="1"/>
  <c r="L205" i="27" s="1"/>
  <c r="M205" i="27" s="1"/>
  <c r="C206" i="27"/>
  <c r="A207" i="27" s="1"/>
  <c r="B207" i="27" s="1"/>
  <c r="F206" i="27"/>
  <c r="A207" i="17" l="1"/>
  <c r="A207" i="18"/>
  <c r="D207" i="27"/>
  <c r="E207" i="17" s="1"/>
  <c r="H206" i="27"/>
  <c r="G206" i="27"/>
  <c r="I206" i="27" s="1"/>
  <c r="D206" i="17" l="1"/>
  <c r="B206" i="18"/>
  <c r="J206" i="27"/>
  <c r="K206" i="27" s="1"/>
  <c r="L206" i="27" s="1"/>
  <c r="M206" i="27" s="1"/>
  <c r="B206" i="17"/>
  <c r="C206" i="17"/>
  <c r="C207" i="27"/>
  <c r="A208" i="27" s="1"/>
  <c r="B208" i="27" s="1"/>
  <c r="F207" i="27"/>
  <c r="G207" i="27" l="1"/>
  <c r="I207" i="27" s="1"/>
  <c r="H207" i="27"/>
  <c r="D208" i="27"/>
  <c r="E208" i="17" s="1"/>
  <c r="A208" i="18"/>
  <c r="A208" i="17"/>
  <c r="D207" i="17" l="1"/>
  <c r="B207" i="18"/>
  <c r="C208" i="27"/>
  <c r="A209" i="27" s="1"/>
  <c r="B209" i="27" s="1"/>
  <c r="F208" i="27"/>
  <c r="C207" i="17"/>
  <c r="B207" i="17"/>
  <c r="J207" i="27"/>
  <c r="K207" i="27" s="1"/>
  <c r="L207" i="27" s="1"/>
  <c r="M207" i="27" l="1"/>
  <c r="H208" i="27"/>
  <c r="G208" i="27"/>
  <c r="I208" i="27" s="1"/>
  <c r="A209" i="18"/>
  <c r="D209" i="27"/>
  <c r="E209" i="17" s="1"/>
  <c r="A209" i="17"/>
  <c r="D208" i="17" l="1"/>
  <c r="B208" i="18"/>
  <c r="C209" i="27"/>
  <c r="A210" i="27" s="1"/>
  <c r="B210" i="27" s="1"/>
  <c r="F209" i="27"/>
  <c r="C208" i="17"/>
  <c r="B208" i="17"/>
  <c r="J208" i="27"/>
  <c r="K208" i="27" s="1"/>
  <c r="L208" i="27" s="1"/>
  <c r="M208" i="27" s="1"/>
  <c r="G209" i="27" l="1"/>
  <c r="I209" i="27" s="1"/>
  <c r="H209" i="27"/>
  <c r="D210" i="27"/>
  <c r="E210" i="17" s="1"/>
  <c r="A210" i="17"/>
  <c r="A210" i="18"/>
  <c r="D209" i="17" l="1"/>
  <c r="B209" i="18"/>
  <c r="F210" i="27"/>
  <c r="C210" i="27"/>
  <c r="A211" i="27" s="1"/>
  <c r="B211" i="27" s="1"/>
  <c r="B209" i="17"/>
  <c r="C209" i="17"/>
  <c r="J209" i="27"/>
  <c r="K209" i="27" s="1"/>
  <c r="L209" i="27" l="1"/>
  <c r="M209" i="27" s="1"/>
  <c r="D211" i="27"/>
  <c r="E211" i="17" s="1"/>
  <c r="A211" i="17"/>
  <c r="A211" i="18"/>
  <c r="H210" i="27"/>
  <c r="G210" i="27"/>
  <c r="I210" i="27" s="1"/>
  <c r="D210" i="17" l="1"/>
  <c r="B210" i="18"/>
  <c r="C211" i="27"/>
  <c r="A212" i="27" s="1"/>
  <c r="B212" i="27" s="1"/>
  <c r="F211" i="27"/>
  <c r="J210" i="27"/>
  <c r="K210" i="27" s="1"/>
  <c r="L210" i="27" s="1"/>
  <c r="C210" i="17"/>
  <c r="B210" i="17"/>
  <c r="G211" i="27" l="1"/>
  <c r="I211" i="27" s="1"/>
  <c r="H211" i="27"/>
  <c r="M210" i="27"/>
  <c r="A212" i="18"/>
  <c r="D212" i="27"/>
  <c r="E212" i="17" s="1"/>
  <c r="A212" i="17"/>
  <c r="D211" i="17" l="1"/>
  <c r="B211" i="18"/>
  <c r="F212" i="27"/>
  <c r="C212" i="27"/>
  <c r="A213" i="27" s="1"/>
  <c r="B213" i="27" s="1"/>
  <c r="C211" i="17"/>
  <c r="B211" i="17"/>
  <c r="J211" i="27"/>
  <c r="K211" i="27" l="1"/>
  <c r="L211" i="27" s="1"/>
  <c r="M211" i="27" s="1"/>
  <c r="D213" i="27"/>
  <c r="E213" i="17" s="1"/>
  <c r="A213" i="18"/>
  <c r="A213" i="17"/>
  <c r="H212" i="27"/>
  <c r="G212" i="27"/>
  <c r="I212" i="27" s="1"/>
  <c r="D212" i="17" l="1"/>
  <c r="B212" i="18"/>
  <c r="C212" i="17"/>
  <c r="B212" i="17"/>
  <c r="J212" i="27"/>
  <c r="C213" i="27"/>
  <c r="A214" i="27" s="1"/>
  <c r="B214" i="27" s="1"/>
  <c r="F213" i="27"/>
  <c r="G213" i="27" l="1"/>
  <c r="I213" i="27" s="1"/>
  <c r="H213" i="27"/>
  <c r="K212" i="27"/>
  <c r="L212" i="27" s="1"/>
  <c r="A214" i="17"/>
  <c r="D214" i="27"/>
  <c r="E214" i="17" s="1"/>
  <c r="A214" i="18"/>
  <c r="D213" i="17" l="1"/>
  <c r="B213" i="18"/>
  <c r="M212" i="27"/>
  <c r="C213" i="17"/>
  <c r="B213" i="17"/>
  <c r="J213" i="27"/>
  <c r="K213" i="27" s="1"/>
  <c r="L213" i="27" s="1"/>
  <c r="M213" i="27" s="1"/>
  <c r="C214" i="27"/>
  <c r="A215" i="27" s="1"/>
  <c r="B215" i="27" s="1"/>
  <c r="F214" i="27"/>
  <c r="A215" i="18" l="1"/>
  <c r="D215" i="27"/>
  <c r="E215" i="17" s="1"/>
  <c r="A215" i="17"/>
  <c r="G214" i="27"/>
  <c r="I214" i="27" s="1"/>
  <c r="H214" i="27"/>
  <c r="D214" i="17" l="1"/>
  <c r="B214" i="18"/>
  <c r="B214" i="17"/>
  <c r="C214" i="17"/>
  <c r="J214" i="27"/>
  <c r="K214" i="27" s="1"/>
  <c r="L214" i="27" s="1"/>
  <c r="C215" i="27"/>
  <c r="A216" i="27" s="1"/>
  <c r="B216" i="27" s="1"/>
  <c r="F215" i="27"/>
  <c r="G215" i="27" l="1"/>
  <c r="I215" i="27" s="1"/>
  <c r="H215" i="27"/>
  <c r="A216" i="18"/>
  <c r="A216" i="17"/>
  <c r="D216" i="27"/>
  <c r="E216" i="17" s="1"/>
  <c r="M214" i="27"/>
  <c r="D215" i="17" l="1"/>
  <c r="B215" i="18"/>
  <c r="C216" i="27"/>
  <c r="A217" i="27" s="1"/>
  <c r="B217" i="27" s="1"/>
  <c r="F216" i="27"/>
  <c r="C215" i="17"/>
  <c r="B215" i="17"/>
  <c r="J215" i="27"/>
  <c r="K215" i="27" l="1"/>
  <c r="L215" i="27" s="1"/>
  <c r="M215" i="27" s="1"/>
  <c r="H216" i="27"/>
  <c r="G216" i="27"/>
  <c r="I216" i="27" s="1"/>
  <c r="A217" i="18"/>
  <c r="A217" i="17"/>
  <c r="D217" i="27"/>
  <c r="E217" i="17" s="1"/>
  <c r="D216" i="17" l="1"/>
  <c r="B216" i="18"/>
  <c r="F217" i="27"/>
  <c r="C217" i="27"/>
  <c r="A218" i="27" s="1"/>
  <c r="B218" i="27" s="1"/>
  <c r="C216" i="17"/>
  <c r="B216" i="17"/>
  <c r="J216" i="27"/>
  <c r="K216" i="27" s="1"/>
  <c r="L216" i="27" s="1"/>
  <c r="M216" i="27" s="1"/>
  <c r="A218" i="17" l="1"/>
  <c r="A218" i="18"/>
  <c r="D218" i="27"/>
  <c r="E218" i="17" s="1"/>
  <c r="H217" i="27"/>
  <c r="G217" i="27"/>
  <c r="I217" i="27" s="1"/>
  <c r="D217" i="17" l="1"/>
  <c r="B217" i="18"/>
  <c r="B217" i="17"/>
  <c r="C217" i="17"/>
  <c r="J217" i="27"/>
  <c r="K217" i="27" s="1"/>
  <c r="L217" i="27" s="1"/>
  <c r="M217" i="27" s="1"/>
  <c r="C218" i="27"/>
  <c r="A219" i="27" s="1"/>
  <c r="B219" i="27" s="1"/>
  <c r="F218" i="27"/>
  <c r="H218" i="27" l="1"/>
  <c r="G218" i="27"/>
  <c r="I218" i="27" s="1"/>
  <c r="A219" i="17"/>
  <c r="A219" i="18"/>
  <c r="D219" i="27"/>
  <c r="E219" i="17" s="1"/>
  <c r="D218" i="17" l="1"/>
  <c r="B218" i="18"/>
  <c r="C219" i="27"/>
  <c r="A220" i="27" s="1"/>
  <c r="B220" i="27" s="1"/>
  <c r="F219" i="27"/>
  <c r="C218" i="17"/>
  <c r="B218" i="17"/>
  <c r="J218" i="27"/>
  <c r="K218" i="27" s="1"/>
  <c r="L218" i="27" s="1"/>
  <c r="M218" i="27" s="1"/>
  <c r="G219" i="27" l="1"/>
  <c r="I219" i="27" s="1"/>
  <c r="H219" i="27"/>
  <c r="D220" i="27"/>
  <c r="E220" i="17" s="1"/>
  <c r="A220" i="17"/>
  <c r="A220" i="18"/>
  <c r="D219" i="17" l="1"/>
  <c r="B219" i="18"/>
  <c r="C219" i="17"/>
  <c r="B219" i="17"/>
  <c r="J219" i="27"/>
  <c r="K219" i="27" s="1"/>
  <c r="L219" i="27" s="1"/>
  <c r="M219" i="27" s="1"/>
  <c r="C220" i="27"/>
  <c r="A221" i="27" s="1"/>
  <c r="B221" i="27" s="1"/>
  <c r="F220" i="27"/>
  <c r="G220" i="27" l="1"/>
  <c r="I220" i="27" s="1"/>
  <c r="H220" i="27"/>
  <c r="D221" i="27"/>
  <c r="E221" i="17" s="1"/>
  <c r="A221" i="18"/>
  <c r="A221" i="17"/>
  <c r="D220" i="17" l="1"/>
  <c r="B220" i="18"/>
  <c r="C221" i="27"/>
  <c r="A222" i="27" s="1"/>
  <c r="B222" i="27" s="1"/>
  <c r="F221" i="27"/>
  <c r="C220" i="17"/>
  <c r="B220" i="17"/>
  <c r="J220" i="27"/>
  <c r="K220" i="27" s="1"/>
  <c r="L220" i="27" s="1"/>
  <c r="M220" i="27" s="1"/>
  <c r="H221" i="27" l="1"/>
  <c r="G221" i="27"/>
  <c r="I221" i="27" s="1"/>
  <c r="A222" i="17"/>
  <c r="A222" i="18"/>
  <c r="D222" i="27"/>
  <c r="E222" i="17" s="1"/>
  <c r="D221" i="17" l="1"/>
  <c r="B221" i="18"/>
  <c r="C222" i="27"/>
  <c r="A223" i="27" s="1"/>
  <c r="B223" i="27" s="1"/>
  <c r="F222" i="27"/>
  <c r="B221" i="17"/>
  <c r="C221" i="17"/>
  <c r="J221" i="27"/>
  <c r="K221" i="27" s="1"/>
  <c r="L221" i="27" s="1"/>
  <c r="M221" i="27" s="1"/>
  <c r="H222" i="27" l="1"/>
  <c r="G222" i="27"/>
  <c r="I222" i="27" s="1"/>
  <c r="D223" i="27"/>
  <c r="E223" i="17" s="1"/>
  <c r="A223" i="18"/>
  <c r="A223" i="17"/>
  <c r="D222" i="17" l="1"/>
  <c r="B222" i="18"/>
  <c r="C223" i="27"/>
  <c r="A224" i="27" s="1"/>
  <c r="B224" i="27" s="1"/>
  <c r="F223" i="27"/>
  <c r="B222" i="17"/>
  <c r="C222" i="17"/>
  <c r="J222" i="27"/>
  <c r="K222" i="27" s="1"/>
  <c r="L222" i="27" s="1"/>
  <c r="M222" i="27" s="1"/>
  <c r="G223" i="27" l="1"/>
  <c r="I223" i="27" s="1"/>
  <c r="H223" i="27"/>
  <c r="A224" i="17"/>
  <c r="D224" i="27"/>
  <c r="E224" i="17" s="1"/>
  <c r="A224" i="18"/>
  <c r="D223" i="17" l="1"/>
  <c r="B223" i="18"/>
  <c r="C224" i="27"/>
  <c r="A225" i="27" s="1"/>
  <c r="B225" i="27" s="1"/>
  <c r="F224" i="27"/>
  <c r="C223" i="17"/>
  <c r="B223" i="17"/>
  <c r="J223" i="27"/>
  <c r="K223" i="27" s="1"/>
  <c r="L223" i="27" l="1"/>
  <c r="M223" i="27" s="1"/>
  <c r="G224" i="27"/>
  <c r="I224" i="27" s="1"/>
  <c r="H224" i="27"/>
  <c r="D225" i="27"/>
  <c r="E225" i="17" s="1"/>
  <c r="A225" i="17"/>
  <c r="A225" i="18"/>
  <c r="D224" i="17" l="1"/>
  <c r="B224" i="18"/>
  <c r="C225" i="27"/>
  <c r="A226" i="27" s="1"/>
  <c r="B226" i="27" s="1"/>
  <c r="F225" i="27"/>
  <c r="C224" i="17"/>
  <c r="B224" i="17"/>
  <c r="J224" i="27"/>
  <c r="K224" i="27" s="1"/>
  <c r="L224" i="27" l="1"/>
  <c r="M224" i="27" s="1"/>
  <c r="G225" i="27"/>
  <c r="I225" i="27" s="1"/>
  <c r="H225" i="27"/>
  <c r="A226" i="17"/>
  <c r="D226" i="27"/>
  <c r="E226" i="17" s="1"/>
  <c r="A226" i="18"/>
  <c r="D225" i="17" l="1"/>
  <c r="B225" i="18"/>
  <c r="C226" i="27"/>
  <c r="A227" i="27" s="1"/>
  <c r="B227" i="27" s="1"/>
  <c r="F226" i="27"/>
  <c r="C225" i="17"/>
  <c r="B225" i="17"/>
  <c r="J225" i="27"/>
  <c r="H226" i="27" l="1"/>
  <c r="G226" i="27"/>
  <c r="I226" i="27" s="1"/>
  <c r="K225" i="27"/>
  <c r="L225" i="27" s="1"/>
  <c r="A227" i="18"/>
  <c r="D227" i="27"/>
  <c r="E227" i="17" s="1"/>
  <c r="A227" i="17"/>
  <c r="D226" i="17" l="1"/>
  <c r="B226" i="18"/>
  <c r="C227" i="27"/>
  <c r="A228" i="27" s="1"/>
  <c r="B228" i="27" s="1"/>
  <c r="F227" i="27"/>
  <c r="C226" i="17"/>
  <c r="B226" i="17"/>
  <c r="J226" i="27"/>
  <c r="K226" i="27" s="1"/>
  <c r="L226" i="27" s="1"/>
  <c r="M226" i="27" s="1"/>
  <c r="M225" i="27"/>
  <c r="G227" i="27" l="1"/>
  <c r="I227" i="27" s="1"/>
  <c r="H227" i="27"/>
  <c r="A228" i="17"/>
  <c r="D228" i="27"/>
  <c r="E228" i="17" s="1"/>
  <c r="A228" i="18"/>
  <c r="D227" i="17" l="1"/>
  <c r="B227" i="18"/>
  <c r="C228" i="27"/>
  <c r="A229" i="27" s="1"/>
  <c r="B229" i="27" s="1"/>
  <c r="F228" i="27"/>
  <c r="C227" i="17"/>
  <c r="B227" i="17"/>
  <c r="J227" i="27"/>
  <c r="K227" i="27" s="1"/>
  <c r="L227" i="27" s="1"/>
  <c r="M227" i="27" l="1"/>
  <c r="H228" i="27"/>
  <c r="G228" i="27"/>
  <c r="I228" i="27" s="1"/>
  <c r="A229" i="17"/>
  <c r="A229" i="18"/>
  <c r="D229" i="27"/>
  <c r="E229" i="17" s="1"/>
  <c r="D228" i="17" l="1"/>
  <c r="B228" i="18"/>
  <c r="C229" i="27"/>
  <c r="A230" i="27" s="1"/>
  <c r="B230" i="27" s="1"/>
  <c r="F229" i="27"/>
  <c r="C228" i="17"/>
  <c r="B228" i="17"/>
  <c r="J228" i="27"/>
  <c r="K228" i="27" s="1"/>
  <c r="L228" i="27" s="1"/>
  <c r="M228" i="27" s="1"/>
  <c r="H229" i="27" l="1"/>
  <c r="G229" i="27"/>
  <c r="I229" i="27" s="1"/>
  <c r="A230" i="17"/>
  <c r="D230" i="27"/>
  <c r="E230" i="17" s="1"/>
  <c r="A230" i="18"/>
  <c r="D229" i="17" l="1"/>
  <c r="B229" i="18"/>
  <c r="F230" i="27"/>
  <c r="C230" i="27"/>
  <c r="A231" i="27" s="1"/>
  <c r="B231" i="27" s="1"/>
  <c r="B229" i="17"/>
  <c r="C229" i="17"/>
  <c r="J229" i="27"/>
  <c r="K229" i="27" s="1"/>
  <c r="L229" i="27" s="1"/>
  <c r="D231" i="27" l="1"/>
  <c r="E231" i="17" s="1"/>
  <c r="A231" i="18"/>
  <c r="A231" i="17"/>
  <c r="M229" i="27"/>
  <c r="H230" i="27"/>
  <c r="G230" i="27"/>
  <c r="I230" i="27" s="1"/>
  <c r="D230" i="17" l="1"/>
  <c r="B230" i="18"/>
  <c r="C231" i="27"/>
  <c r="A232" i="27" s="1"/>
  <c r="B232" i="27" s="1"/>
  <c r="F231" i="27"/>
  <c r="B230" i="17"/>
  <c r="C230" i="17"/>
  <c r="J230" i="27"/>
  <c r="K230" i="27" s="1"/>
  <c r="L230" i="27" s="1"/>
  <c r="M230" i="27" s="1"/>
  <c r="H231" i="27" l="1"/>
  <c r="G231" i="27"/>
  <c r="I231" i="27" s="1"/>
  <c r="A232" i="17"/>
  <c r="A232" i="18"/>
  <c r="D232" i="27"/>
  <c r="E232" i="17" s="1"/>
  <c r="D231" i="17" l="1"/>
  <c r="B231" i="18"/>
  <c r="C232" i="27"/>
  <c r="A233" i="27" s="1"/>
  <c r="B233" i="27" s="1"/>
  <c r="F232" i="27"/>
  <c r="C231" i="17"/>
  <c r="B231" i="17"/>
  <c r="J231" i="27"/>
  <c r="K231" i="27" s="1"/>
  <c r="L231" i="27" s="1"/>
  <c r="M231" i="27" s="1"/>
  <c r="H232" i="27" l="1"/>
  <c r="G232" i="27"/>
  <c r="I232" i="27" s="1"/>
  <c r="D233" i="27"/>
  <c r="E233" i="17" s="1"/>
  <c r="A233" i="17"/>
  <c r="A233" i="18"/>
  <c r="D232" i="17" l="1"/>
  <c r="B232" i="18"/>
  <c r="C233" i="27"/>
  <c r="A234" i="27" s="1"/>
  <c r="B234" i="27" s="1"/>
  <c r="F233" i="27"/>
  <c r="C232" i="17"/>
  <c r="B232" i="17"/>
  <c r="J232" i="27"/>
  <c r="G233" i="27" l="1"/>
  <c r="I233" i="27" s="1"/>
  <c r="H233" i="27"/>
  <c r="K232" i="27"/>
  <c r="L232" i="27" s="1"/>
  <c r="A234" i="17"/>
  <c r="D234" i="27"/>
  <c r="E234" i="17" s="1"/>
  <c r="A234" i="18"/>
  <c r="D233" i="17" l="1"/>
  <c r="B233" i="18"/>
  <c r="C234" i="27"/>
  <c r="A235" i="27" s="1"/>
  <c r="B235" i="27" s="1"/>
  <c r="F234" i="27"/>
  <c r="M232" i="27"/>
  <c r="B233" i="17"/>
  <c r="C233" i="17"/>
  <c r="J233" i="27"/>
  <c r="K233" i="27" s="1"/>
  <c r="L233" i="27" l="1"/>
  <c r="M233" i="27" s="1"/>
  <c r="G234" i="27"/>
  <c r="I234" i="27" s="1"/>
  <c r="H234" i="27"/>
  <c r="A235" i="18"/>
  <c r="A235" i="17"/>
  <c r="D235" i="27"/>
  <c r="E235" i="17" s="1"/>
  <c r="D234" i="17" l="1"/>
  <c r="B234" i="18"/>
  <c r="B234" i="17"/>
  <c r="C234" i="17"/>
  <c r="J234" i="27"/>
  <c r="K234" i="27" s="1"/>
  <c r="L234" i="27" s="1"/>
  <c r="M234" i="27" s="1"/>
  <c r="F235" i="27"/>
  <c r="C235" i="27"/>
  <c r="A236" i="27" s="1"/>
  <c r="B236" i="27" s="1"/>
  <c r="A236" i="17" l="1"/>
  <c r="A236" i="18"/>
  <c r="D236" i="27"/>
  <c r="E236" i="17" s="1"/>
  <c r="H235" i="27"/>
  <c r="G235" i="27"/>
  <c r="I235" i="27" s="1"/>
  <c r="D235" i="17" l="1"/>
  <c r="B235" i="18"/>
  <c r="C235" i="17"/>
  <c r="B235" i="17"/>
  <c r="J235" i="27"/>
  <c r="C236" i="27"/>
  <c r="A237" i="27" s="1"/>
  <c r="B237" i="27" s="1"/>
  <c r="F236" i="27"/>
  <c r="G236" i="27" l="1"/>
  <c r="I236" i="27" s="1"/>
  <c r="H236" i="27"/>
  <c r="A237" i="17"/>
  <c r="D237" i="27"/>
  <c r="E237" i="17" s="1"/>
  <c r="A237" i="18"/>
  <c r="K235" i="27"/>
  <c r="L235" i="27" s="1"/>
  <c r="D236" i="17" l="1"/>
  <c r="B236" i="18"/>
  <c r="M235" i="27"/>
  <c r="C237" i="27"/>
  <c r="A238" i="27" s="1"/>
  <c r="B238" i="27" s="1"/>
  <c r="F237" i="27"/>
  <c r="C236" i="17"/>
  <c r="B236" i="17"/>
  <c r="J236" i="27"/>
  <c r="K236" i="27" s="1"/>
  <c r="G237" i="27" l="1"/>
  <c r="I237" i="27" s="1"/>
  <c r="H237" i="27"/>
  <c r="L236" i="27"/>
  <c r="M236" i="27" s="1"/>
  <c r="A238" i="17"/>
  <c r="A238" i="18"/>
  <c r="D238" i="27"/>
  <c r="E238" i="17" s="1"/>
  <c r="D237" i="17" l="1"/>
  <c r="B237" i="18"/>
  <c r="B237" i="17"/>
  <c r="C237" i="17"/>
  <c r="J237" i="27"/>
  <c r="K237" i="27" s="1"/>
  <c r="L237" i="27" s="1"/>
  <c r="M237" i="27" s="1"/>
  <c r="C238" i="27"/>
  <c r="A239" i="27" s="1"/>
  <c r="B239" i="27" s="1"/>
  <c r="F238" i="27"/>
  <c r="G238" i="27" l="1"/>
  <c r="I238" i="27" s="1"/>
  <c r="H238" i="27"/>
  <c r="D239" i="27"/>
  <c r="E239" i="17" s="1"/>
  <c r="A239" i="18"/>
  <c r="A239" i="17"/>
  <c r="D238" i="17" l="1"/>
  <c r="B238" i="18"/>
  <c r="B238" i="17"/>
  <c r="C238" i="17"/>
  <c r="J238" i="27"/>
  <c r="K238" i="27" s="1"/>
  <c r="F239" i="27"/>
  <c r="C239" i="27"/>
  <c r="A240" i="27" s="1"/>
  <c r="B240" i="27" s="1"/>
  <c r="A240" i="17" l="1"/>
  <c r="D240" i="27"/>
  <c r="E240" i="17" s="1"/>
  <c r="A240" i="18"/>
  <c r="G239" i="27"/>
  <c r="I239" i="27" s="1"/>
  <c r="H239" i="27"/>
  <c r="L238" i="27"/>
  <c r="M238" i="27" s="1"/>
  <c r="D239" i="17" l="1"/>
  <c r="B239" i="18"/>
  <c r="C239" i="17"/>
  <c r="B239" i="17"/>
  <c r="J239" i="27"/>
  <c r="K239" i="27" s="1"/>
  <c r="L239" i="27" s="1"/>
  <c r="C240" i="27"/>
  <c r="A241" i="27" s="1"/>
  <c r="B241" i="27" s="1"/>
  <c r="F240" i="27"/>
  <c r="G240" i="27" l="1"/>
  <c r="I240" i="27" s="1"/>
  <c r="H240" i="27"/>
  <c r="D241" i="27"/>
  <c r="E241" i="17" s="1"/>
  <c r="A241" i="18"/>
  <c r="A241" i="17"/>
  <c r="M239" i="27"/>
  <c r="D240" i="17" l="1"/>
  <c r="B240" i="18"/>
  <c r="F241" i="27"/>
  <c r="C241" i="27"/>
  <c r="A242" i="27" s="1"/>
  <c r="B242" i="27" s="1"/>
  <c r="C240" i="17"/>
  <c r="B240" i="17"/>
  <c r="J240" i="27"/>
  <c r="K240" i="27" s="1"/>
  <c r="L240" i="27" s="1"/>
  <c r="M240" i="27" s="1"/>
  <c r="D242" i="27" l="1"/>
  <c r="E242" i="17" s="1"/>
  <c r="A242" i="17"/>
  <c r="A242" i="18"/>
  <c r="G241" i="27"/>
  <c r="I241" i="27" s="1"/>
  <c r="H241" i="27"/>
  <c r="D241" i="17" l="1"/>
  <c r="B241" i="18"/>
  <c r="B241" i="17"/>
  <c r="C241" i="17"/>
  <c r="J241" i="27"/>
  <c r="K241" i="27" s="1"/>
  <c r="L241" i="27" s="1"/>
  <c r="C242" i="27"/>
  <c r="A243" i="27" s="1"/>
  <c r="B243" i="27" s="1"/>
  <c r="F242" i="27"/>
  <c r="D243" i="27" l="1"/>
  <c r="E243" i="17" s="1"/>
  <c r="A243" i="18"/>
  <c r="A243" i="17"/>
  <c r="G242" i="27"/>
  <c r="I242" i="27" s="1"/>
  <c r="H242" i="27"/>
  <c r="M241" i="27"/>
  <c r="D242" i="17" l="1"/>
  <c r="B242" i="18"/>
  <c r="B242" i="17"/>
  <c r="C242" i="17"/>
  <c r="J242" i="27"/>
  <c r="K242" i="27" s="1"/>
  <c r="C243" i="27"/>
  <c r="A244" i="27" s="1"/>
  <c r="B244" i="27" s="1"/>
  <c r="F243" i="27"/>
  <c r="D244" i="27" l="1"/>
  <c r="E244" i="17" s="1"/>
  <c r="A244" i="18"/>
  <c r="A244" i="17"/>
  <c r="L242" i="27"/>
  <c r="M242" i="27" s="1"/>
  <c r="G243" i="27"/>
  <c r="I243" i="27" s="1"/>
  <c r="H243" i="27"/>
  <c r="D243" i="17" l="1"/>
  <c r="B243" i="18"/>
  <c r="C243" i="17"/>
  <c r="B243" i="17"/>
  <c r="J243" i="27"/>
  <c r="K243" i="27" s="1"/>
  <c r="C244" i="27"/>
  <c r="A245" i="27" s="1"/>
  <c r="B245" i="27" s="1"/>
  <c r="F244" i="27"/>
  <c r="D245" i="27" l="1"/>
  <c r="E245" i="17" s="1"/>
  <c r="A245" i="17"/>
  <c r="A245" i="18"/>
  <c r="L243" i="27"/>
  <c r="M243" i="27" s="1"/>
  <c r="G244" i="27"/>
  <c r="I244" i="27" s="1"/>
  <c r="H244" i="27"/>
  <c r="D244" i="17" l="1"/>
  <c r="B244" i="18"/>
  <c r="C244" i="17"/>
  <c r="B244" i="17"/>
  <c r="J244" i="27"/>
  <c r="K244" i="27" s="1"/>
  <c r="L244" i="27" s="1"/>
  <c r="M244" i="27" s="1"/>
  <c r="C245" i="27"/>
  <c r="A246" i="27" s="1"/>
  <c r="B246" i="27" s="1"/>
  <c r="F245" i="27"/>
  <c r="G245" i="27" l="1"/>
  <c r="I245" i="27" s="1"/>
  <c r="H245" i="27"/>
  <c r="D246" i="27"/>
  <c r="E246" i="17" s="1"/>
  <c r="A246" i="18"/>
  <c r="A246" i="17"/>
  <c r="D245" i="17" l="1"/>
  <c r="B245" i="18"/>
  <c r="C246" i="27"/>
  <c r="A247" i="27" s="1"/>
  <c r="B247" i="27" s="1"/>
  <c r="F246" i="27"/>
  <c r="B245" i="17"/>
  <c r="C245" i="17"/>
  <c r="J245" i="27"/>
  <c r="K245" i="27" s="1"/>
  <c r="H246" i="27" l="1"/>
  <c r="G246" i="27"/>
  <c r="I246" i="27" s="1"/>
  <c r="L245" i="27"/>
  <c r="M245" i="27" s="1"/>
  <c r="A247" i="17"/>
  <c r="D247" i="27"/>
  <c r="E247" i="17" s="1"/>
  <c r="A247" i="18"/>
  <c r="D246" i="17" l="1"/>
  <c r="B246" i="18"/>
  <c r="F247" i="27"/>
  <c r="C247" i="27"/>
  <c r="A248" i="27" s="1"/>
  <c r="B248" i="27" s="1"/>
  <c r="C246" i="17"/>
  <c r="B246" i="17"/>
  <c r="J246" i="27"/>
  <c r="K246" i="27" s="1"/>
  <c r="L246" i="27" s="1"/>
  <c r="M246" i="27" s="1"/>
  <c r="A248" i="17" l="1"/>
  <c r="A248" i="18"/>
  <c r="D248" i="27"/>
  <c r="E248" i="17" s="1"/>
  <c r="G247" i="27"/>
  <c r="I247" i="27" s="1"/>
  <c r="H247" i="27"/>
  <c r="D247" i="17" l="1"/>
  <c r="B247" i="18"/>
  <c r="C248" i="27"/>
  <c r="A249" i="27" s="1"/>
  <c r="B249" i="27" s="1"/>
  <c r="F248" i="27"/>
  <c r="C247" i="17"/>
  <c r="B247" i="17"/>
  <c r="J247" i="27"/>
  <c r="K247" i="27" s="1"/>
  <c r="L247" i="27" s="1"/>
  <c r="M247" i="27" s="1"/>
  <c r="H248" i="27" l="1"/>
  <c r="G248" i="27"/>
  <c r="I248" i="27" s="1"/>
  <c r="D249" i="27"/>
  <c r="E249" i="17" s="1"/>
  <c r="A249" i="18"/>
  <c r="A249" i="17"/>
  <c r="D248" i="17" l="1"/>
  <c r="B248" i="18"/>
  <c r="C249" i="27"/>
  <c r="A250" i="27" s="1"/>
  <c r="B250" i="27" s="1"/>
  <c r="F249" i="27"/>
  <c r="C248" i="17"/>
  <c r="B248" i="17"/>
  <c r="J248" i="27"/>
  <c r="G249" i="27" l="1"/>
  <c r="I249" i="27" s="1"/>
  <c r="H249" i="27"/>
  <c r="K248" i="27"/>
  <c r="L248" i="27" s="1"/>
  <c r="A250" i="17"/>
  <c r="A250" i="18"/>
  <c r="D250" i="27"/>
  <c r="E250" i="17" s="1"/>
  <c r="D249" i="17" l="1"/>
  <c r="B249" i="18"/>
  <c r="B249" i="17"/>
  <c r="C249" i="17"/>
  <c r="J249" i="27"/>
  <c r="K249" i="27" s="1"/>
  <c r="L249" i="27" s="1"/>
  <c r="C250" i="27"/>
  <c r="A251" i="27" s="1"/>
  <c r="B251" i="27" s="1"/>
  <c r="F250" i="27"/>
  <c r="M248" i="27"/>
  <c r="G250" i="27" l="1"/>
  <c r="I250" i="27" s="1"/>
  <c r="H250" i="27"/>
  <c r="D251" i="27"/>
  <c r="E251" i="17" s="1"/>
  <c r="A251" i="17"/>
  <c r="A251" i="18"/>
  <c r="M249" i="27"/>
  <c r="D250" i="17" l="1"/>
  <c r="B250" i="18"/>
  <c r="C251" i="27"/>
  <c r="A252" i="27" s="1"/>
  <c r="B252" i="27" s="1"/>
  <c r="F251" i="27"/>
  <c r="C250" i="17"/>
  <c r="B250" i="17"/>
  <c r="J250" i="27"/>
  <c r="K250" i="27" s="1"/>
  <c r="L250" i="27" s="1"/>
  <c r="M250" i="27" s="1"/>
  <c r="H251" i="27" l="1"/>
  <c r="G251" i="27"/>
  <c r="I251" i="27" s="1"/>
  <c r="A252" i="17"/>
  <c r="A252" i="18"/>
  <c r="D252" i="27"/>
  <c r="E252" i="17" s="1"/>
  <c r="D251" i="17" l="1"/>
  <c r="B251" i="18"/>
  <c r="C252" i="27"/>
  <c r="A253" i="27" s="1"/>
  <c r="B253" i="27" s="1"/>
  <c r="F252" i="27"/>
  <c r="C251" i="17"/>
  <c r="B251" i="17"/>
  <c r="J251" i="27"/>
  <c r="K251" i="27" s="1"/>
  <c r="L251" i="27" s="1"/>
  <c r="M251" i="27" l="1"/>
  <c r="G252" i="27"/>
  <c r="I252" i="27" s="1"/>
  <c r="H252" i="27"/>
  <c r="D253" i="27"/>
  <c r="E253" i="17" s="1"/>
  <c r="A253" i="17"/>
  <c r="A253" i="18"/>
  <c r="D252" i="17" l="1"/>
  <c r="B252" i="18"/>
  <c r="C253" i="27"/>
  <c r="A254" i="27" s="1"/>
  <c r="B254" i="27" s="1"/>
  <c r="F253" i="27"/>
  <c r="C252" i="17"/>
  <c r="B252" i="17"/>
  <c r="J252" i="27"/>
  <c r="K252" i="27" s="1"/>
  <c r="L252" i="27" s="1"/>
  <c r="M252" i="27" s="1"/>
  <c r="G253" i="27" l="1"/>
  <c r="I253" i="27" s="1"/>
  <c r="H253" i="27"/>
  <c r="D254" i="27"/>
  <c r="E254" i="17" s="1"/>
  <c r="A254" i="18"/>
  <c r="A254" i="17"/>
  <c r="D253" i="17" l="1"/>
  <c r="B253" i="18"/>
  <c r="F254" i="27"/>
  <c r="C254" i="27"/>
  <c r="A255" i="27" s="1"/>
  <c r="B255" i="27" s="1"/>
  <c r="C253" i="17"/>
  <c r="B253" i="17"/>
  <c r="J253" i="27"/>
  <c r="K253" i="27" s="1"/>
  <c r="L253" i="27" s="1"/>
  <c r="M253" i="27" l="1"/>
  <c r="D255" i="27"/>
  <c r="E255" i="17" s="1"/>
  <c r="A255" i="17"/>
  <c r="A255" i="18"/>
  <c r="G254" i="27"/>
  <c r="I254" i="27" s="1"/>
  <c r="H254" i="27"/>
  <c r="D254" i="17" l="1"/>
  <c r="B254" i="18"/>
  <c r="B254" i="17"/>
  <c r="C254" i="17"/>
  <c r="J254" i="27"/>
  <c r="K254" i="27" s="1"/>
  <c r="L254" i="27" s="1"/>
  <c r="C255" i="27"/>
  <c r="A256" i="27" s="1"/>
  <c r="B256" i="27" s="1"/>
  <c r="F255" i="27"/>
  <c r="G255" i="27" l="1"/>
  <c r="I255" i="27" s="1"/>
  <c r="H255" i="27"/>
  <c r="A256" i="17"/>
  <c r="D256" i="27"/>
  <c r="E256" i="17" s="1"/>
  <c r="A256" i="18"/>
  <c r="M254" i="27"/>
  <c r="D255" i="17" l="1"/>
  <c r="B255" i="18"/>
  <c r="C256" i="27"/>
  <c r="A257" i="27" s="1"/>
  <c r="B257" i="27" s="1"/>
  <c r="F256" i="27"/>
  <c r="C255" i="17"/>
  <c r="B255" i="17"/>
  <c r="J255" i="27"/>
  <c r="K255" i="27" s="1"/>
  <c r="L255" i="27" s="1"/>
  <c r="G256" i="27" l="1"/>
  <c r="I256" i="27" s="1"/>
  <c r="H256" i="27"/>
  <c r="M255" i="27"/>
  <c r="A257" i="18"/>
  <c r="A257" i="17"/>
  <c r="D257" i="27"/>
  <c r="E257" i="17" s="1"/>
  <c r="D256" i="17" l="1"/>
  <c r="B256" i="18"/>
  <c r="C256" i="17"/>
  <c r="B256" i="17"/>
  <c r="J256" i="27"/>
  <c r="C257" i="27"/>
  <c r="A258" i="27" s="1"/>
  <c r="B258" i="27" s="1"/>
  <c r="F257" i="27"/>
  <c r="A258" i="17" l="1"/>
  <c r="D258" i="27"/>
  <c r="E258" i="17" s="1"/>
  <c r="A258" i="18"/>
  <c r="G257" i="27"/>
  <c r="I257" i="27" s="1"/>
  <c r="H257" i="27"/>
  <c r="K256" i="27"/>
  <c r="L256" i="27" s="1"/>
  <c r="D257" i="17" l="1"/>
  <c r="B257" i="18"/>
  <c r="B257" i="17"/>
  <c r="C257" i="17"/>
  <c r="J257" i="27"/>
  <c r="K257" i="27" s="1"/>
  <c r="L257" i="27" s="1"/>
  <c r="M257" i="27" s="1"/>
  <c r="M256" i="27"/>
  <c r="F258" i="27"/>
  <c r="C258" i="27"/>
  <c r="A259" i="27" s="1"/>
  <c r="B259" i="27" s="1"/>
  <c r="G258" i="27" l="1"/>
  <c r="I258" i="27" s="1"/>
  <c r="H258" i="27"/>
  <c r="A259" i="17"/>
  <c r="D259" i="27"/>
  <c r="E259" i="17" s="1"/>
  <c r="A259" i="18"/>
  <c r="D258" i="17" l="1"/>
  <c r="B258" i="18"/>
  <c r="F259" i="27"/>
  <c r="C259" i="27"/>
  <c r="A260" i="27" s="1"/>
  <c r="B260" i="27" s="1"/>
  <c r="B258" i="17"/>
  <c r="C258" i="17"/>
  <c r="J258" i="27"/>
  <c r="K258" i="27" s="1"/>
  <c r="L258" i="27" s="1"/>
  <c r="M258" i="27" s="1"/>
  <c r="D260" i="27" l="1"/>
  <c r="E260" i="17" s="1"/>
  <c r="A260" i="17"/>
  <c r="A260" i="18"/>
  <c r="H259" i="27"/>
  <c r="G259" i="27"/>
  <c r="I259" i="27" s="1"/>
  <c r="D259" i="17" l="1"/>
  <c r="B259" i="18"/>
  <c r="C259" i="17"/>
  <c r="B259" i="17"/>
  <c r="J259" i="27"/>
  <c r="K259" i="27" s="1"/>
  <c r="L259" i="27" s="1"/>
  <c r="C260" i="27"/>
  <c r="A261" i="27" s="1"/>
  <c r="B261" i="27" s="1"/>
  <c r="F260" i="27"/>
  <c r="G260" i="27" l="1"/>
  <c r="I260" i="27" s="1"/>
  <c r="H260" i="27"/>
  <c r="D261" i="27"/>
  <c r="E261" i="17" s="1"/>
  <c r="A261" i="17"/>
  <c r="A261" i="18"/>
  <c r="M259" i="27"/>
  <c r="D260" i="17" l="1"/>
  <c r="B260" i="18"/>
  <c r="C260" i="17"/>
  <c r="B260" i="17"/>
  <c r="J260" i="27"/>
  <c r="K260" i="27" s="1"/>
  <c r="L260" i="27" s="1"/>
  <c r="M260" i="27" s="1"/>
  <c r="F261" i="27"/>
  <c r="C261" i="27"/>
  <c r="A262" i="27" s="1"/>
  <c r="B262" i="27" s="1"/>
  <c r="A262" i="17" l="1"/>
  <c r="D262" i="27"/>
  <c r="E262" i="17" s="1"/>
  <c r="A262" i="18"/>
  <c r="G261" i="27"/>
  <c r="I261" i="27" s="1"/>
  <c r="H261" i="27"/>
  <c r="D261" i="17" l="1"/>
  <c r="B261" i="18"/>
  <c r="C262" i="27"/>
  <c r="A263" i="27" s="1"/>
  <c r="B263" i="27" s="1"/>
  <c r="F262" i="27"/>
  <c r="C261" i="17"/>
  <c r="B261" i="17"/>
  <c r="J261" i="27"/>
  <c r="K261" i="27" s="1"/>
  <c r="L261" i="27" s="1"/>
  <c r="M261" i="27" s="1"/>
  <c r="G262" i="27" l="1"/>
  <c r="I262" i="27" s="1"/>
  <c r="H262" i="27"/>
  <c r="D263" i="27"/>
  <c r="E263" i="17" s="1"/>
  <c r="A263" i="17"/>
  <c r="A263" i="18"/>
  <c r="D262" i="17" l="1"/>
  <c r="B262" i="18"/>
  <c r="B262" i="17"/>
  <c r="C262" i="17"/>
  <c r="J262" i="27"/>
  <c r="K262" i="27" s="1"/>
  <c r="L262" i="27" s="1"/>
  <c r="M262" i="27" s="1"/>
  <c r="C263" i="27"/>
  <c r="A264" i="27" s="1"/>
  <c r="B264" i="27" s="1"/>
  <c r="F263" i="27"/>
  <c r="H263" i="27" l="1"/>
  <c r="G263" i="27"/>
  <c r="I263" i="27" s="1"/>
  <c r="A264" i="17"/>
  <c r="A264" i="18"/>
  <c r="D264" i="27"/>
  <c r="E264" i="17" s="1"/>
  <c r="D263" i="17" l="1"/>
  <c r="B263" i="18"/>
  <c r="F264" i="27"/>
  <c r="C264" i="27"/>
  <c r="A265" i="27" s="1"/>
  <c r="B265" i="27" s="1"/>
  <c r="C263" i="17"/>
  <c r="B263" i="17"/>
  <c r="J263" i="27"/>
  <c r="K263" i="27" l="1"/>
  <c r="L263" i="27" s="1"/>
  <c r="M263" i="27" s="1"/>
  <c r="A265" i="17"/>
  <c r="A265" i="18"/>
  <c r="D265" i="27"/>
  <c r="E265" i="17" s="1"/>
  <c r="G264" i="27"/>
  <c r="I264" i="27" s="1"/>
  <c r="H264" i="27"/>
  <c r="D264" i="17" l="1"/>
  <c r="B264" i="18"/>
  <c r="C265" i="27"/>
  <c r="A266" i="27" s="1"/>
  <c r="B266" i="27" s="1"/>
  <c r="F265" i="27"/>
  <c r="C264" i="17"/>
  <c r="B264" i="17"/>
  <c r="J264" i="27"/>
  <c r="K264" i="27" s="1"/>
  <c r="L264" i="27" s="1"/>
  <c r="M264" i="27" s="1"/>
  <c r="H265" i="27" l="1"/>
  <c r="G265" i="27"/>
  <c r="I265" i="27" s="1"/>
  <c r="D266" i="27"/>
  <c r="E266" i="17" s="1"/>
  <c r="A266" i="17"/>
  <c r="A266" i="18"/>
  <c r="D265" i="17" l="1"/>
  <c r="B265" i="18"/>
  <c r="C266" i="27"/>
  <c r="A267" i="27" s="1"/>
  <c r="B267" i="27" s="1"/>
  <c r="F266" i="27"/>
  <c r="B265" i="17"/>
  <c r="C265" i="17"/>
  <c r="J265" i="27"/>
  <c r="K265" i="27" l="1"/>
  <c r="L265" i="27" s="1"/>
  <c r="G266" i="27"/>
  <c r="I266" i="27" s="1"/>
  <c r="H266" i="27"/>
  <c r="A267" i="17"/>
  <c r="D267" i="27"/>
  <c r="E267" i="17" s="1"/>
  <c r="A267" i="18"/>
  <c r="D266" i="17" l="1"/>
  <c r="B266" i="18"/>
  <c r="C267" i="27"/>
  <c r="A268" i="27" s="1"/>
  <c r="B268" i="27" s="1"/>
  <c r="F267" i="27"/>
  <c r="B266" i="17"/>
  <c r="C266" i="17"/>
  <c r="J266" i="27"/>
  <c r="K266" i="27" s="1"/>
  <c r="L266" i="27" s="1"/>
  <c r="M266" i="27" s="1"/>
  <c r="M265" i="27"/>
  <c r="H267" i="27" l="1"/>
  <c r="G267" i="27"/>
  <c r="I267" i="27" s="1"/>
  <c r="A268" i="17"/>
  <c r="D268" i="27"/>
  <c r="E268" i="17" s="1"/>
  <c r="A268" i="18"/>
  <c r="D267" i="17" l="1"/>
  <c r="B267" i="18"/>
  <c r="C268" i="27"/>
  <c r="A269" i="27" s="1"/>
  <c r="B269" i="27" s="1"/>
  <c r="F268" i="27"/>
  <c r="C267" i="17"/>
  <c r="B267" i="17"/>
  <c r="J267" i="27"/>
  <c r="G268" i="27" l="1"/>
  <c r="I268" i="27" s="1"/>
  <c r="H268" i="27"/>
  <c r="K267" i="27"/>
  <c r="L267" i="27" s="1"/>
  <c r="D269" i="27"/>
  <c r="E269" i="17" s="1"/>
  <c r="A269" i="17"/>
  <c r="A269" i="18"/>
  <c r="D268" i="17" l="1"/>
  <c r="B268" i="18"/>
  <c r="C268" i="17"/>
  <c r="B268" i="17"/>
  <c r="J268" i="27"/>
  <c r="K268" i="27" s="1"/>
  <c r="C269" i="27"/>
  <c r="A270" i="27" s="1"/>
  <c r="B270" i="27" s="1"/>
  <c r="F269" i="27"/>
  <c r="M267" i="27"/>
  <c r="D270" i="27" l="1"/>
  <c r="E270" i="17" s="1"/>
  <c r="A270" i="18"/>
  <c r="A270" i="17"/>
  <c r="L268" i="27"/>
  <c r="M268" i="27" s="1"/>
  <c r="H269" i="27"/>
  <c r="G269" i="27"/>
  <c r="I269" i="27" s="1"/>
  <c r="D269" i="17" l="1"/>
  <c r="B269" i="18"/>
  <c r="C270" i="27"/>
  <c r="A271" i="27" s="1"/>
  <c r="B271" i="27" s="1"/>
  <c r="F270" i="27"/>
  <c r="C269" i="17"/>
  <c r="B269" i="17"/>
  <c r="J269" i="27"/>
  <c r="K269" i="27" s="1"/>
  <c r="L269" i="27" s="1"/>
  <c r="M269" i="27" s="1"/>
  <c r="G270" i="27" l="1"/>
  <c r="I270" i="27" s="1"/>
  <c r="H270" i="27"/>
  <c r="D271" i="27"/>
  <c r="E271" i="17" s="1"/>
  <c r="A271" i="17"/>
  <c r="A271" i="18"/>
  <c r="D270" i="17" l="1"/>
  <c r="B270" i="18"/>
  <c r="B270" i="17"/>
  <c r="C270" i="17"/>
  <c r="J270" i="27"/>
  <c r="K270" i="27" s="1"/>
  <c r="L270" i="27" s="1"/>
  <c r="M270" i="27" s="1"/>
  <c r="F271" i="27"/>
  <c r="C271" i="27"/>
  <c r="A272" i="27" s="1"/>
  <c r="B272" i="27" s="1"/>
  <c r="H271" i="27" l="1"/>
  <c r="G271" i="27"/>
  <c r="I271" i="27" s="1"/>
  <c r="A272" i="17"/>
  <c r="A272" i="18"/>
  <c r="D272" i="27"/>
  <c r="E272" i="17" s="1"/>
  <c r="D271" i="17" l="1"/>
  <c r="B271" i="18"/>
  <c r="C272" i="27"/>
  <c r="A273" i="27" s="1"/>
  <c r="B273" i="27" s="1"/>
  <c r="F272" i="27"/>
  <c r="C271" i="17"/>
  <c r="B271" i="17"/>
  <c r="J271" i="27"/>
  <c r="K271" i="27" s="1"/>
  <c r="L271" i="27" s="1"/>
  <c r="H272" i="27" l="1"/>
  <c r="G272" i="27"/>
  <c r="I272" i="27" s="1"/>
  <c r="M271" i="27"/>
  <c r="A273" i="17"/>
  <c r="D273" i="27"/>
  <c r="E273" i="17" s="1"/>
  <c r="A273" i="18"/>
  <c r="D272" i="17" l="1"/>
  <c r="B272" i="18"/>
  <c r="C273" i="27"/>
  <c r="A274" i="27" s="1"/>
  <c r="B274" i="27" s="1"/>
  <c r="F273" i="27"/>
  <c r="C272" i="17"/>
  <c r="B272" i="17"/>
  <c r="J272" i="27"/>
  <c r="K272" i="27" s="1"/>
  <c r="L272" i="27" s="1"/>
  <c r="M272" i="27" s="1"/>
  <c r="H273" i="27" l="1"/>
  <c r="G273" i="27"/>
  <c r="I273" i="27" s="1"/>
  <c r="A274" i="17"/>
  <c r="A274" i="18"/>
  <c r="D274" i="27"/>
  <c r="E274" i="17" s="1"/>
  <c r="D273" i="17" l="1"/>
  <c r="B273" i="18"/>
  <c r="C274" i="27"/>
  <c r="A275" i="27" s="1"/>
  <c r="B275" i="27" s="1"/>
  <c r="F274" i="27"/>
  <c r="B273" i="17"/>
  <c r="C273" i="17"/>
  <c r="J273" i="27"/>
  <c r="K273" i="27" s="1"/>
  <c r="L273" i="27" s="1"/>
  <c r="M273" i="27" s="1"/>
  <c r="H274" i="27" l="1"/>
  <c r="G274" i="27"/>
  <c r="I274" i="27" s="1"/>
  <c r="D275" i="27"/>
  <c r="E275" i="17" s="1"/>
  <c r="A275" i="17"/>
  <c r="A275" i="18"/>
  <c r="D274" i="17" l="1"/>
  <c r="B274" i="18"/>
  <c r="C275" i="27"/>
  <c r="A276" i="27" s="1"/>
  <c r="B276" i="27" s="1"/>
  <c r="F275" i="27"/>
  <c r="C274" i="17"/>
  <c r="B274" i="17"/>
  <c r="J274" i="27"/>
  <c r="K274" i="27" s="1"/>
  <c r="L274" i="27" s="1"/>
  <c r="M274" i="27" s="1"/>
  <c r="H275" i="27" l="1"/>
  <c r="G275" i="27"/>
  <c r="I275" i="27" s="1"/>
  <c r="D276" i="27"/>
  <c r="E276" i="17" s="1"/>
  <c r="A276" i="18"/>
  <c r="A276" i="17"/>
  <c r="D275" i="17" l="1"/>
  <c r="B275" i="18"/>
  <c r="C276" i="27"/>
  <c r="A277" i="27" s="1"/>
  <c r="B277" i="27" s="1"/>
  <c r="F276" i="27"/>
  <c r="C275" i="17"/>
  <c r="B275" i="17"/>
  <c r="J275" i="27"/>
  <c r="K275" i="27" l="1"/>
  <c r="L275" i="27" s="1"/>
  <c r="M275" i="27" s="1"/>
  <c r="H276" i="27"/>
  <c r="G276" i="27"/>
  <c r="I276" i="27" s="1"/>
  <c r="A277" i="17"/>
  <c r="A277" i="18"/>
  <c r="D277" i="27"/>
  <c r="E277" i="17" s="1"/>
  <c r="D276" i="17" l="1"/>
  <c r="B276" i="18"/>
  <c r="C277" i="27"/>
  <c r="A278" i="27" s="1"/>
  <c r="B278" i="27" s="1"/>
  <c r="F277" i="27"/>
  <c r="C276" i="17"/>
  <c r="B276" i="17"/>
  <c r="J276" i="27"/>
  <c r="K276" i="27" s="1"/>
  <c r="L276" i="27" s="1"/>
  <c r="M276" i="27" l="1"/>
  <c r="G277" i="27"/>
  <c r="I277" i="27" s="1"/>
  <c r="H277" i="27"/>
  <c r="D278" i="27"/>
  <c r="E278" i="17" s="1"/>
  <c r="A278" i="18"/>
  <c r="A278" i="17"/>
  <c r="D277" i="17" l="1"/>
  <c r="B277" i="18"/>
  <c r="B277" i="17"/>
  <c r="C277" i="17"/>
  <c r="J277" i="27"/>
  <c r="K277" i="27" s="1"/>
  <c r="C278" i="27"/>
  <c r="A279" i="27" s="1"/>
  <c r="B279" i="27" s="1"/>
  <c r="F278" i="27"/>
  <c r="G278" i="27" l="1"/>
  <c r="I278" i="27" s="1"/>
  <c r="H278" i="27"/>
  <c r="A279" i="17"/>
  <c r="A279" i="18"/>
  <c r="D279" i="27"/>
  <c r="E279" i="17" s="1"/>
  <c r="L277" i="27"/>
  <c r="M277" i="27" s="1"/>
  <c r="D278" i="17" l="1"/>
  <c r="B278" i="18"/>
  <c r="B278" i="17"/>
  <c r="C278" i="17"/>
  <c r="J278" i="27"/>
  <c r="K278" i="27" s="1"/>
  <c r="C279" i="27"/>
  <c r="A280" i="27" s="1"/>
  <c r="B280" i="27" s="1"/>
  <c r="F279" i="27"/>
  <c r="H279" i="27" l="1"/>
  <c r="G279" i="27"/>
  <c r="I279" i="27" s="1"/>
  <c r="D280" i="27"/>
  <c r="E280" i="17" s="1"/>
  <c r="A280" i="17"/>
  <c r="A280" i="18"/>
  <c r="L278" i="27"/>
  <c r="M278" i="27" s="1"/>
  <c r="D279" i="17" l="1"/>
  <c r="B279" i="18"/>
  <c r="C280" i="27"/>
  <c r="A281" i="27" s="1"/>
  <c r="B281" i="27" s="1"/>
  <c r="F280" i="27"/>
  <c r="C279" i="17"/>
  <c r="B279" i="17"/>
  <c r="J279" i="27"/>
  <c r="K279" i="27" l="1"/>
  <c r="L279" i="27" s="1"/>
  <c r="M279" i="27" s="1"/>
  <c r="G280" i="27"/>
  <c r="I280" i="27" s="1"/>
  <c r="H280" i="27"/>
  <c r="D281" i="27"/>
  <c r="E281" i="17" s="1"/>
  <c r="A281" i="17"/>
  <c r="A281" i="18"/>
  <c r="D280" i="17" l="1"/>
  <c r="B280" i="18"/>
  <c r="F281" i="27"/>
  <c r="C281" i="27"/>
  <c r="A282" i="27" s="1"/>
  <c r="B282" i="27" s="1"/>
  <c r="C280" i="17"/>
  <c r="B280" i="17"/>
  <c r="J280" i="27"/>
  <c r="A282" i="17" l="1"/>
  <c r="A282" i="18"/>
  <c r="D282" i="27"/>
  <c r="E282" i="17" s="1"/>
  <c r="K280" i="27"/>
  <c r="L280" i="27" s="1"/>
  <c r="G281" i="27"/>
  <c r="I281" i="27" s="1"/>
  <c r="H281" i="27"/>
  <c r="D281" i="17" l="1"/>
  <c r="B281" i="18"/>
  <c r="C282" i="27"/>
  <c r="A283" i="27" s="1"/>
  <c r="B283" i="27" s="1"/>
  <c r="F282" i="27"/>
  <c r="B281" i="17"/>
  <c r="C281" i="17"/>
  <c r="J281" i="27"/>
  <c r="K281" i="27" s="1"/>
  <c r="L281" i="27" s="1"/>
  <c r="M281" i="27" s="1"/>
  <c r="M280" i="27"/>
  <c r="G282" i="27" l="1"/>
  <c r="I282" i="27" s="1"/>
  <c r="H282" i="27"/>
  <c r="D283" i="27"/>
  <c r="E283" i="17" s="1"/>
  <c r="A283" i="17"/>
  <c r="A283" i="18"/>
  <c r="D282" i="17" l="1"/>
  <c r="B282" i="18"/>
  <c r="C283" i="27"/>
  <c r="A284" i="27" s="1"/>
  <c r="B284" i="27" s="1"/>
  <c r="F283" i="27"/>
  <c r="B282" i="17"/>
  <c r="C282" i="17"/>
  <c r="J282" i="27"/>
  <c r="K282" i="27" s="1"/>
  <c r="L282" i="27" s="1"/>
  <c r="M282" i="27" s="1"/>
  <c r="G283" i="27" l="1"/>
  <c r="I283" i="27" s="1"/>
  <c r="H283" i="27"/>
  <c r="A284" i="17"/>
  <c r="A284" i="18"/>
  <c r="D284" i="27"/>
  <c r="E284" i="17" s="1"/>
  <c r="D283" i="17" l="1"/>
  <c r="B283" i="18"/>
  <c r="C284" i="27"/>
  <c r="A285" i="27" s="1"/>
  <c r="B285" i="27" s="1"/>
  <c r="F284" i="27"/>
  <c r="C283" i="17"/>
  <c r="B283" i="17"/>
  <c r="J283" i="27"/>
  <c r="K283" i="27" l="1"/>
  <c r="L283" i="27" s="1"/>
  <c r="M283" i="27" s="1"/>
  <c r="G284" i="27"/>
  <c r="I284" i="27" s="1"/>
  <c r="H284" i="27"/>
  <c r="D285" i="27"/>
  <c r="E285" i="17" s="1"/>
  <c r="A285" i="17"/>
  <c r="A285" i="18"/>
  <c r="D284" i="17" l="1"/>
  <c r="B284" i="18"/>
  <c r="C285" i="27"/>
  <c r="A286" i="27" s="1"/>
  <c r="B286" i="27" s="1"/>
  <c r="F285" i="27"/>
  <c r="C284" i="17"/>
  <c r="B284" i="17"/>
  <c r="J284" i="27"/>
  <c r="K284" i="27" s="1"/>
  <c r="L284" i="27" s="1"/>
  <c r="M284" i="27" s="1"/>
  <c r="G285" i="27" l="1"/>
  <c r="I285" i="27" s="1"/>
  <c r="H285" i="27"/>
  <c r="A286" i="17"/>
  <c r="D286" i="27"/>
  <c r="E286" i="17" s="1"/>
  <c r="A286" i="18"/>
  <c r="D285" i="17" l="1"/>
  <c r="B285" i="18"/>
  <c r="C286" i="27"/>
  <c r="A287" i="27" s="1"/>
  <c r="B287" i="27" s="1"/>
  <c r="F286" i="27"/>
  <c r="B285" i="17"/>
  <c r="C285" i="17"/>
  <c r="J285" i="27"/>
  <c r="K285" i="27" s="1"/>
  <c r="L285" i="27" s="1"/>
  <c r="M285" i="27" s="1"/>
  <c r="G286" i="27" l="1"/>
  <c r="I286" i="27" s="1"/>
  <c r="H286" i="27"/>
  <c r="A287" i="17"/>
  <c r="D287" i="27"/>
  <c r="E287" i="17" s="1"/>
  <c r="A287" i="18"/>
  <c r="D286" i="17" l="1"/>
  <c r="B286" i="18"/>
  <c r="C287" i="27"/>
  <c r="A288" i="27" s="1"/>
  <c r="B288" i="27" s="1"/>
  <c r="F287" i="27"/>
  <c r="B286" i="17"/>
  <c r="C286" i="17"/>
  <c r="J286" i="27"/>
  <c r="K286" i="27" s="1"/>
  <c r="A288" i="17" l="1"/>
  <c r="A288" i="18"/>
  <c r="D288" i="27"/>
  <c r="E288" i="17" s="1"/>
  <c r="L286" i="27"/>
  <c r="M286" i="27" s="1"/>
  <c r="H287" i="27"/>
  <c r="G287" i="27"/>
  <c r="I287" i="27" s="1"/>
  <c r="D287" i="17" l="1"/>
  <c r="B287" i="18"/>
  <c r="C288" i="27"/>
  <c r="A289" i="27" s="1"/>
  <c r="B289" i="27" s="1"/>
  <c r="F288" i="27"/>
  <c r="C287" i="17"/>
  <c r="B287" i="17"/>
  <c r="J287" i="27"/>
  <c r="K287" i="27" l="1"/>
  <c r="L287" i="27" s="1"/>
  <c r="G288" i="27"/>
  <c r="I288" i="27" s="1"/>
  <c r="H288" i="27"/>
  <c r="A289" i="17"/>
  <c r="A289" i="18"/>
  <c r="D289" i="27"/>
  <c r="E289" i="17" s="1"/>
  <c r="D288" i="17" l="1"/>
  <c r="B288" i="18"/>
  <c r="C289" i="27"/>
  <c r="A290" i="27" s="1"/>
  <c r="B290" i="27" s="1"/>
  <c r="F289" i="27"/>
  <c r="M287" i="27"/>
  <c r="B288" i="17"/>
  <c r="C288" i="17"/>
  <c r="J288" i="27"/>
  <c r="K288" i="27" s="1"/>
  <c r="L288" i="27" s="1"/>
  <c r="M288" i="27" l="1"/>
  <c r="H289" i="27"/>
  <c r="G289" i="27"/>
  <c r="I289" i="27" s="1"/>
  <c r="D290" i="27"/>
  <c r="E290" i="17" s="1"/>
  <c r="A290" i="18"/>
  <c r="A290" i="17"/>
  <c r="D289" i="17" l="1"/>
  <c r="B289" i="18"/>
  <c r="C289" i="17"/>
  <c r="B289" i="17"/>
  <c r="J289" i="27"/>
  <c r="K289" i="27" s="1"/>
  <c r="L289" i="27" s="1"/>
  <c r="C290" i="27"/>
  <c r="A291" i="27" s="1"/>
  <c r="B291" i="27" s="1"/>
  <c r="F290" i="27"/>
  <c r="H290" i="27" l="1"/>
  <c r="G290" i="27"/>
  <c r="I290" i="27" s="1"/>
  <c r="A291" i="17"/>
  <c r="A291" i="18"/>
  <c r="D291" i="27"/>
  <c r="E291" i="17" s="1"/>
  <c r="M289" i="27"/>
  <c r="D290" i="17" l="1"/>
  <c r="B290" i="18"/>
  <c r="F291" i="27"/>
  <c r="C291" i="27"/>
  <c r="A292" i="27" s="1"/>
  <c r="B292" i="27" s="1"/>
  <c r="B290" i="17"/>
  <c r="C290" i="17"/>
  <c r="J290" i="27"/>
  <c r="K290" i="27" s="1"/>
  <c r="L290" i="27" s="1"/>
  <c r="M290" i="27" s="1"/>
  <c r="A292" i="17" l="1"/>
  <c r="A292" i="18"/>
  <c r="D292" i="27"/>
  <c r="E292" i="17" s="1"/>
  <c r="H291" i="27"/>
  <c r="G291" i="27"/>
  <c r="I291" i="27" s="1"/>
  <c r="D291" i="17" l="1"/>
  <c r="B291" i="18"/>
  <c r="C291" i="17"/>
  <c r="B291" i="17"/>
  <c r="J291" i="27"/>
  <c r="K291" i="27" s="1"/>
  <c r="L291" i="27" s="1"/>
  <c r="M291" i="27" s="1"/>
  <c r="C292" i="27"/>
  <c r="A293" i="27" s="1"/>
  <c r="B293" i="27" s="1"/>
  <c r="F292" i="27"/>
  <c r="H292" i="27" l="1"/>
  <c r="G292" i="27"/>
  <c r="I292" i="27" s="1"/>
  <c r="A293" i="17"/>
  <c r="A293" i="18"/>
  <c r="D293" i="27"/>
  <c r="E293" i="17" s="1"/>
  <c r="D292" i="17" l="1"/>
  <c r="B292" i="18"/>
  <c r="C293" i="27"/>
  <c r="A294" i="27" s="1"/>
  <c r="B294" i="27" s="1"/>
  <c r="F293" i="27"/>
  <c r="B292" i="17"/>
  <c r="C292" i="17"/>
  <c r="J292" i="27"/>
  <c r="K292" i="27" s="1"/>
  <c r="L292" i="27" l="1"/>
  <c r="M292" i="27" s="1"/>
  <c r="H293" i="27"/>
  <c r="G293" i="27"/>
  <c r="I293" i="27" s="1"/>
  <c r="A294" i="17"/>
  <c r="D294" i="27"/>
  <c r="E294" i="17" s="1"/>
  <c r="A294" i="18"/>
  <c r="D293" i="17" l="1"/>
  <c r="B293" i="18"/>
  <c r="C294" i="27"/>
  <c r="A295" i="27" s="1"/>
  <c r="B295" i="27" s="1"/>
  <c r="F294" i="27"/>
  <c r="C293" i="17"/>
  <c r="B293" i="17"/>
  <c r="J293" i="27"/>
  <c r="K293" i="27" s="1"/>
  <c r="L293" i="27" l="1"/>
  <c r="M293" i="27" s="1"/>
  <c r="G294" i="27"/>
  <c r="I294" i="27" s="1"/>
  <c r="H294" i="27"/>
  <c r="A295" i="17"/>
  <c r="D295" i="27"/>
  <c r="E295" i="17" s="1"/>
  <c r="A295" i="18"/>
  <c r="D294" i="17" l="1"/>
  <c r="B294" i="18"/>
  <c r="C295" i="27"/>
  <c r="A296" i="27" s="1"/>
  <c r="B296" i="27" s="1"/>
  <c r="F295" i="27"/>
  <c r="B294" i="17"/>
  <c r="C294" i="17"/>
  <c r="J294" i="27"/>
  <c r="K294" i="27" s="1"/>
  <c r="L294" i="27" l="1"/>
  <c r="M294" i="27" s="1"/>
  <c r="H295" i="27"/>
  <c r="G295" i="27"/>
  <c r="I295" i="27" s="1"/>
  <c r="A296" i="17"/>
  <c r="D296" i="27"/>
  <c r="E296" i="17" s="1"/>
  <c r="A296" i="18"/>
  <c r="D295" i="17" l="1"/>
  <c r="B295" i="18"/>
  <c r="C295" i="17"/>
  <c r="B295" i="17"/>
  <c r="J295" i="27"/>
  <c r="C296" i="27"/>
  <c r="A297" i="27" s="1"/>
  <c r="B297" i="27" s="1"/>
  <c r="F296" i="27"/>
  <c r="G296" i="27" l="1"/>
  <c r="I296" i="27" s="1"/>
  <c r="H296" i="27"/>
  <c r="A297" i="17"/>
  <c r="A297" i="18"/>
  <c r="D297" i="27"/>
  <c r="E297" i="17" s="1"/>
  <c r="K295" i="27"/>
  <c r="L295" i="27" s="1"/>
  <c r="M295" i="27" s="1"/>
  <c r="D296" i="17" l="1"/>
  <c r="B296" i="18"/>
  <c r="C297" i="27"/>
  <c r="A298" i="27" s="1"/>
  <c r="B298" i="27" s="1"/>
  <c r="F297" i="27"/>
  <c r="B296" i="17"/>
  <c r="C296" i="17"/>
  <c r="J296" i="27"/>
  <c r="K296" i="27" s="1"/>
  <c r="L296" i="27" l="1"/>
  <c r="M296" i="27" s="1"/>
  <c r="G297" i="27"/>
  <c r="I297" i="27" s="1"/>
  <c r="H297" i="27"/>
  <c r="A298" i="18"/>
  <c r="D298" i="27"/>
  <c r="E298" i="17" s="1"/>
  <c r="A298" i="17"/>
  <c r="D297" i="17" l="1"/>
  <c r="B297" i="18"/>
  <c r="C298" i="27"/>
  <c r="A299" i="27" s="1"/>
  <c r="B299" i="27" s="1"/>
  <c r="F298" i="27"/>
  <c r="B297" i="17"/>
  <c r="C297" i="17"/>
  <c r="J297" i="27"/>
  <c r="K297" i="27" s="1"/>
  <c r="L297" i="27" s="1"/>
  <c r="M297" i="27" s="1"/>
  <c r="H298" i="27" l="1"/>
  <c r="G298" i="27"/>
  <c r="I298" i="27" s="1"/>
  <c r="D299" i="27"/>
  <c r="E299" i="17" s="1"/>
  <c r="A299" i="17"/>
  <c r="A299" i="18"/>
  <c r="D298" i="17" l="1"/>
  <c r="B298" i="18"/>
  <c r="F299" i="27"/>
  <c r="C299" i="27"/>
  <c r="A300" i="27" s="1"/>
  <c r="B300" i="27" s="1"/>
  <c r="C298" i="17"/>
  <c r="B298" i="17"/>
  <c r="J298" i="27"/>
  <c r="K298" i="27" s="1"/>
  <c r="L298" i="27" s="1"/>
  <c r="M298" i="27" s="1"/>
  <c r="A300" i="18" l="1"/>
  <c r="D300" i="27"/>
  <c r="E300" i="17" s="1"/>
  <c r="A300" i="17"/>
  <c r="G299" i="27"/>
  <c r="I299" i="27" s="1"/>
  <c r="H299" i="27"/>
  <c r="D299" i="17" l="1"/>
  <c r="B299" i="18"/>
  <c r="C299" i="17"/>
  <c r="B299" i="17"/>
  <c r="J299" i="27"/>
  <c r="K299" i="27" s="1"/>
  <c r="L299" i="27" s="1"/>
  <c r="C300" i="27"/>
  <c r="A301" i="27" s="1"/>
  <c r="B301" i="27" s="1"/>
  <c r="F300" i="27"/>
  <c r="A301" i="17" l="1"/>
  <c r="A301" i="18"/>
  <c r="D301" i="27"/>
  <c r="E301" i="17" s="1"/>
  <c r="H300" i="27"/>
  <c r="G300" i="27"/>
  <c r="I300" i="27" s="1"/>
  <c r="M299" i="27"/>
  <c r="D300" i="17" l="1"/>
  <c r="B300" i="18"/>
  <c r="C300" i="17"/>
  <c r="B300" i="17"/>
  <c r="J300" i="27"/>
  <c r="K300" i="27" s="1"/>
  <c r="L300" i="27" s="1"/>
  <c r="M300" i="27" s="1"/>
  <c r="C301" i="27"/>
  <c r="A302" i="27" s="1"/>
  <c r="B302" i="27" s="1"/>
  <c r="F301" i="27"/>
  <c r="H301" i="27" l="1"/>
  <c r="G301" i="27"/>
  <c r="I301" i="27" s="1"/>
  <c r="A302" i="18"/>
  <c r="D302" i="27"/>
  <c r="E302" i="17" s="1"/>
  <c r="A302" i="17"/>
  <c r="D301" i="17" l="1"/>
  <c r="B301" i="18"/>
  <c r="C302" i="27"/>
  <c r="A303" i="27" s="1"/>
  <c r="B303" i="27" s="1"/>
  <c r="F302" i="27"/>
  <c r="C301" i="17"/>
  <c r="B301" i="17"/>
  <c r="J301" i="27"/>
  <c r="K301" i="27" s="1"/>
  <c r="L301" i="27" l="1"/>
  <c r="M301" i="27" s="1"/>
  <c r="H302" i="27"/>
  <c r="G302" i="27"/>
  <c r="I302" i="27" s="1"/>
  <c r="A303" i="18"/>
  <c r="D303" i="27"/>
  <c r="E303" i="17" s="1"/>
  <c r="A303" i="17"/>
  <c r="D302" i="17" l="1"/>
  <c r="B302" i="18"/>
  <c r="B302" i="17"/>
  <c r="C302" i="17"/>
  <c r="J302" i="27"/>
  <c r="K302" i="27" s="1"/>
  <c r="C303" i="27"/>
  <c r="A304" i="27" s="1"/>
  <c r="B304" i="27" s="1"/>
  <c r="F303" i="27"/>
  <c r="A304" i="18" l="1"/>
  <c r="D304" i="27"/>
  <c r="E304" i="17" s="1"/>
  <c r="A304" i="17"/>
  <c r="L302" i="27"/>
  <c r="M302" i="27" s="1"/>
  <c r="H303" i="27"/>
  <c r="G303" i="27"/>
  <c r="I303" i="27" s="1"/>
  <c r="D303" i="17" l="1"/>
  <c r="B303" i="18"/>
  <c r="F304" i="27"/>
  <c r="C304" i="27"/>
  <c r="A305" i="27" s="1"/>
  <c r="B305" i="27" s="1"/>
  <c r="C303" i="17"/>
  <c r="B303" i="17"/>
  <c r="J303" i="27"/>
  <c r="K303" i="27" s="1"/>
  <c r="L303" i="27" s="1"/>
  <c r="M303" i="27" s="1"/>
  <c r="A305" i="17" l="1"/>
  <c r="D305" i="27"/>
  <c r="E305" i="17" s="1"/>
  <c r="A305" i="18"/>
  <c r="H304" i="27"/>
  <c r="G304" i="27"/>
  <c r="I304" i="27" s="1"/>
  <c r="D304" i="17" l="1"/>
  <c r="B304" i="18"/>
  <c r="B304" i="17"/>
  <c r="C304" i="17"/>
  <c r="J304" i="27"/>
  <c r="K304" i="27" s="1"/>
  <c r="L304" i="27" s="1"/>
  <c r="M304" i="27" s="1"/>
  <c r="C305" i="27"/>
  <c r="A306" i="27" s="1"/>
  <c r="B306" i="27" s="1"/>
  <c r="F305" i="27"/>
  <c r="D306" i="27" l="1"/>
  <c r="E306" i="17" s="1"/>
  <c r="A306" i="17"/>
  <c r="A306" i="18"/>
  <c r="H305" i="27"/>
  <c r="G305" i="27"/>
  <c r="I305" i="27" s="1"/>
  <c r="D305" i="17" l="1"/>
  <c r="B305" i="18"/>
  <c r="B305" i="17"/>
  <c r="C305" i="17"/>
  <c r="J305" i="27"/>
  <c r="K305" i="27" s="1"/>
  <c r="L305" i="27" s="1"/>
  <c r="C306" i="27"/>
  <c r="A307" i="27" s="1"/>
  <c r="B307" i="27" s="1"/>
  <c r="F306" i="27"/>
  <c r="A307" i="17" l="1"/>
  <c r="A307" i="18"/>
  <c r="D307" i="27"/>
  <c r="E307" i="17" s="1"/>
  <c r="G306" i="27"/>
  <c r="I306" i="27" s="1"/>
  <c r="H306" i="27"/>
  <c r="M305" i="27"/>
  <c r="D306" i="17" l="1"/>
  <c r="B306" i="18"/>
  <c r="C307" i="27"/>
  <c r="A308" i="27" s="1"/>
  <c r="B308" i="27" s="1"/>
  <c r="F307" i="27"/>
  <c r="B306" i="17"/>
  <c r="C306" i="17"/>
  <c r="J306" i="27"/>
  <c r="K306" i="27" s="1"/>
  <c r="L306" i="27" s="1"/>
  <c r="M306" i="27" s="1"/>
  <c r="H307" i="27" l="1"/>
  <c r="G307" i="27"/>
  <c r="I307" i="27" s="1"/>
  <c r="D308" i="27"/>
  <c r="E308" i="17" s="1"/>
  <c r="A308" i="18"/>
  <c r="A308" i="17"/>
  <c r="D307" i="17" l="1"/>
  <c r="B307" i="18"/>
  <c r="C308" i="27"/>
  <c r="A309" i="27" s="1"/>
  <c r="B309" i="27" s="1"/>
  <c r="F308" i="27"/>
  <c r="C307" i="17"/>
  <c r="B307" i="17"/>
  <c r="J307" i="27"/>
  <c r="K307" i="27" s="1"/>
  <c r="L307" i="27" s="1"/>
  <c r="M307" i="27" s="1"/>
  <c r="H308" i="27" l="1"/>
  <c r="G308" i="27"/>
  <c r="I308" i="27" s="1"/>
  <c r="A309" i="17"/>
  <c r="A309" i="18"/>
  <c r="D309" i="27"/>
  <c r="E309" i="17" s="1"/>
  <c r="D308" i="17" l="1"/>
  <c r="B308" i="18"/>
  <c r="C309" i="27"/>
  <c r="A310" i="27" s="1"/>
  <c r="B310" i="27" s="1"/>
  <c r="F309" i="27"/>
  <c r="B308" i="17"/>
  <c r="C308" i="17"/>
  <c r="J308" i="27"/>
  <c r="K308" i="27" s="1"/>
  <c r="L308" i="27" s="1"/>
  <c r="M308" i="27" s="1"/>
  <c r="G309" i="27" l="1"/>
  <c r="I309" i="27" s="1"/>
  <c r="H309" i="27"/>
  <c r="D310" i="27"/>
  <c r="E310" i="17" s="1"/>
  <c r="A310" i="17"/>
  <c r="A310" i="18"/>
  <c r="D309" i="17" l="1"/>
  <c r="B309" i="18"/>
  <c r="C310" i="27"/>
  <c r="A311" i="27" s="1"/>
  <c r="B311" i="27" s="1"/>
  <c r="F310" i="27"/>
  <c r="B309" i="17"/>
  <c r="C309" i="17"/>
  <c r="J309" i="27"/>
  <c r="K309" i="27" s="1"/>
  <c r="L309" i="27" s="1"/>
  <c r="M309" i="27" s="1"/>
  <c r="G310" i="27" l="1"/>
  <c r="I310" i="27" s="1"/>
  <c r="H310" i="27"/>
  <c r="A311" i="17"/>
  <c r="A311" i="18"/>
  <c r="D311" i="27"/>
  <c r="E311" i="17" s="1"/>
  <c r="D310" i="17" l="1"/>
  <c r="B310" i="18"/>
  <c r="C311" i="27"/>
  <c r="A312" i="27" s="1"/>
  <c r="B312" i="27" s="1"/>
  <c r="F311" i="27"/>
  <c r="B310" i="17"/>
  <c r="C310" i="17"/>
  <c r="J310" i="27"/>
  <c r="K310" i="27" s="1"/>
  <c r="L310" i="27" s="1"/>
  <c r="M310" i="27" s="1"/>
  <c r="G311" i="27" l="1"/>
  <c r="I311" i="27" s="1"/>
  <c r="H311" i="27"/>
  <c r="D312" i="27"/>
  <c r="E312" i="17" s="1"/>
  <c r="A312" i="18"/>
  <c r="A312" i="17"/>
  <c r="D311" i="17" l="1"/>
  <c r="B311" i="18"/>
  <c r="C312" i="27"/>
  <c r="A313" i="27" s="1"/>
  <c r="B313" i="27" s="1"/>
  <c r="F312" i="27"/>
  <c r="C311" i="17"/>
  <c r="B311" i="17"/>
  <c r="J311" i="27"/>
  <c r="K311" i="27" s="1"/>
  <c r="L311" i="27" s="1"/>
  <c r="M311" i="27" s="1"/>
  <c r="H312" i="27" l="1"/>
  <c r="G312" i="27"/>
  <c r="I312" i="27" s="1"/>
  <c r="D313" i="27"/>
  <c r="E313" i="17" s="1"/>
  <c r="A313" i="17"/>
  <c r="A313" i="18"/>
  <c r="D312" i="17" l="1"/>
  <c r="B312" i="18"/>
  <c r="C313" i="27"/>
  <c r="A314" i="27" s="1"/>
  <c r="B314" i="27" s="1"/>
  <c r="F313" i="27"/>
  <c r="C312" i="17"/>
  <c r="B312" i="17"/>
  <c r="J312" i="27"/>
  <c r="K312" i="27" s="1"/>
  <c r="L312" i="27" l="1"/>
  <c r="M312" i="27" s="1"/>
  <c r="H313" i="27"/>
  <c r="G313" i="27"/>
  <c r="I313" i="27" s="1"/>
  <c r="D314" i="27"/>
  <c r="E314" i="17" s="1"/>
  <c r="A314" i="18"/>
  <c r="A314" i="17"/>
  <c r="D313" i="17" l="1"/>
  <c r="B313" i="18"/>
  <c r="C314" i="27"/>
  <c r="A315" i="27" s="1"/>
  <c r="B315" i="27" s="1"/>
  <c r="F314" i="27"/>
  <c r="B313" i="17"/>
  <c r="C313" i="17"/>
  <c r="J313" i="27"/>
  <c r="K313" i="27" s="1"/>
  <c r="L313" i="27" l="1"/>
  <c r="M313" i="27" s="1"/>
  <c r="H314" i="27"/>
  <c r="G314" i="27"/>
  <c r="I314" i="27" s="1"/>
  <c r="D315" i="27"/>
  <c r="E315" i="17" s="1"/>
  <c r="A315" i="17"/>
  <c r="A315" i="18"/>
  <c r="D314" i="17" l="1"/>
  <c r="B314" i="18"/>
  <c r="C315" i="27"/>
  <c r="A316" i="27" s="1"/>
  <c r="B316" i="27" s="1"/>
  <c r="F315" i="27"/>
  <c r="B314" i="17"/>
  <c r="C314" i="17"/>
  <c r="J314" i="27"/>
  <c r="K314" i="27" s="1"/>
  <c r="L314" i="27" s="1"/>
  <c r="H315" i="27" l="1"/>
  <c r="G315" i="27"/>
  <c r="I315" i="27" s="1"/>
  <c r="M314" i="27"/>
  <c r="D316" i="27"/>
  <c r="E316" i="17" s="1"/>
  <c r="A316" i="17"/>
  <c r="A316" i="18"/>
  <c r="D315" i="17" l="1"/>
  <c r="B315" i="18"/>
  <c r="C315" i="17"/>
  <c r="B315" i="17"/>
  <c r="J315" i="27"/>
  <c r="C316" i="27"/>
  <c r="A317" i="27" s="1"/>
  <c r="B317" i="27" s="1"/>
  <c r="F316" i="27"/>
  <c r="G316" i="27" l="1"/>
  <c r="I316" i="27" s="1"/>
  <c r="H316" i="27"/>
  <c r="A317" i="18"/>
  <c r="A317" i="17"/>
  <c r="D317" i="27"/>
  <c r="E317" i="17" s="1"/>
  <c r="K315" i="27"/>
  <c r="L315" i="27" s="1"/>
  <c r="D316" i="17" l="1"/>
  <c r="B316" i="18"/>
  <c r="M315" i="27"/>
  <c r="C317" i="27"/>
  <c r="A318" i="27" s="1"/>
  <c r="B318" i="27" s="1"/>
  <c r="F317" i="27"/>
  <c r="B316" i="17"/>
  <c r="C316" i="17"/>
  <c r="J316" i="27"/>
  <c r="K316" i="27" s="1"/>
  <c r="L316" i="27" s="1"/>
  <c r="M316" i="27" s="1"/>
  <c r="H317" i="27" l="1"/>
  <c r="G317" i="27"/>
  <c r="I317" i="27" s="1"/>
  <c r="D318" i="27"/>
  <c r="E318" i="17" s="1"/>
  <c r="A318" i="18"/>
  <c r="A318" i="17"/>
  <c r="D317" i="17" l="1"/>
  <c r="B317" i="18"/>
  <c r="C318" i="27"/>
  <c r="A319" i="27" s="1"/>
  <c r="B319" i="27" s="1"/>
  <c r="F318" i="27"/>
  <c r="B317" i="17"/>
  <c r="C317" i="17"/>
  <c r="J317" i="27"/>
  <c r="K317" i="27" s="1"/>
  <c r="L317" i="27" s="1"/>
  <c r="M317" i="27" s="1"/>
  <c r="G318" i="27" l="1"/>
  <c r="I318" i="27" s="1"/>
  <c r="H318" i="27"/>
  <c r="D319" i="27"/>
  <c r="E319" i="17" s="1"/>
  <c r="A319" i="17"/>
  <c r="A319" i="18"/>
  <c r="D318" i="17" l="1"/>
  <c r="B318" i="18"/>
  <c r="C318" i="17"/>
  <c r="B318" i="17"/>
  <c r="J318" i="27"/>
  <c r="K318" i="27" s="1"/>
  <c r="L318" i="27" s="1"/>
  <c r="M318" i="27" s="1"/>
  <c r="C319" i="27"/>
  <c r="A320" i="27" s="1"/>
  <c r="B320" i="27" s="1"/>
  <c r="F319" i="27"/>
  <c r="D320" i="27" l="1"/>
  <c r="E320" i="17" s="1"/>
  <c r="A320" i="18"/>
  <c r="A320" i="17"/>
  <c r="H319" i="27"/>
  <c r="G319" i="27"/>
  <c r="I319" i="27" s="1"/>
  <c r="D319" i="17" l="1"/>
  <c r="B319" i="18"/>
  <c r="C319" i="17"/>
  <c r="B319" i="17"/>
  <c r="J319" i="27"/>
  <c r="K319" i="27" s="1"/>
  <c r="L319" i="27" s="1"/>
  <c r="M319" i="27" s="1"/>
  <c r="C320" i="27"/>
  <c r="A321" i="27" s="1"/>
  <c r="B321" i="27" s="1"/>
  <c r="F320" i="27"/>
  <c r="H320" i="27" l="1"/>
  <c r="G320" i="27"/>
  <c r="I320" i="27" s="1"/>
  <c r="D321" i="27"/>
  <c r="E321" i="17" s="1"/>
  <c r="A321" i="17"/>
  <c r="A321" i="18"/>
  <c r="D320" i="17" l="1"/>
  <c r="B320" i="18"/>
  <c r="C321" i="27"/>
  <c r="A322" i="27" s="1"/>
  <c r="B322" i="27" s="1"/>
  <c r="F321" i="27"/>
  <c r="B320" i="17"/>
  <c r="C320" i="17"/>
  <c r="J320" i="27"/>
  <c r="K320" i="27" s="1"/>
  <c r="L320" i="27" s="1"/>
  <c r="M320" i="27" s="1"/>
  <c r="G321" i="27" l="1"/>
  <c r="I321" i="27" s="1"/>
  <c r="H321" i="27"/>
  <c r="D322" i="27"/>
  <c r="E322" i="17" s="1"/>
  <c r="A322" i="18"/>
  <c r="A322" i="17"/>
  <c r="D321" i="17" l="1"/>
  <c r="B321" i="18"/>
  <c r="C322" i="27"/>
  <c r="A323" i="27" s="1"/>
  <c r="B323" i="27" s="1"/>
  <c r="F322" i="27"/>
  <c r="C321" i="17"/>
  <c r="B321" i="17"/>
  <c r="J321" i="27"/>
  <c r="G322" i="27" l="1"/>
  <c r="I322" i="27" s="1"/>
  <c r="H322" i="27"/>
  <c r="K321" i="27"/>
  <c r="L321" i="27" s="1"/>
  <c r="D323" i="27"/>
  <c r="E323" i="17" s="1"/>
  <c r="A323" i="18"/>
  <c r="A323" i="17"/>
  <c r="D322" i="17" l="1"/>
  <c r="B322" i="18"/>
  <c r="B322" i="17"/>
  <c r="C322" i="17"/>
  <c r="J322" i="27"/>
  <c r="K322" i="27" s="1"/>
  <c r="C323" i="27"/>
  <c r="A324" i="27" s="1"/>
  <c r="B324" i="27" s="1"/>
  <c r="F323" i="27"/>
  <c r="M321" i="27"/>
  <c r="D324" i="27" l="1"/>
  <c r="E324" i="17" s="1"/>
  <c r="A324" i="18"/>
  <c r="A324" i="17"/>
  <c r="L322" i="27"/>
  <c r="M322" i="27" s="1"/>
  <c r="H323" i="27"/>
  <c r="G323" i="27"/>
  <c r="I323" i="27" s="1"/>
  <c r="D323" i="17" l="1"/>
  <c r="B323" i="18"/>
  <c r="C324" i="27"/>
  <c r="A325" i="27" s="1"/>
  <c r="B325" i="27" s="1"/>
  <c r="F324" i="27"/>
  <c r="C323" i="17"/>
  <c r="B323" i="17"/>
  <c r="J323" i="27"/>
  <c r="H324" i="27" l="1"/>
  <c r="G324" i="27"/>
  <c r="I324" i="27" s="1"/>
  <c r="K323" i="27"/>
  <c r="L323" i="27" s="1"/>
  <c r="M323" i="27" s="1"/>
  <c r="D325" i="27"/>
  <c r="E325" i="17" s="1"/>
  <c r="A325" i="18"/>
  <c r="A325" i="17"/>
  <c r="D324" i="17" l="1"/>
  <c r="B324" i="18"/>
  <c r="C324" i="17"/>
  <c r="B324" i="17"/>
  <c r="J324" i="27"/>
  <c r="K324" i="27" s="1"/>
  <c r="L324" i="27" s="1"/>
  <c r="M324" i="27" s="1"/>
  <c r="C325" i="27"/>
  <c r="A326" i="27" s="1"/>
  <c r="B326" i="27" s="1"/>
  <c r="F325" i="27"/>
  <c r="H325" i="27" l="1"/>
  <c r="G325" i="27"/>
  <c r="I325" i="27" s="1"/>
  <c r="D326" i="27"/>
  <c r="E326" i="17" s="1"/>
  <c r="A326" i="18"/>
  <c r="A326" i="17"/>
  <c r="D325" i="17" l="1"/>
  <c r="B325" i="18"/>
  <c r="C326" i="27"/>
  <c r="A327" i="27" s="1"/>
  <c r="B327" i="27" s="1"/>
  <c r="F326" i="27"/>
  <c r="B325" i="17"/>
  <c r="C325" i="17"/>
  <c r="J325" i="27"/>
  <c r="K325" i="27" s="1"/>
  <c r="L325" i="27" l="1"/>
  <c r="M325" i="27" s="1"/>
  <c r="H326" i="27"/>
  <c r="G326" i="27"/>
  <c r="I326" i="27" s="1"/>
  <c r="A327" i="17"/>
  <c r="A327" i="18"/>
  <c r="D327" i="27"/>
  <c r="E327" i="17" s="1"/>
  <c r="D326" i="17" l="1"/>
  <c r="B326" i="18"/>
  <c r="F327" i="27"/>
  <c r="C327" i="27"/>
  <c r="A328" i="27" s="1"/>
  <c r="B328" i="27" s="1"/>
  <c r="B326" i="17"/>
  <c r="C326" i="17"/>
  <c r="J326" i="27"/>
  <c r="K326" i="27" s="1"/>
  <c r="L326" i="27" s="1"/>
  <c r="A328" i="18" l="1"/>
  <c r="D328" i="27"/>
  <c r="E328" i="17" s="1"/>
  <c r="A328" i="17"/>
  <c r="M326" i="27"/>
  <c r="H327" i="27"/>
  <c r="G327" i="27"/>
  <c r="I327" i="27" s="1"/>
  <c r="D327" i="17" l="1"/>
  <c r="B327" i="18"/>
  <c r="C328" i="27"/>
  <c r="A329" i="27" s="1"/>
  <c r="B329" i="27" s="1"/>
  <c r="F328" i="27"/>
  <c r="C327" i="17"/>
  <c r="B327" i="17"/>
  <c r="J327" i="27"/>
  <c r="K327" i="27" s="1"/>
  <c r="L327" i="27" s="1"/>
  <c r="M327" i="27" s="1"/>
  <c r="G328" i="27" l="1"/>
  <c r="I328" i="27" s="1"/>
  <c r="H328" i="27"/>
  <c r="A329" i="18"/>
  <c r="D329" i="27"/>
  <c r="E329" i="17" s="1"/>
  <c r="A329" i="17"/>
  <c r="D328" i="17" l="1"/>
  <c r="B328" i="18"/>
  <c r="C329" i="27"/>
  <c r="A330" i="27" s="1"/>
  <c r="B330" i="27" s="1"/>
  <c r="F329" i="27"/>
  <c r="B328" i="17"/>
  <c r="C328" i="17"/>
  <c r="J328" i="27"/>
  <c r="K328" i="27" s="1"/>
  <c r="L328" i="27" l="1"/>
  <c r="M328" i="27" s="1"/>
  <c r="H329" i="27"/>
  <c r="G329" i="27"/>
  <c r="I329" i="27" s="1"/>
  <c r="A330" i="17"/>
  <c r="D330" i="27"/>
  <c r="E330" i="17" s="1"/>
  <c r="A330" i="18"/>
  <c r="D329" i="17" l="1"/>
  <c r="B329" i="18"/>
  <c r="C330" i="27"/>
  <c r="A331" i="27" s="1"/>
  <c r="B331" i="27" s="1"/>
  <c r="F330" i="27"/>
  <c r="B329" i="17"/>
  <c r="C329" i="17"/>
  <c r="J329" i="27"/>
  <c r="K329" i="27" s="1"/>
  <c r="L329" i="27" s="1"/>
  <c r="M329" i="27" s="1"/>
  <c r="G330" i="27" l="1"/>
  <c r="I330" i="27" s="1"/>
  <c r="H330" i="27"/>
  <c r="A331" i="17"/>
  <c r="D331" i="27"/>
  <c r="E331" i="17" s="1"/>
  <c r="A331" i="18"/>
  <c r="D330" i="17" l="1"/>
  <c r="B330" i="18"/>
  <c r="C331" i="27"/>
  <c r="A332" i="27" s="1"/>
  <c r="B332" i="27" s="1"/>
  <c r="F331" i="27"/>
  <c r="C330" i="17"/>
  <c r="B330" i="17"/>
  <c r="J330" i="27"/>
  <c r="K330" i="27" s="1"/>
  <c r="L330" i="27" s="1"/>
  <c r="M330" i="27" s="1"/>
  <c r="G331" i="27" l="1"/>
  <c r="I331" i="27" s="1"/>
  <c r="H331" i="27"/>
  <c r="D332" i="27"/>
  <c r="E332" i="17" s="1"/>
  <c r="A332" i="17"/>
  <c r="A332" i="18"/>
  <c r="D331" i="17" l="1"/>
  <c r="B331" i="18"/>
  <c r="C332" i="27"/>
  <c r="A333" i="27" s="1"/>
  <c r="B333" i="27" s="1"/>
  <c r="F332" i="27"/>
  <c r="C331" i="17"/>
  <c r="B331" i="17"/>
  <c r="J331" i="27"/>
  <c r="K331" i="27" s="1"/>
  <c r="L331" i="27" s="1"/>
  <c r="M331" i="27" s="1"/>
  <c r="H332" i="27" l="1"/>
  <c r="G332" i="27"/>
  <c r="I332" i="27" s="1"/>
  <c r="D333" i="27"/>
  <c r="E333" i="17" s="1"/>
  <c r="A333" i="17"/>
  <c r="A333" i="18"/>
  <c r="D332" i="17" l="1"/>
  <c r="B332" i="18"/>
  <c r="C333" i="27"/>
  <c r="A334" i="27" s="1"/>
  <c r="B334" i="27" s="1"/>
  <c r="F333" i="27"/>
  <c r="C332" i="17"/>
  <c r="B332" i="17"/>
  <c r="J332" i="27"/>
  <c r="K332" i="27" s="1"/>
  <c r="L332" i="27" s="1"/>
  <c r="M332" i="27" s="1"/>
  <c r="H333" i="27" l="1"/>
  <c r="G333" i="27"/>
  <c r="I333" i="27" s="1"/>
  <c r="A334" i="17"/>
  <c r="D334" i="27"/>
  <c r="E334" i="17" s="1"/>
  <c r="A334" i="18"/>
  <c r="D333" i="17" l="1"/>
  <c r="B333" i="18"/>
  <c r="C334" i="27"/>
  <c r="A335" i="27" s="1"/>
  <c r="B335" i="27" s="1"/>
  <c r="F334" i="27"/>
  <c r="B333" i="17"/>
  <c r="C333" i="17"/>
  <c r="J333" i="27"/>
  <c r="K333" i="27" s="1"/>
  <c r="L333" i="27" s="1"/>
  <c r="M333" i="27" s="1"/>
  <c r="H334" i="27" l="1"/>
  <c r="G334" i="27"/>
  <c r="I334" i="27" s="1"/>
  <c r="D335" i="27"/>
  <c r="E335" i="17" s="1"/>
  <c r="A335" i="18"/>
  <c r="A335" i="17"/>
  <c r="D334" i="17" l="1"/>
  <c r="B334" i="18"/>
  <c r="C335" i="27"/>
  <c r="A336" i="27" s="1"/>
  <c r="B336" i="27" s="1"/>
  <c r="F335" i="27"/>
  <c r="B334" i="17"/>
  <c r="C334" i="17"/>
  <c r="J334" i="27"/>
  <c r="H335" i="27" l="1"/>
  <c r="G335" i="27"/>
  <c r="I335" i="27" s="1"/>
  <c r="K334" i="27"/>
  <c r="L334" i="27" s="1"/>
  <c r="D336" i="27"/>
  <c r="E336" i="17" s="1"/>
  <c r="A336" i="17"/>
  <c r="A336" i="18"/>
  <c r="D335" i="17" l="1"/>
  <c r="B335" i="18"/>
  <c r="C335" i="17"/>
  <c r="B335" i="17"/>
  <c r="J335" i="27"/>
  <c r="K335" i="27" s="1"/>
  <c r="L335" i="27" s="1"/>
  <c r="C336" i="27"/>
  <c r="A337" i="27" s="1"/>
  <c r="B337" i="27" s="1"/>
  <c r="F336" i="27"/>
  <c r="M334" i="27"/>
  <c r="G336" i="27" l="1"/>
  <c r="I336" i="27" s="1"/>
  <c r="H336" i="27"/>
  <c r="A337" i="18"/>
  <c r="A337" i="17"/>
  <c r="D337" i="27"/>
  <c r="E337" i="17" s="1"/>
  <c r="M335" i="27"/>
  <c r="D336" i="17" l="1"/>
  <c r="B336" i="18"/>
  <c r="F337" i="27"/>
  <c r="C337" i="27"/>
  <c r="A338" i="27" s="1"/>
  <c r="B338" i="27" s="1"/>
  <c r="B336" i="17"/>
  <c r="C336" i="17"/>
  <c r="J336" i="27"/>
  <c r="K336" i="27" s="1"/>
  <c r="L336" i="27" s="1"/>
  <c r="M336" i="27" s="1"/>
  <c r="A338" i="18" l="1"/>
  <c r="A338" i="17"/>
  <c r="D338" i="27"/>
  <c r="E338" i="17" s="1"/>
  <c r="H337" i="27"/>
  <c r="G337" i="27"/>
  <c r="I337" i="27" s="1"/>
  <c r="D337" i="17" l="1"/>
  <c r="B337" i="18"/>
  <c r="B337" i="17"/>
  <c r="C337" i="17"/>
  <c r="J337" i="27"/>
  <c r="K337" i="27" s="1"/>
  <c r="F338" i="27"/>
  <c r="C338" i="27"/>
  <c r="A339" i="27" s="1"/>
  <c r="B339" i="27" s="1"/>
  <c r="A339" i="17" l="1"/>
  <c r="D339" i="27"/>
  <c r="E339" i="17" s="1"/>
  <c r="A339" i="18"/>
  <c r="G338" i="27"/>
  <c r="I338" i="27" s="1"/>
  <c r="H338" i="27"/>
  <c r="L337" i="27"/>
  <c r="M337" i="27" s="1"/>
  <c r="D338" i="17" l="1"/>
  <c r="B338" i="18"/>
  <c r="C338" i="17"/>
  <c r="B338" i="17"/>
  <c r="J338" i="27"/>
  <c r="K338" i="27" s="1"/>
  <c r="L338" i="27" s="1"/>
  <c r="M338" i="27" s="1"/>
  <c r="C339" i="27"/>
  <c r="A340" i="27" s="1"/>
  <c r="B340" i="27" s="1"/>
  <c r="F339" i="27"/>
  <c r="A340" i="17" l="1"/>
  <c r="D340" i="27"/>
  <c r="E340" i="17" s="1"/>
  <c r="A340" i="18"/>
  <c r="H339" i="27"/>
  <c r="G339" i="27"/>
  <c r="I339" i="27" s="1"/>
  <c r="D339" i="17" l="1"/>
  <c r="B339" i="18"/>
  <c r="C339" i="17"/>
  <c r="B339" i="17"/>
  <c r="J339" i="27"/>
  <c r="C340" i="27"/>
  <c r="A341" i="27" s="1"/>
  <c r="B341" i="27" s="1"/>
  <c r="F340" i="27"/>
  <c r="A341" i="18" l="1"/>
  <c r="A341" i="17"/>
  <c r="D341" i="27"/>
  <c r="E341" i="17" s="1"/>
  <c r="G340" i="27"/>
  <c r="I340" i="27" s="1"/>
  <c r="H340" i="27"/>
  <c r="K339" i="27"/>
  <c r="L339" i="27" s="1"/>
  <c r="D340" i="17" l="1"/>
  <c r="B340" i="18"/>
  <c r="M339" i="27"/>
  <c r="B340" i="17"/>
  <c r="C340" i="17"/>
  <c r="J340" i="27"/>
  <c r="K340" i="27" s="1"/>
  <c r="L340" i="27" s="1"/>
  <c r="M340" i="27" s="1"/>
  <c r="F341" i="27"/>
  <c r="C341" i="27"/>
  <c r="A342" i="27" s="1"/>
  <c r="B342" i="27" s="1"/>
  <c r="A342" i="17" l="1"/>
  <c r="D342" i="27"/>
  <c r="E342" i="17" s="1"/>
  <c r="A342" i="18"/>
  <c r="G341" i="27"/>
  <c r="I341" i="27" s="1"/>
  <c r="H341" i="27"/>
  <c r="D341" i="17" l="1"/>
  <c r="B341" i="18"/>
  <c r="B341" i="17"/>
  <c r="C341" i="17"/>
  <c r="J341" i="27"/>
  <c r="C342" i="27"/>
  <c r="A343" i="27" s="1"/>
  <c r="B343" i="27" s="1"/>
  <c r="F342" i="27"/>
  <c r="G342" i="27" l="1"/>
  <c r="I342" i="27" s="1"/>
  <c r="H342" i="27"/>
  <c r="A343" i="17"/>
  <c r="D343" i="27"/>
  <c r="E343" i="17" s="1"/>
  <c r="A343" i="18"/>
  <c r="K341" i="27"/>
  <c r="L341" i="27" s="1"/>
  <c r="M341" i="27" s="1"/>
  <c r="D342" i="17" l="1"/>
  <c r="B342" i="18"/>
  <c r="F343" i="27"/>
  <c r="C343" i="27"/>
  <c r="A344" i="27" s="1"/>
  <c r="B344" i="27" s="1"/>
  <c r="C342" i="17"/>
  <c r="B342" i="17"/>
  <c r="J342" i="27"/>
  <c r="A344" i="17" l="1"/>
  <c r="D344" i="27"/>
  <c r="E344" i="17" s="1"/>
  <c r="A344" i="18"/>
  <c r="K342" i="27"/>
  <c r="L342" i="27" s="1"/>
  <c r="H343" i="27"/>
  <c r="G343" i="27"/>
  <c r="I343" i="27" s="1"/>
  <c r="D343" i="17" l="1"/>
  <c r="B343" i="18"/>
  <c r="C343" i="17"/>
  <c r="B343" i="17"/>
  <c r="J343" i="27"/>
  <c r="M342" i="27"/>
  <c r="C344" i="27"/>
  <c r="A345" i="27" s="1"/>
  <c r="B345" i="27" s="1"/>
  <c r="F344" i="27"/>
  <c r="H344" i="27" l="1"/>
  <c r="G344" i="27"/>
  <c r="I344" i="27" s="1"/>
  <c r="A345" i="17"/>
  <c r="D345" i="27"/>
  <c r="E345" i="17" s="1"/>
  <c r="A345" i="18"/>
  <c r="K343" i="27"/>
  <c r="L343" i="27" s="1"/>
  <c r="D344" i="17" l="1"/>
  <c r="B344" i="18"/>
  <c r="M343" i="27"/>
  <c r="C345" i="27"/>
  <c r="A346" i="27" s="1"/>
  <c r="B346" i="27" s="1"/>
  <c r="F345" i="27"/>
  <c r="B344" i="17"/>
  <c r="C344" i="17"/>
  <c r="J344" i="27"/>
  <c r="K344" i="27" s="1"/>
  <c r="H345" i="27" l="1"/>
  <c r="G345" i="27"/>
  <c r="I345" i="27" s="1"/>
  <c r="L344" i="27"/>
  <c r="M344" i="27" s="1"/>
  <c r="D346" i="27"/>
  <c r="E346" i="17" s="1"/>
  <c r="A346" i="17"/>
  <c r="A346" i="18"/>
  <c r="D345" i="17" l="1"/>
  <c r="B345" i="18"/>
  <c r="C346" i="27"/>
  <c r="A347" i="27" s="1"/>
  <c r="B347" i="27" s="1"/>
  <c r="F346" i="27"/>
  <c r="B345" i="17"/>
  <c r="C345" i="17"/>
  <c r="J345" i="27"/>
  <c r="K345" i="27" s="1"/>
  <c r="L345" i="27" l="1"/>
  <c r="M345" i="27" s="1"/>
  <c r="H346" i="27"/>
  <c r="G346" i="27"/>
  <c r="I346" i="27" s="1"/>
  <c r="A347" i="18"/>
  <c r="D347" i="27"/>
  <c r="E347" i="17" s="1"/>
  <c r="A347" i="17"/>
  <c r="D346" i="17" l="1"/>
  <c r="B346" i="18"/>
  <c r="B346" i="17"/>
  <c r="C346" i="17"/>
  <c r="J346" i="27"/>
  <c r="K346" i="27" s="1"/>
  <c r="C347" i="27"/>
  <c r="A348" i="27" s="1"/>
  <c r="B348" i="27" s="1"/>
  <c r="F347" i="27"/>
  <c r="H347" i="27" l="1"/>
  <c r="G347" i="27"/>
  <c r="I347" i="27" s="1"/>
  <c r="A348" i="18"/>
  <c r="A348" i="17"/>
  <c r="D348" i="27"/>
  <c r="E348" i="17" s="1"/>
  <c r="L346" i="27"/>
  <c r="M346" i="27" s="1"/>
  <c r="D347" i="17" l="1"/>
  <c r="B347" i="18"/>
  <c r="C348" i="27"/>
  <c r="A349" i="27" s="1"/>
  <c r="B349" i="27" s="1"/>
  <c r="F348" i="27"/>
  <c r="C347" i="17"/>
  <c r="B347" i="17"/>
  <c r="J347" i="27"/>
  <c r="K347" i="27" s="1"/>
  <c r="L347" i="27" s="1"/>
  <c r="M347" i="27" s="1"/>
  <c r="G348" i="27" l="1"/>
  <c r="I348" i="27" s="1"/>
  <c r="H348" i="27"/>
  <c r="A349" i="18"/>
  <c r="A349" i="17"/>
  <c r="D349" i="27"/>
  <c r="E349" i="17" s="1"/>
  <c r="D348" i="17" l="1"/>
  <c r="B348" i="18"/>
  <c r="F349" i="27"/>
  <c r="C349" i="27"/>
  <c r="A350" i="27" s="1"/>
  <c r="B350" i="27" s="1"/>
  <c r="B348" i="17"/>
  <c r="C348" i="17"/>
  <c r="J348" i="27"/>
  <c r="K348" i="27" s="1"/>
  <c r="L348" i="27" s="1"/>
  <c r="M348" i="27" s="1"/>
  <c r="A350" i="17" l="1"/>
  <c r="D350" i="27"/>
  <c r="E350" i="17" s="1"/>
  <c r="A350" i="18"/>
  <c r="H349" i="27"/>
  <c r="G349" i="27"/>
  <c r="I349" i="27" s="1"/>
  <c r="D349" i="17" l="1"/>
  <c r="B349" i="18"/>
  <c r="C349" i="17"/>
  <c r="B349" i="17"/>
  <c r="J349" i="27"/>
  <c r="K349" i="27" s="1"/>
  <c r="F350" i="27"/>
  <c r="C350" i="27"/>
  <c r="A351" i="27" s="1"/>
  <c r="B351" i="27" s="1"/>
  <c r="H350" i="27" l="1"/>
  <c r="G350" i="27"/>
  <c r="I350" i="27" s="1"/>
  <c r="L349" i="27"/>
  <c r="M349" i="27" s="1"/>
  <c r="A351" i="17"/>
  <c r="D351" i="27"/>
  <c r="E351" i="17" s="1"/>
  <c r="A351" i="18"/>
  <c r="D350" i="17" l="1"/>
  <c r="B350" i="18"/>
  <c r="B350" i="17"/>
  <c r="C350" i="17"/>
  <c r="J350" i="27"/>
  <c r="K350" i="27" s="1"/>
  <c r="L350" i="27" s="1"/>
  <c r="M350" i="27" s="1"/>
  <c r="C351" i="27"/>
  <c r="A352" i="27" s="1"/>
  <c r="B352" i="27" s="1"/>
  <c r="F351" i="27"/>
  <c r="A352" i="18" l="1"/>
  <c r="A352" i="17"/>
  <c r="D352" i="27"/>
  <c r="E352" i="17" s="1"/>
  <c r="H351" i="27"/>
  <c r="G351" i="27"/>
  <c r="I351" i="27" s="1"/>
  <c r="D351" i="17" l="1"/>
  <c r="B351" i="18"/>
  <c r="B351" i="17"/>
  <c r="C351" i="17"/>
  <c r="J351" i="27"/>
  <c r="K351" i="27" s="1"/>
  <c r="C352" i="27"/>
  <c r="A353" i="27" s="1"/>
  <c r="B353" i="27" s="1"/>
  <c r="F352" i="27"/>
  <c r="G352" i="27" l="1"/>
  <c r="I352" i="27" s="1"/>
  <c r="H352" i="27"/>
  <c r="A353" i="17"/>
  <c r="D353" i="27"/>
  <c r="E353" i="17" s="1"/>
  <c r="A353" i="18"/>
  <c r="L351" i="27"/>
  <c r="M351" i="27" s="1"/>
  <c r="D352" i="17" l="1"/>
  <c r="B352" i="18"/>
  <c r="C353" i="27"/>
  <c r="A354" i="27" s="1"/>
  <c r="B354" i="27" s="1"/>
  <c r="F353" i="27"/>
  <c r="B352" i="17"/>
  <c r="C352" i="17"/>
  <c r="J352" i="27"/>
  <c r="K352" i="27" s="1"/>
  <c r="L352" i="27" s="1"/>
  <c r="M352" i="27" s="1"/>
  <c r="H353" i="27" l="1"/>
  <c r="G353" i="27"/>
  <c r="I353" i="27" s="1"/>
  <c r="A354" i="17"/>
  <c r="D354" i="27"/>
  <c r="E354" i="17" s="1"/>
  <c r="A354" i="18"/>
  <c r="D353" i="17" l="1"/>
  <c r="B353" i="18"/>
  <c r="C354" i="27"/>
  <c r="A355" i="27" s="1"/>
  <c r="B355" i="27" s="1"/>
  <c r="F354" i="27"/>
  <c r="C353" i="17"/>
  <c r="B353" i="17"/>
  <c r="J353" i="27"/>
  <c r="K353" i="27" s="1"/>
  <c r="L353" i="27" l="1"/>
  <c r="M353" i="27" s="1"/>
  <c r="G354" i="27"/>
  <c r="I354" i="27" s="1"/>
  <c r="H354" i="27"/>
  <c r="A355" i="17"/>
  <c r="D355" i="27"/>
  <c r="E355" i="17" s="1"/>
  <c r="A355" i="18"/>
  <c r="D354" i="17" l="1"/>
  <c r="B354" i="18"/>
  <c r="B354" i="17"/>
  <c r="C354" i="17"/>
  <c r="J354" i="27"/>
  <c r="K354" i="27" s="1"/>
  <c r="L354" i="27" s="1"/>
  <c r="C355" i="27"/>
  <c r="A356" i="27" s="1"/>
  <c r="B356" i="27" s="1"/>
  <c r="F355" i="27"/>
  <c r="D356" i="27" l="1"/>
  <c r="E356" i="17" s="1"/>
  <c r="A356" i="17"/>
  <c r="A356" i="18"/>
  <c r="H355" i="27"/>
  <c r="G355" i="27"/>
  <c r="I355" i="27" s="1"/>
  <c r="M354" i="27"/>
  <c r="D355" i="17" l="1"/>
  <c r="B355" i="18"/>
  <c r="B355" i="17"/>
  <c r="C355" i="17"/>
  <c r="J355" i="27"/>
  <c r="K355" i="27" s="1"/>
  <c r="L355" i="27" s="1"/>
  <c r="M355" i="27" s="1"/>
  <c r="C356" i="27"/>
  <c r="A357" i="27" s="1"/>
  <c r="B357" i="27" s="1"/>
  <c r="F356" i="27"/>
  <c r="H356" i="27" l="1"/>
  <c r="G356" i="27"/>
  <c r="I356" i="27" s="1"/>
  <c r="A357" i="18"/>
  <c r="A357" i="17"/>
  <c r="D357" i="27"/>
  <c r="E357" i="17" s="1"/>
  <c r="D356" i="17" l="1"/>
  <c r="B356" i="18"/>
  <c r="F357" i="27"/>
  <c r="C357" i="27"/>
  <c r="A358" i="27" s="1"/>
  <c r="B358" i="27" s="1"/>
  <c r="B356" i="17"/>
  <c r="C356" i="17"/>
  <c r="J356" i="27"/>
  <c r="K356" i="27" s="1"/>
  <c r="L356" i="27" s="1"/>
  <c r="A358" i="18" l="1"/>
  <c r="D358" i="27"/>
  <c r="E358" i="17" s="1"/>
  <c r="A358" i="17"/>
  <c r="M356" i="27"/>
  <c r="G357" i="27"/>
  <c r="I357" i="27" s="1"/>
  <c r="H357" i="27"/>
  <c r="D357" i="17" l="1"/>
  <c r="B357" i="18"/>
  <c r="B357" i="17"/>
  <c r="C357" i="17"/>
  <c r="J357" i="27"/>
  <c r="K357" i="27" s="1"/>
  <c r="L357" i="27" s="1"/>
  <c r="M357" i="27" s="1"/>
  <c r="F358" i="27"/>
  <c r="C358" i="27"/>
  <c r="A359" i="27" s="1"/>
  <c r="B359" i="27" s="1"/>
  <c r="H358" i="27" l="1"/>
  <c r="G358" i="27"/>
  <c r="I358" i="27" s="1"/>
  <c r="A359" i="17"/>
  <c r="D359" i="27"/>
  <c r="E359" i="17" s="1"/>
  <c r="A359" i="18"/>
  <c r="D358" i="17" l="1"/>
  <c r="B358" i="18"/>
  <c r="C359" i="27"/>
  <c r="A360" i="27" s="1"/>
  <c r="B360" i="27" s="1"/>
  <c r="F359" i="27"/>
  <c r="C358" i="17"/>
  <c r="B358" i="17"/>
  <c r="J358" i="27"/>
  <c r="K358" i="27" s="1"/>
  <c r="L358" i="27" l="1"/>
  <c r="M358" i="27" s="1"/>
  <c r="H359" i="27"/>
  <c r="G359" i="27"/>
  <c r="I359" i="27" s="1"/>
  <c r="A360" i="18"/>
  <c r="A360" i="17"/>
  <c r="D360" i="27"/>
  <c r="E360" i="17" s="1"/>
  <c r="D359" i="17" l="1"/>
  <c r="B359" i="18"/>
  <c r="C360" i="27"/>
  <c r="A361" i="27" s="1"/>
  <c r="B361" i="27" s="1"/>
  <c r="F360" i="27"/>
  <c r="B359" i="17"/>
  <c r="C359" i="17"/>
  <c r="J359" i="27"/>
  <c r="K359" i="27" s="1"/>
  <c r="L359" i="27" l="1"/>
  <c r="M359" i="27" s="1"/>
  <c r="G360" i="27"/>
  <c r="I360" i="27" s="1"/>
  <c r="H360" i="27"/>
  <c r="A361" i="18"/>
  <c r="D361" i="27"/>
  <c r="E361" i="17" s="1"/>
  <c r="A361" i="17"/>
  <c r="D360" i="17" l="1"/>
  <c r="B360" i="18"/>
  <c r="C361" i="27"/>
  <c r="A362" i="27" s="1"/>
  <c r="B362" i="27" s="1"/>
  <c r="F361" i="27"/>
  <c r="B360" i="17"/>
  <c r="C360" i="17"/>
  <c r="J360" i="27"/>
  <c r="K360" i="27" s="1"/>
  <c r="L360" i="27" l="1"/>
  <c r="M360" i="27" s="1"/>
  <c r="H361" i="27"/>
  <c r="G361" i="27"/>
  <c r="I361" i="27" s="1"/>
  <c r="A362" i="17"/>
  <c r="A362" i="18"/>
  <c r="D362" i="27"/>
  <c r="E362" i="17" s="1"/>
  <c r="D361" i="17" l="1"/>
  <c r="B361" i="18"/>
  <c r="C362" i="27"/>
  <c r="A363" i="27" s="1"/>
  <c r="B363" i="27" s="1"/>
  <c r="F362" i="27"/>
  <c r="B361" i="17"/>
  <c r="C361" i="17"/>
  <c r="J361" i="27"/>
  <c r="K361" i="27" s="1"/>
  <c r="L361" i="27" s="1"/>
  <c r="M361" i="27" l="1"/>
  <c r="H362" i="27"/>
  <c r="G362" i="27"/>
  <c r="I362" i="27" s="1"/>
  <c r="A363" i="17"/>
  <c r="D363" i="27"/>
  <c r="E363" i="17" s="1"/>
  <c r="A363" i="18"/>
  <c r="D362" i="17" l="1"/>
  <c r="B362" i="18"/>
  <c r="B362" i="17"/>
  <c r="C362" i="17"/>
  <c r="J362" i="27"/>
  <c r="K362" i="27" s="1"/>
  <c r="L362" i="27" s="1"/>
  <c r="M362" i="27" s="1"/>
  <c r="C363" i="27"/>
  <c r="A364" i="27" s="1"/>
  <c r="B364" i="27" s="1"/>
  <c r="F363" i="27"/>
  <c r="A364" i="17" l="1"/>
  <c r="D364" i="27"/>
  <c r="E364" i="17" s="1"/>
  <c r="A364" i="18"/>
  <c r="G363" i="27"/>
  <c r="I363" i="27" s="1"/>
  <c r="H363" i="27"/>
  <c r="D363" i="17" l="1"/>
  <c r="B363" i="18"/>
  <c r="C363" i="17"/>
  <c r="B363" i="17"/>
  <c r="J363" i="27"/>
  <c r="K363" i="27" s="1"/>
  <c r="F364" i="27"/>
  <c r="C364" i="27"/>
  <c r="A365" i="27" s="1"/>
  <c r="B365" i="27" s="1"/>
  <c r="A365" i="17" l="1"/>
  <c r="D365" i="27"/>
  <c r="E365" i="17" s="1"/>
  <c r="A365" i="18"/>
  <c r="G364" i="27"/>
  <c r="I364" i="27" s="1"/>
  <c r="H364" i="27"/>
  <c r="L363" i="27"/>
  <c r="M363" i="27" s="1"/>
  <c r="D364" i="17" l="1"/>
  <c r="B364" i="18"/>
  <c r="B364" i="17"/>
  <c r="C364" i="17"/>
  <c r="J364" i="27"/>
  <c r="K364" i="27" s="1"/>
  <c r="L364" i="27" s="1"/>
  <c r="C365" i="27"/>
  <c r="A366" i="27" s="1"/>
  <c r="B366" i="27" s="1"/>
  <c r="F365" i="27"/>
  <c r="H365" i="27" l="1"/>
  <c r="G365" i="27"/>
  <c r="I365" i="27" s="1"/>
  <c r="A366" i="17"/>
  <c r="A366" i="18"/>
  <c r="D366" i="27"/>
  <c r="E366" i="17" s="1"/>
  <c r="M364" i="27"/>
  <c r="D365" i="17" l="1"/>
  <c r="B365" i="18"/>
  <c r="C366" i="27"/>
  <c r="A367" i="27" s="1"/>
  <c r="B367" i="27" s="1"/>
  <c r="F366" i="27"/>
  <c r="C365" i="17"/>
  <c r="B365" i="17"/>
  <c r="J365" i="27"/>
  <c r="K365" i="27" s="1"/>
  <c r="L365" i="27" s="1"/>
  <c r="M365" i="27" s="1"/>
  <c r="G366" i="27" l="1"/>
  <c r="I366" i="27" s="1"/>
  <c r="H366" i="27"/>
  <c r="D367" i="27"/>
  <c r="E367" i="17" s="1"/>
  <c r="A367" i="17"/>
  <c r="A367" i="18"/>
  <c r="D366" i="17" l="1"/>
  <c r="B366" i="18"/>
  <c r="C367" i="27"/>
  <c r="A368" i="27" s="1"/>
  <c r="B368" i="27" s="1"/>
  <c r="F367" i="27"/>
  <c r="C366" i="17"/>
  <c r="B366" i="17"/>
  <c r="J366" i="27"/>
  <c r="K366" i="27" s="1"/>
  <c r="L366" i="27" l="1"/>
  <c r="M366" i="27" s="1"/>
  <c r="H367" i="27"/>
  <c r="G367" i="27"/>
  <c r="I367" i="27" s="1"/>
  <c r="D368" i="27"/>
  <c r="E368" i="17" s="1"/>
  <c r="A368" i="17"/>
  <c r="A368" i="18"/>
  <c r="D367" i="17" l="1"/>
  <c r="B367" i="18"/>
  <c r="C368" i="27"/>
  <c r="A369" i="27" s="1"/>
  <c r="B369" i="27" s="1"/>
  <c r="F368" i="27"/>
  <c r="C367" i="17"/>
  <c r="B367" i="17"/>
  <c r="J367" i="27"/>
  <c r="K367" i="27" s="1"/>
  <c r="L367" i="27" s="1"/>
  <c r="M367" i="27" l="1"/>
  <c r="H368" i="27"/>
  <c r="G368" i="27"/>
  <c r="I368" i="27" s="1"/>
  <c r="D369" i="27"/>
  <c r="E369" i="17" s="1"/>
  <c r="A369" i="17"/>
  <c r="A369" i="18"/>
  <c r="D368" i="17" l="1"/>
  <c r="B368" i="18"/>
  <c r="C369" i="27"/>
  <c r="A370" i="27" s="1"/>
  <c r="B370" i="27" s="1"/>
  <c r="F369" i="27"/>
  <c r="B368" i="17"/>
  <c r="C368" i="17"/>
  <c r="J368" i="27"/>
  <c r="K368" i="27" s="1"/>
  <c r="L368" i="27" s="1"/>
  <c r="M368" i="27" s="1"/>
  <c r="G369" i="27" l="1"/>
  <c r="I369" i="27" s="1"/>
  <c r="H369" i="27"/>
  <c r="A370" i="17"/>
  <c r="A370" i="18"/>
  <c r="D370" i="27"/>
  <c r="E370" i="17" s="1"/>
  <c r="D369" i="17" l="1"/>
  <c r="B369" i="18"/>
  <c r="C370" i="27"/>
  <c r="A371" i="27" s="1"/>
  <c r="B371" i="27" s="1"/>
  <c r="F370" i="27"/>
  <c r="C369" i="17"/>
  <c r="B369" i="17"/>
  <c r="J369" i="27"/>
  <c r="K369" i="27" s="1"/>
  <c r="L369" i="27" s="1"/>
  <c r="M369" i="27" s="1"/>
  <c r="A371" i="18" l="1"/>
  <c r="D371" i="27"/>
  <c r="E371" i="17" s="1"/>
  <c r="A371" i="17"/>
  <c r="H370" i="27"/>
  <c r="G370" i="27"/>
  <c r="I370" i="27" s="1"/>
  <c r="D370" i="17" l="1"/>
  <c r="B370" i="18"/>
  <c r="C371" i="27"/>
  <c r="A372" i="27" s="1"/>
  <c r="B372" i="27" s="1"/>
  <c r="F371" i="27"/>
  <c r="B370" i="17"/>
  <c r="C370" i="17"/>
  <c r="J370" i="27"/>
  <c r="K370" i="27" s="1"/>
  <c r="L370" i="27" s="1"/>
  <c r="M370" i="27" s="1"/>
  <c r="H371" i="27" l="1"/>
  <c r="G371" i="27"/>
  <c r="I371" i="27" s="1"/>
  <c r="D372" i="27"/>
  <c r="E372" i="17" s="1"/>
  <c r="A372" i="18"/>
  <c r="A372" i="17"/>
  <c r="D371" i="17" l="1"/>
  <c r="B371" i="18"/>
  <c r="C372" i="27"/>
  <c r="A373" i="27" s="1"/>
  <c r="B373" i="27" s="1"/>
  <c r="F372" i="27"/>
  <c r="B371" i="17"/>
  <c r="C371" i="17"/>
  <c r="J371" i="27"/>
  <c r="K371" i="27" s="1"/>
  <c r="L371" i="27" s="1"/>
  <c r="M371" i="27" s="1"/>
  <c r="G372" i="27" l="1"/>
  <c r="I372" i="27" s="1"/>
  <c r="H372" i="27"/>
  <c r="A373" i="17"/>
  <c r="D373" i="27"/>
  <c r="E373" i="17" s="1"/>
  <c r="A373" i="18"/>
  <c r="D372" i="17" l="1"/>
  <c r="B372" i="18"/>
  <c r="C373" i="27"/>
  <c r="A374" i="27" s="1"/>
  <c r="B374" i="27" s="1"/>
  <c r="F373" i="27"/>
  <c r="B372" i="17"/>
  <c r="C372" i="17"/>
  <c r="J372" i="27"/>
  <c r="K372" i="27" s="1"/>
  <c r="L372" i="27" s="1"/>
  <c r="M372" i="27" s="1"/>
  <c r="H373" i="27" l="1"/>
  <c r="G373" i="27"/>
  <c r="I373" i="27" s="1"/>
  <c r="D374" i="27"/>
  <c r="E374" i="17" s="1"/>
  <c r="A374" i="17"/>
  <c r="A374" i="18"/>
  <c r="D373" i="17" l="1"/>
  <c r="B373" i="18"/>
  <c r="C374" i="27"/>
  <c r="A375" i="27" s="1"/>
  <c r="B375" i="27" s="1"/>
  <c r="F374" i="27"/>
  <c r="B373" i="17"/>
  <c r="C373" i="17"/>
  <c r="J373" i="27"/>
  <c r="K373" i="27" s="1"/>
  <c r="L373" i="27" l="1"/>
  <c r="M373" i="27" s="1"/>
  <c r="G374" i="27"/>
  <c r="I374" i="27" s="1"/>
  <c r="H374" i="27"/>
  <c r="D375" i="27"/>
  <c r="E375" i="17" s="1"/>
  <c r="A375" i="17"/>
  <c r="A375" i="18"/>
  <c r="D374" i="17" l="1"/>
  <c r="B374" i="18"/>
  <c r="C375" i="27"/>
  <c r="A376" i="27" s="1"/>
  <c r="B376" i="27" s="1"/>
  <c r="F375" i="27"/>
  <c r="C374" i="17"/>
  <c r="B374" i="17"/>
  <c r="J374" i="27"/>
  <c r="K374" i="27" s="1"/>
  <c r="L374" i="27" s="1"/>
  <c r="M374" i="27" s="1"/>
  <c r="H375" i="27" l="1"/>
  <c r="G375" i="27"/>
  <c r="I375" i="27" s="1"/>
  <c r="A376" i="17"/>
  <c r="A376" i="18"/>
  <c r="D376" i="27"/>
  <c r="E376" i="17" s="1"/>
  <c r="D375" i="17" l="1"/>
  <c r="B375" i="18"/>
  <c r="C376" i="27"/>
  <c r="A377" i="27" s="1"/>
  <c r="B377" i="27" s="1"/>
  <c r="F376" i="27"/>
  <c r="C375" i="17"/>
  <c r="B375" i="17"/>
  <c r="J375" i="27"/>
  <c r="K375" i="27" s="1"/>
  <c r="L375" i="27" s="1"/>
  <c r="M375" i="27" s="1"/>
  <c r="G376" i="27" l="1"/>
  <c r="I376" i="27" s="1"/>
  <c r="H376" i="27"/>
  <c r="D377" i="27"/>
  <c r="E377" i="17" s="1"/>
  <c r="A377" i="17"/>
  <c r="A377" i="18"/>
  <c r="D376" i="17" l="1"/>
  <c r="B376" i="18"/>
  <c r="B376" i="17"/>
  <c r="C376" i="17"/>
  <c r="J376" i="27"/>
  <c r="K376" i="27" s="1"/>
  <c r="L376" i="27" s="1"/>
  <c r="M376" i="27" s="1"/>
  <c r="C377" i="27"/>
  <c r="A378" i="27" s="1"/>
  <c r="B378" i="27" s="1"/>
  <c r="F377" i="27"/>
  <c r="H377" i="27" l="1"/>
  <c r="G377" i="27"/>
  <c r="I377" i="27" s="1"/>
  <c r="A378" i="17"/>
  <c r="A378" i="18"/>
  <c r="D378" i="27"/>
  <c r="E378" i="17" s="1"/>
  <c r="D377" i="17" l="1"/>
  <c r="B377" i="18"/>
  <c r="C378" i="27"/>
  <c r="A379" i="27" s="1"/>
  <c r="B379" i="27" s="1"/>
  <c r="F378" i="27"/>
  <c r="C377" i="17"/>
  <c r="B377" i="17"/>
  <c r="J377" i="27"/>
  <c r="K377" i="27" s="1"/>
  <c r="L377" i="27" s="1"/>
  <c r="M377" i="27" s="1"/>
  <c r="H378" i="27" l="1"/>
  <c r="G378" i="27"/>
  <c r="I378" i="27" s="1"/>
  <c r="D379" i="27"/>
  <c r="E379" i="17" s="1"/>
  <c r="A379" i="18"/>
  <c r="A379" i="17"/>
  <c r="D378" i="17" l="1"/>
  <c r="B378" i="18"/>
  <c r="C379" i="27"/>
  <c r="A380" i="27" s="1"/>
  <c r="B380" i="27" s="1"/>
  <c r="F379" i="27"/>
  <c r="B378" i="17"/>
  <c r="C378" i="17"/>
  <c r="J378" i="27"/>
  <c r="K378" i="27" s="1"/>
  <c r="L378" i="27" s="1"/>
  <c r="M378" i="27" s="1"/>
  <c r="H379" i="27" l="1"/>
  <c r="G379" i="27"/>
  <c r="I379" i="27" s="1"/>
  <c r="D380" i="27"/>
  <c r="E380" i="17" s="1"/>
  <c r="A380" i="17"/>
  <c r="A380" i="18"/>
  <c r="D379" i="17" l="1"/>
  <c r="B379" i="18"/>
  <c r="C380" i="27"/>
  <c r="A381" i="27" s="1"/>
  <c r="B381" i="27" s="1"/>
  <c r="F380" i="27"/>
  <c r="C379" i="17"/>
  <c r="B379" i="17"/>
  <c r="J379" i="27"/>
  <c r="K379" i="27" s="1"/>
  <c r="L379" i="27" s="1"/>
  <c r="M379" i="27" s="1"/>
  <c r="G380" i="27" l="1"/>
  <c r="I380" i="27" s="1"/>
  <c r="H380" i="27"/>
  <c r="D381" i="27"/>
  <c r="E381" i="17" s="1"/>
  <c r="A381" i="17"/>
  <c r="A381" i="18"/>
  <c r="D380" i="17" l="1"/>
  <c r="B380" i="18"/>
  <c r="C381" i="27"/>
  <c r="A382" i="27" s="1"/>
  <c r="B382" i="27" s="1"/>
  <c r="F381" i="27"/>
  <c r="B380" i="17"/>
  <c r="C380" i="17"/>
  <c r="J380" i="27"/>
  <c r="K380" i="27" s="1"/>
  <c r="L380" i="27" s="1"/>
  <c r="M380" i="27" s="1"/>
  <c r="H381" i="27" l="1"/>
  <c r="G381" i="27"/>
  <c r="I381" i="27" s="1"/>
  <c r="D382" i="27"/>
  <c r="E382" i="17" s="1"/>
  <c r="A382" i="18"/>
  <c r="A382" i="17"/>
  <c r="D381" i="17" l="1"/>
  <c r="B381" i="18"/>
  <c r="C382" i="27"/>
  <c r="A383" i="27" s="1"/>
  <c r="B383" i="27" s="1"/>
  <c r="F382" i="27"/>
  <c r="B381" i="17"/>
  <c r="C381" i="17"/>
  <c r="J381" i="27"/>
  <c r="K381" i="27" s="1"/>
  <c r="L381" i="27" s="1"/>
  <c r="M381" i="27" s="1"/>
  <c r="G382" i="27" l="1"/>
  <c r="I382" i="27" s="1"/>
  <c r="H382" i="27"/>
  <c r="D383" i="27"/>
  <c r="E383" i="17" s="1"/>
  <c r="A383" i="17"/>
  <c r="A383" i="18"/>
  <c r="D382" i="17" l="1"/>
  <c r="B382" i="18"/>
  <c r="C383" i="27"/>
  <c r="A384" i="27" s="1"/>
  <c r="B384" i="27" s="1"/>
  <c r="F383" i="27"/>
  <c r="B382" i="17"/>
  <c r="C382" i="17"/>
  <c r="J382" i="27"/>
  <c r="K382" i="27" s="1"/>
  <c r="L382" i="27" s="1"/>
  <c r="M382" i="27" s="1"/>
  <c r="H383" i="27" l="1"/>
  <c r="G383" i="27"/>
  <c r="I383" i="27" s="1"/>
  <c r="D384" i="27"/>
  <c r="E384" i="17" s="1"/>
  <c r="A384" i="17"/>
  <c r="A384" i="18"/>
  <c r="D383" i="17" l="1"/>
  <c r="B383" i="18"/>
  <c r="F384" i="27"/>
  <c r="C384" i="27"/>
  <c r="A385" i="27" s="1"/>
  <c r="B385" i="27" s="1"/>
  <c r="C383" i="17"/>
  <c r="B383" i="17"/>
  <c r="J383" i="27"/>
  <c r="K383" i="27" s="1"/>
  <c r="L383" i="27" s="1"/>
  <c r="M383" i="27" s="1"/>
  <c r="A385" i="18" l="1"/>
  <c r="D385" i="27"/>
  <c r="A385" i="17"/>
  <c r="G384" i="27"/>
  <c r="I384" i="27" s="1"/>
  <c r="H384" i="27"/>
  <c r="D384" i="17" l="1"/>
  <c r="B384" i="18"/>
  <c r="E385" i="17"/>
  <c r="B384" i="17"/>
  <c r="C384" i="17"/>
  <c r="J384" i="27"/>
  <c r="K384" i="27" s="1"/>
  <c r="L384" i="27" s="1"/>
  <c r="M384" i="27" s="1"/>
  <c r="C385" i="27"/>
  <c r="A386" i="27" s="1"/>
  <c r="F385" i="27"/>
  <c r="B386" i="27" l="1"/>
  <c r="D386" i="27"/>
  <c r="H385" i="27"/>
  <c r="G385" i="27"/>
  <c r="I385" i="27" s="1"/>
  <c r="D385" i="17" l="1"/>
  <c r="B385" i="18"/>
  <c r="F386" i="27"/>
  <c r="C386" i="27"/>
  <c r="A387" i="27" s="1"/>
  <c r="C385" i="17"/>
  <c r="B385" i="17"/>
  <c r="J385" i="27"/>
  <c r="K385" i="27" s="1"/>
  <c r="L385" i="27" s="1"/>
  <c r="M385" i="27" s="1"/>
  <c r="B387" i="27" l="1"/>
  <c r="D387" i="27"/>
  <c r="G386" i="27"/>
  <c r="I386" i="27" s="1"/>
  <c r="H386" i="27"/>
  <c r="B386" i="18" l="1"/>
  <c r="D386" i="17"/>
  <c r="B386" i="17"/>
  <c r="C386" i="17"/>
  <c r="J386" i="27"/>
  <c r="K386" i="27" s="1"/>
  <c r="L386" i="27" s="1"/>
  <c r="C387" i="27"/>
  <c r="A388" i="27" s="1"/>
  <c r="F387" i="27"/>
  <c r="H387" i="27" l="1"/>
  <c r="G387" i="27"/>
  <c r="I387" i="27" s="1"/>
  <c r="B388" i="27"/>
  <c r="D388" i="27"/>
  <c r="M386" i="27"/>
  <c r="B387" i="18" l="1"/>
  <c r="D387" i="17"/>
  <c r="B387" i="17"/>
  <c r="C387" i="17"/>
  <c r="F388" i="27"/>
  <c r="C388" i="27"/>
  <c r="A389" i="27" s="1"/>
  <c r="J387" i="27"/>
  <c r="K387" i="27" s="1"/>
  <c r="B389" i="27" l="1"/>
  <c r="D389" i="27"/>
  <c r="L387" i="27"/>
  <c r="M387" i="27" s="1"/>
  <c r="G388" i="27"/>
  <c r="I388" i="27" s="1"/>
  <c r="H388" i="27"/>
  <c r="B388" i="17" l="1"/>
  <c r="C388" i="17"/>
  <c r="B388" i="18"/>
  <c r="D388" i="17"/>
  <c r="J388" i="27"/>
  <c r="C389" i="27"/>
  <c r="A390" i="27" s="1"/>
  <c r="F389" i="27"/>
  <c r="B390" i="27" l="1"/>
  <c r="D390" i="27"/>
  <c r="G389" i="27"/>
  <c r="I389" i="27" s="1"/>
  <c r="H389" i="27"/>
  <c r="K388" i="27"/>
  <c r="L388" i="27" s="1"/>
  <c r="B389" i="18" l="1"/>
  <c r="D389" i="17"/>
  <c r="B389" i="17"/>
  <c r="C389" i="17"/>
  <c r="M388" i="27"/>
  <c r="J389" i="27"/>
  <c r="K389" i="27" s="1"/>
  <c r="L389" i="27" s="1"/>
  <c r="C390" i="27"/>
  <c r="F390" i="27"/>
  <c r="H390" i="27" l="1"/>
  <c r="G390" i="27"/>
  <c r="I390" i="27" s="1"/>
  <c r="M389" i="27"/>
  <c r="B390" i="17" l="1"/>
  <c r="C390" i="17"/>
  <c r="B390" i="18"/>
  <c r="D390" i="17"/>
  <c r="J390" i="27"/>
  <c r="K390" i="27" l="1"/>
  <c r="L390" i="27" s="1"/>
  <c r="M390" i="27" s="1"/>
</calcChain>
</file>

<file path=xl/comments1.xml><?xml version="1.0" encoding="utf-8"?>
<comments xmlns="http://schemas.openxmlformats.org/spreadsheetml/2006/main">
  <authors>
    <author>Dan Tischler</author>
    <author>Daniel Tischler</author>
  </authors>
  <commentList>
    <comment ref="E29" authorId="0" shapeId="0">
      <text>
        <r>
          <rPr>
            <b/>
            <sz val="9"/>
            <color indexed="81"/>
            <rFont val="Tahoma"/>
            <family val="2"/>
          </rPr>
          <t>Dan Tischler:</t>
        </r>
        <r>
          <rPr>
            <sz val="9"/>
            <color indexed="81"/>
            <rFont val="Tahoma"/>
            <family val="2"/>
          </rPr>
          <t xml:space="preserve">
Direct = Zone to Zone
Access = Zone to Trn
Egress = Trn to Zone
Xfer = Trn to Trn
PkgAcc = Pkg to Trn
PkgEgr = Trn to Pkg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Dan Tischler:</t>
        </r>
        <r>
          <rPr>
            <sz val="9"/>
            <color indexed="81"/>
            <rFont val="Tahoma"/>
            <family val="2"/>
          </rPr>
          <t xml:space="preserve">
Variable field to edit, in minutes 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Dan Tischler:</t>
        </r>
        <r>
          <rPr>
            <sz val="9"/>
            <color indexed="81"/>
            <rFont val="Tahoma"/>
            <family val="2"/>
          </rPr>
          <t xml:space="preserve">
ZonePkg = zone to parking
PkgZone = parking to zone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Dan Tischler:</t>
        </r>
        <r>
          <rPr>
            <sz val="9"/>
            <color indexed="81"/>
            <rFont val="Tahoma"/>
            <family val="2"/>
          </rPr>
          <t xml:space="preserve">
Variable field to edit, in minutes </t>
        </r>
      </text>
    </comment>
    <comment ref="G98" authorId="1" shapeId="0">
      <text>
        <r>
          <rPr>
            <b/>
            <sz val="9"/>
            <color indexed="81"/>
            <rFont val="Tahoma"/>
            <family val="2"/>
          </rPr>
          <t>Daniel Tischler:</t>
        </r>
        <r>
          <rPr>
            <sz val="9"/>
            <color indexed="81"/>
            <rFont val="Tahoma"/>
            <family val="2"/>
          </rPr>
          <t xml:space="preserve">
Zero indicates pay on board for bus. One indicates pay before boarding for rail.</t>
        </r>
      </text>
    </comment>
    <comment ref="H98" authorId="1" shapeId="0">
      <text>
        <r>
          <rPr>
            <b/>
            <sz val="9"/>
            <color indexed="81"/>
            <rFont val="Tahoma"/>
            <family val="2"/>
          </rPr>
          <t>Daniel Tischler:</t>
        </r>
        <r>
          <rPr>
            <sz val="9"/>
            <color indexed="81"/>
            <rFont val="Tahoma"/>
            <family val="2"/>
          </rPr>
          <t xml:space="preserve">
Zero values indicates no transfers allowed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Dan Tischler:</t>
        </r>
        <r>
          <rPr>
            <sz val="9"/>
            <color indexed="81"/>
            <rFont val="Tahoma"/>
            <family val="2"/>
          </rPr>
          <t xml:space="preserve">
Assumes the test net is an area of approx 1 mile by 1 mile, centered at Geary and Park Presidio for convenience. Lat/Lon diffs between zones do not perfectly match with asserted distances. Clustered zones are given a uniform set of lat/lon vals, e.g. B2, R2, and Z3 at center of network.</t>
        </r>
      </text>
    </comment>
  </commentList>
</comments>
</file>

<file path=xl/sharedStrings.xml><?xml version="1.0" encoding="utf-8"?>
<sst xmlns="http://schemas.openxmlformats.org/spreadsheetml/2006/main" count="897" uniqueCount="353">
  <si>
    <t>Small Test Network</t>
  </si>
  <si>
    <t>Network Diagram</t>
  </si>
  <si>
    <t>SHRP2 - fast-trips</t>
  </si>
  <si>
    <t>Z1</t>
  </si>
  <si>
    <t>P1</t>
  </si>
  <si>
    <t>Z2</t>
  </si>
  <si>
    <t>R1</t>
  </si>
  <si>
    <t>B2</t>
  </si>
  <si>
    <t>B1</t>
  </si>
  <si>
    <t>B3</t>
  </si>
  <si>
    <t>R2</t>
  </si>
  <si>
    <t>Z3</t>
  </si>
  <si>
    <t>Z4</t>
  </si>
  <si>
    <t>R3</t>
  </si>
  <si>
    <t>Z5</t>
  </si>
  <si>
    <t>Zone</t>
  </si>
  <si>
    <t>PnR</t>
  </si>
  <si>
    <t>Bus Stop</t>
  </si>
  <si>
    <t>Rail Stop</t>
  </si>
  <si>
    <t>Walk Link</t>
  </si>
  <si>
    <t>Legend</t>
  </si>
  <si>
    <t>Drive Link</t>
  </si>
  <si>
    <t>Bus Link</t>
  </si>
  <si>
    <t>Rail Link</t>
  </si>
  <si>
    <t>P2</t>
  </si>
  <si>
    <t>Feature</t>
  </si>
  <si>
    <t>Symbol</t>
  </si>
  <si>
    <t>Example</t>
  </si>
  <si>
    <t>R1R2</t>
  </si>
  <si>
    <t>Z1B1</t>
  </si>
  <si>
    <t>Z1P1</t>
  </si>
  <si>
    <t>B1B2</t>
  </si>
  <si>
    <t>Line</t>
  </si>
  <si>
    <t>Mode</t>
  </si>
  <si>
    <t>Stops</t>
  </si>
  <si>
    <t>L1</t>
  </si>
  <si>
    <t>Rail</t>
  </si>
  <si>
    <t>Dir</t>
  </si>
  <si>
    <t>SB</t>
  </si>
  <si>
    <t>NB</t>
  </si>
  <si>
    <t>R1, R2, R3</t>
  </si>
  <si>
    <t>R3, R2, R1</t>
  </si>
  <si>
    <t>L2</t>
  </si>
  <si>
    <t>Bus</t>
  </si>
  <si>
    <t>EB</t>
  </si>
  <si>
    <t>WB</t>
  </si>
  <si>
    <t>B1, B2, B3</t>
  </si>
  <si>
    <t>B3, B2, B1</t>
  </si>
  <si>
    <t>B1, B3</t>
  </si>
  <si>
    <t>B3, B1</t>
  </si>
  <si>
    <t>Network Features</t>
  </si>
  <si>
    <t>Zones</t>
  </si>
  <si>
    <t>Parking</t>
  </si>
  <si>
    <t>Stations</t>
  </si>
  <si>
    <t>B</t>
  </si>
  <si>
    <t>ID</t>
  </si>
  <si>
    <t>WalkDest</t>
  </si>
  <si>
    <t>DriveDest</t>
  </si>
  <si>
    <t>Z4,B1</t>
  </si>
  <si>
    <t>R1,B3</t>
  </si>
  <si>
    <t>B1,B2,R2</t>
  </si>
  <si>
    <t>Z1,B1,R3</t>
  </si>
  <si>
    <t>Z1,Z2</t>
  </si>
  <si>
    <t>TrnLines</t>
  </si>
  <si>
    <t>Type</t>
  </si>
  <si>
    <t>L2, L3</t>
  </si>
  <si>
    <t>WalkZone</t>
  </si>
  <si>
    <t>WalkPNR</t>
  </si>
  <si>
    <t>WalkXfer</t>
  </si>
  <si>
    <t>Z4,Z5</t>
  </si>
  <si>
    <t>Z1,Z3,Z4</t>
  </si>
  <si>
    <t>Walk Links</t>
  </si>
  <si>
    <t>A</t>
  </si>
  <si>
    <t>Time</t>
  </si>
  <si>
    <t>Direct</t>
  </si>
  <si>
    <t>Access</t>
  </si>
  <si>
    <t>Egress</t>
  </si>
  <si>
    <t>Xfer</t>
  </si>
  <si>
    <t>PkgAcc</t>
  </si>
  <si>
    <t>PkgEgr</t>
  </si>
  <si>
    <t>Notes</t>
  </si>
  <si>
    <t>1. 8 min walk from top row to middle row</t>
  </si>
  <si>
    <t>2. 10 min walk from middle row to bottom row</t>
  </si>
  <si>
    <t>3. 12 min walk from left col to middle col</t>
  </si>
  <si>
    <t>Preliminary assumptions as follows:</t>
  </si>
  <si>
    <t>4. 15 min walk from middle col to right col</t>
  </si>
  <si>
    <t>5. 2 min walk each for center xfers and access</t>
  </si>
  <si>
    <t>6. 2 min walk from P1</t>
  </si>
  <si>
    <t>7. 4 min walk from P2</t>
  </si>
  <si>
    <t>Drive Links</t>
  </si>
  <si>
    <t>ZonePkg</t>
  </si>
  <si>
    <t>PkgZone</t>
  </si>
  <si>
    <t>1. Drive time approx 1/3 of walk time</t>
  </si>
  <si>
    <t>Transit Links</t>
  </si>
  <si>
    <t>Transit Lines</t>
  </si>
  <si>
    <t>Freq</t>
  </si>
  <si>
    <t>Capacity</t>
  </si>
  <si>
    <t>Passenger Demand</t>
  </si>
  <si>
    <t>Network Input Requirements</t>
  </si>
  <si>
    <t>Source Document</t>
  </si>
  <si>
    <t>Transit Network Design Specification - Working Draft</t>
  </si>
  <si>
    <t>Contents</t>
  </si>
  <si>
    <t>Status</t>
  </si>
  <si>
    <t>Network Files</t>
  </si>
  <si>
    <t>walk_access.txt</t>
  </si>
  <si>
    <t>Ct</t>
  </si>
  <si>
    <t>Transfer Links</t>
  </si>
  <si>
    <t>transfers.txt</t>
  </si>
  <si>
    <t>Drive Access Links</t>
  </si>
  <si>
    <t>Filename</t>
  </si>
  <si>
    <t>Walk access Links</t>
  </si>
  <si>
    <t>NA</t>
  </si>
  <si>
    <t>Required</t>
  </si>
  <si>
    <t>Optional</t>
  </si>
  <si>
    <t>Transfer Links - Additional Info</t>
  </si>
  <si>
    <t>transfers_ft.txt</t>
  </si>
  <si>
    <t>Implementation-dependent</t>
  </si>
  <si>
    <t>drive_access.txt</t>
  </si>
  <si>
    <t>Park and Ride Lots</t>
  </si>
  <si>
    <t>pnr.txt</t>
  </si>
  <si>
    <t>Kiss and Ride Drop-offs</t>
  </si>
  <si>
    <t>knr.txt</t>
  </si>
  <si>
    <t>Trips</t>
  </si>
  <si>
    <t>trips.txt</t>
  </si>
  <si>
    <t>Trips - Additional Info</t>
  </si>
  <si>
    <t>trips_ft.txt</t>
  </si>
  <si>
    <t>Routes</t>
  </si>
  <si>
    <t>routes.txt</t>
  </si>
  <si>
    <t>Routes - Additional Info</t>
  </si>
  <si>
    <t>routes_ft.txt</t>
  </si>
  <si>
    <t>stops.txt</t>
  </si>
  <si>
    <t>Stops - Additional Info</t>
  </si>
  <si>
    <t>stops_ft.txt</t>
  </si>
  <si>
    <t>Stop Times</t>
  </si>
  <si>
    <t>stop_times.txt</t>
  </si>
  <si>
    <t>Stop Times - Additional Info</t>
  </si>
  <si>
    <t>stop_times_ft.txt</t>
  </si>
  <si>
    <t>Vehicles</t>
  </si>
  <si>
    <t>vehicles_ft.txt</t>
  </si>
  <si>
    <t>Shapes</t>
  </si>
  <si>
    <t>shapes.txt</t>
  </si>
  <si>
    <t>Agency</t>
  </si>
  <si>
    <t>agency.txt</t>
  </si>
  <si>
    <t>Calendar</t>
  </si>
  <si>
    <t>calendar.txt</t>
  </si>
  <si>
    <t>Calendar Dates (exceptions)</t>
  </si>
  <si>
    <t>calendar_dates.txt</t>
  </si>
  <si>
    <t>Fare Attributes</t>
  </si>
  <si>
    <t>fare_attributes.txt</t>
  </si>
  <si>
    <t>Fare Rules</t>
  </si>
  <si>
    <t xml:space="preserve"> fare_rules.txt</t>
  </si>
  <si>
    <t>Fare Rules - Additional Info</t>
  </si>
  <si>
    <t xml:space="preserve"> fare_rules_ft.txt</t>
  </si>
  <si>
    <t>Fare Transfer Rules</t>
  </si>
  <si>
    <t xml:space="preserve"> fare_transfer_rules.txt</t>
  </si>
  <si>
    <t>Frequencies</t>
  </si>
  <si>
    <t>frequencies.txt</t>
  </si>
  <si>
    <t>Feed publication info</t>
  </si>
  <si>
    <t>feed_info.txt</t>
  </si>
  <si>
    <t>In Test Net?</t>
  </si>
  <si>
    <t>Y</t>
  </si>
  <si>
    <t>N</t>
  </si>
  <si>
    <t>?</t>
  </si>
  <si>
    <t>taz</t>
  </si>
  <si>
    <t>stop_id</t>
  </si>
  <si>
    <t>dist</t>
  </si>
  <si>
    <t>from_stop_id</t>
  </si>
  <si>
    <t>to_stop_id</t>
  </si>
  <si>
    <t>transfer_type</t>
  </si>
  <si>
    <t>min_transfer_time</t>
  </si>
  <si>
    <t>route_id</t>
  </si>
  <si>
    <t>route_short_name</t>
  </si>
  <si>
    <t>route_long_name</t>
  </si>
  <si>
    <t>route_type</t>
  </si>
  <si>
    <t>Bus_EB_Loc</t>
  </si>
  <si>
    <t>Bus_WB_Loc</t>
  </si>
  <si>
    <t>Bus_EB_Exp</t>
  </si>
  <si>
    <t>Bus_WB_Exp</t>
  </si>
  <si>
    <t>Rail_NB</t>
  </si>
  <si>
    <t>Rail_SB</t>
  </si>
  <si>
    <t>A_EB</t>
  </si>
  <si>
    <t>A_WB</t>
  </si>
  <si>
    <t>B_EB</t>
  </si>
  <si>
    <t>B_WB</t>
  </si>
  <si>
    <t>C_NB</t>
  </si>
  <si>
    <t>C_SB</t>
  </si>
  <si>
    <t>Local Bus - EB</t>
  </si>
  <si>
    <t>Local Bus - WB</t>
  </si>
  <si>
    <t>Express Bus - EB</t>
  </si>
  <si>
    <t>Express Bus - WB</t>
  </si>
  <si>
    <t>Rail - NB</t>
  </si>
  <si>
    <t>Rail - SB</t>
  </si>
  <si>
    <t>proof_of_ payment</t>
  </si>
  <si>
    <t>mode</t>
  </si>
  <si>
    <t>local_bus</t>
  </si>
  <si>
    <t>rapid_bus</t>
  </si>
  <si>
    <t>heavy_rail</t>
  </si>
  <si>
    <t>lot_id</t>
  </si>
  <si>
    <t>direction</t>
  </si>
  <si>
    <t>cost</t>
  </si>
  <si>
    <t>travel_time</t>
  </si>
  <si>
    <t>start_time</t>
  </si>
  <si>
    <t>end_time</t>
  </si>
  <si>
    <t>access</t>
  </si>
  <si>
    <t>eggress</t>
  </si>
  <si>
    <t>egress</t>
  </si>
  <si>
    <t>Dist</t>
  </si>
  <si>
    <t>2. Dist assumes drive speed of 9mph</t>
  </si>
  <si>
    <t>lot_lat</t>
  </si>
  <si>
    <t>lot_long</t>
  </si>
  <si>
    <t>Time Period</t>
  </si>
  <si>
    <t>Start time</t>
  </si>
  <si>
    <t>End time</t>
  </si>
  <si>
    <t>trip_id</t>
  </si>
  <si>
    <t>vehicle_name</t>
  </si>
  <si>
    <t>stop_name</t>
  </si>
  <si>
    <t>stop_lat</t>
  </si>
  <si>
    <t>stop_lon</t>
  </si>
  <si>
    <t>arrival_time</t>
  </si>
  <si>
    <t>departure_time</t>
  </si>
  <si>
    <t>stop_sequence</t>
  </si>
  <si>
    <t>seated_capacity</t>
  </si>
  <si>
    <t>standing_capacity</t>
  </si>
  <si>
    <t>bus</t>
  </si>
  <si>
    <t>train</t>
  </si>
  <si>
    <t>fare_id</t>
  </si>
  <si>
    <t>price</t>
  </si>
  <si>
    <t>currency_type</t>
  </si>
  <si>
    <t>payment_method</t>
  </si>
  <si>
    <t>transfers</t>
  </si>
  <si>
    <t>fare_class</t>
  </si>
  <si>
    <t>from_fare_class</t>
  </si>
  <si>
    <t>to_fare_class</t>
  </si>
  <si>
    <t>is_flat_fare</t>
  </si>
  <si>
    <t>transfer_rule</t>
  </si>
  <si>
    <t>agency_name</t>
  </si>
  <si>
    <t>agency_url</t>
  </si>
  <si>
    <t>agency_timezone</t>
  </si>
  <si>
    <t xml:space="preserve">monday </t>
  </si>
  <si>
    <t>start_date</t>
  </si>
  <si>
    <t>end_date</t>
  </si>
  <si>
    <t>tuesday</t>
  </si>
  <si>
    <t>wednesday</t>
  </si>
  <si>
    <t>thursday</t>
  </si>
  <si>
    <t>friday</t>
  </si>
  <si>
    <t>saturday</t>
  </si>
  <si>
    <t>sunday</t>
  </si>
  <si>
    <t>TestNetTransit</t>
  </si>
  <si>
    <t>agency_id</t>
  </si>
  <si>
    <t>TNT</t>
  </si>
  <si>
    <t>service_id</t>
  </si>
  <si>
    <t>Service</t>
  </si>
  <si>
    <t>Fares</t>
  </si>
  <si>
    <t>Price (cents)</t>
  </si>
  <si>
    <t>Time format</t>
  </si>
  <si>
    <t>h</t>
  </si>
  <si>
    <t>m</t>
  </si>
  <si>
    <t>s</t>
  </si>
  <si>
    <t>hhmmss</t>
  </si>
  <si>
    <t>Runs</t>
  </si>
  <si>
    <t>RunNumEnd</t>
  </si>
  <si>
    <t>Run Num Start</t>
  </si>
  <si>
    <t>Name</t>
  </si>
  <si>
    <t>RailStop1</t>
  </si>
  <si>
    <t>BusStop2</t>
  </si>
  <si>
    <t>BusStop1</t>
  </si>
  <si>
    <t>RailStop2</t>
  </si>
  <si>
    <t>RailStop3</t>
  </si>
  <si>
    <t>BusStop3</t>
  </si>
  <si>
    <t>FareClass</t>
  </si>
  <si>
    <t>Description</t>
  </si>
  <si>
    <t>Local Bus</t>
  </si>
  <si>
    <t>Express Bus</t>
  </si>
  <si>
    <t>Fare (USD)</t>
  </si>
  <si>
    <t>PayMeth</t>
  </si>
  <si>
    <t>Transfers</t>
  </si>
  <si>
    <t>bus_local_fare_id</t>
  </si>
  <si>
    <t>bus_express_fare_id</t>
  </si>
  <si>
    <t>rail_fare_id</t>
  </si>
  <si>
    <t>bus_local_fare_class</t>
  </si>
  <si>
    <t>bus_express_fare_class</t>
  </si>
  <si>
    <t>rail_fare_class</t>
  </si>
  <si>
    <t>FareID</t>
  </si>
  <si>
    <t>Transfer Discounts</t>
  </si>
  <si>
    <t>From Fare Class</t>
  </si>
  <si>
    <t>To Fare Class</t>
  </si>
  <si>
    <t>Flat Fee</t>
  </si>
  <si>
    <t>XferDiscount</t>
  </si>
  <si>
    <t>XferFare</t>
  </si>
  <si>
    <t>NumStops</t>
  </si>
  <si>
    <t>trip start</t>
  </si>
  <si>
    <t>trip_start</t>
  </si>
  <si>
    <t>rte_stops</t>
  </si>
  <si>
    <t>lookup_rte</t>
  </si>
  <si>
    <t>sequence_time</t>
  </si>
  <si>
    <t>time passed</t>
  </si>
  <si>
    <t>trip_seq</t>
  </si>
  <si>
    <t>A_EB1</t>
  </si>
  <si>
    <t>A_EB2</t>
  </si>
  <si>
    <t>A_EB3</t>
  </si>
  <si>
    <t>A_WB1</t>
  </si>
  <si>
    <t>A_WB2</t>
  </si>
  <si>
    <t>A_WB3</t>
  </si>
  <si>
    <t>B_EB1</t>
  </si>
  <si>
    <t>B_EB2</t>
  </si>
  <si>
    <t>B_WB1</t>
  </si>
  <si>
    <t>B_WB2</t>
  </si>
  <si>
    <t>C_NB1</t>
  </si>
  <si>
    <t>C_NB2</t>
  </si>
  <si>
    <t>C_NB3</t>
  </si>
  <si>
    <t>C_SB1</t>
  </si>
  <si>
    <t>C_SB2</t>
  </si>
  <si>
    <t>C_SB3</t>
  </si>
  <si>
    <t>stoptime_hhmmss</t>
  </si>
  <si>
    <t>stoptime_excel</t>
  </si>
  <si>
    <t>USD</t>
  </si>
  <si>
    <t xml:space="preserve">  </t>
  </si>
  <si>
    <t>Lat-Lon</t>
  </si>
  <si>
    <t>Point</t>
  </si>
  <si>
    <t>SF Proxy Loc</t>
  </si>
  <si>
    <t>Lat</t>
  </si>
  <si>
    <t>Lon</t>
  </si>
  <si>
    <t>NW</t>
  </si>
  <si>
    <t>NE</t>
  </si>
  <si>
    <t>W</t>
  </si>
  <si>
    <t>C</t>
  </si>
  <si>
    <t>E</t>
  </si>
  <si>
    <t>SW</t>
  </si>
  <si>
    <t>S</t>
  </si>
  <si>
    <t>SE</t>
  </si>
  <si>
    <t>Lake / 25th Ave</t>
  </si>
  <si>
    <t>Lake / Park Presidio</t>
  </si>
  <si>
    <t>Lake / Arguello</t>
  </si>
  <si>
    <t>Geary / 25th Ave</t>
  </si>
  <si>
    <t>Geary / Park Presidio</t>
  </si>
  <si>
    <t>Geary / Arguello</t>
  </si>
  <si>
    <t>Fulton / 25th Ave</t>
  </si>
  <si>
    <t>Fulton / Park Presidio</t>
  </si>
  <si>
    <t>Fulton / Arguello</t>
  </si>
  <si>
    <t>P1, R1</t>
  </si>
  <si>
    <t>B2, Z3, R2</t>
  </si>
  <si>
    <t>B3, P2</t>
  </si>
  <si>
    <t>http://www.sftca.org</t>
  </si>
  <si>
    <t>US/Pacific</t>
  </si>
  <si>
    <t>000001</t>
  </si>
  <si>
    <t>235959</t>
  </si>
  <si>
    <t>from_route_id</t>
  </si>
  <si>
    <t>to_route_id</t>
  </si>
  <si>
    <t>schedule_precedence</t>
  </si>
  <si>
    <t>from</t>
  </si>
  <si>
    <t>to</t>
  </si>
  <si>
    <t>tntransit</t>
  </si>
  <si>
    <t>shape_id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</si>
</sst>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F400]h:mm:ss\ AM/PM"/>
    <numFmt numFmtId="165" formatCode="[h]:mm:ss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4" xfId="0" applyFill="1" applyBorder="1"/>
    <xf numFmtId="0" fontId="0" fillId="0" borderId="3" xfId="0" applyFill="1" applyBorder="1"/>
    <xf numFmtId="0" fontId="6" fillId="2" borderId="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ill="1"/>
    <xf numFmtId="0" fontId="1" fillId="0" borderId="0" xfId="0" applyFont="1" applyBorder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0" fillId="0" borderId="0" xfId="0" applyFill="1"/>
    <xf numFmtId="43" fontId="6" fillId="2" borderId="0" xfId="1" applyFont="1" applyFill="1" applyAlignment="1">
      <alignment horizontal="center"/>
    </xf>
    <xf numFmtId="43" fontId="0" fillId="0" borderId="0" xfId="0" applyNumberFormat="1"/>
    <xf numFmtId="18" fontId="6" fillId="2" borderId="0" xfId="0" applyNumberFormat="1" applyFont="1" applyFill="1" applyBorder="1" applyAlignment="1">
      <alignment horizontal="center"/>
    </xf>
    <xf numFmtId="18" fontId="0" fillId="0" borderId="0" xfId="0" applyNumberFormat="1"/>
    <xf numFmtId="1" fontId="0" fillId="0" borderId="0" xfId="0" applyNumberFormat="1"/>
    <xf numFmtId="0" fontId="1" fillId="0" borderId="0" xfId="0" applyFont="1" applyFill="1" applyBorder="1" applyAlignment="1">
      <alignment horizontal="center"/>
    </xf>
    <xf numFmtId="164" fontId="0" fillId="0" borderId="0" xfId="0" applyNumberFormat="1"/>
    <xf numFmtId="0" fontId="0" fillId="6" borderId="6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49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0" fontId="8" fillId="0" borderId="1" xfId="0" applyFont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9" fillId="0" borderId="0" xfId="0" applyFont="1"/>
    <xf numFmtId="0" fontId="8" fillId="0" borderId="0" xfId="0" applyFont="1" applyFill="1" applyBorder="1" applyAlignment="1">
      <alignment horizontal="center"/>
    </xf>
    <xf numFmtId="0" fontId="8" fillId="0" borderId="0" xfId="0" applyFont="1"/>
    <xf numFmtId="1" fontId="9" fillId="0" borderId="0" xfId="0" applyNumberFormat="1" applyFont="1"/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11</xdr:row>
      <xdr:rowOff>15240</xdr:rowOff>
    </xdr:from>
    <xdr:to>
      <xdr:col>9</xdr:col>
      <xdr:colOff>419100</xdr:colOff>
      <xdr:row>21</xdr:row>
      <xdr:rowOff>15240</xdr:rowOff>
    </xdr:to>
    <xdr:sp macro="" textlink="">
      <xdr:nvSpPr>
        <xdr:cNvPr id="87" name="Arc 86"/>
        <xdr:cNvSpPr/>
      </xdr:nvSpPr>
      <xdr:spPr>
        <a:xfrm rot="10800000">
          <a:off x="1318260" y="2026920"/>
          <a:ext cx="2735580" cy="1828800"/>
        </a:xfrm>
        <a:prstGeom prst="arc">
          <a:avLst>
            <a:gd name="adj1" fmla="val 16288468"/>
            <a:gd name="adj2" fmla="val 26292"/>
          </a:avLst>
        </a:prstGeom>
        <a:ln w="28575">
          <a:solidFill>
            <a:sysClr val="windowText" lastClr="000000"/>
          </a:solidFill>
          <a:prstDash val="sysDot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60960</xdr:colOff>
      <xdr:row>16</xdr:row>
      <xdr:rowOff>0</xdr:rowOff>
    </xdr:from>
    <xdr:to>
      <xdr:col>6</xdr:col>
      <xdr:colOff>396240</xdr:colOff>
      <xdr:row>16</xdr:row>
      <xdr:rowOff>0</xdr:rowOff>
    </xdr:to>
    <xdr:cxnSp macro="">
      <xdr:nvCxnSpPr>
        <xdr:cNvPr id="79" name="Straight Connector 78"/>
        <xdr:cNvCxnSpPr>
          <a:stCxn id="13" idx="6"/>
          <a:endCxn id="14" idx="2"/>
        </xdr:cNvCxnSpPr>
      </xdr:nvCxnSpPr>
      <xdr:spPr>
        <a:xfrm>
          <a:off x="1371600" y="2926080"/>
          <a:ext cx="1264920" cy="0"/>
        </a:xfrm>
        <a:prstGeom prst="line">
          <a:avLst/>
        </a:prstGeom>
        <a:ln w="381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</xdr:colOff>
      <xdr:row>16</xdr:row>
      <xdr:rowOff>0</xdr:rowOff>
    </xdr:from>
    <xdr:to>
      <xdr:col>11</xdr:col>
      <xdr:colOff>396240</xdr:colOff>
      <xdr:row>16</xdr:row>
      <xdr:rowOff>0</xdr:rowOff>
    </xdr:to>
    <xdr:cxnSp macro="">
      <xdr:nvCxnSpPr>
        <xdr:cNvPr id="82" name="Straight Connector 81"/>
        <xdr:cNvCxnSpPr>
          <a:stCxn id="14" idx="6"/>
          <a:endCxn id="15" idx="2"/>
        </xdr:cNvCxnSpPr>
      </xdr:nvCxnSpPr>
      <xdr:spPr>
        <a:xfrm>
          <a:off x="2773680" y="2926080"/>
          <a:ext cx="2186940" cy="0"/>
        </a:xfrm>
        <a:prstGeom prst="line">
          <a:avLst/>
        </a:prstGeom>
        <a:ln w="381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14</xdr:row>
      <xdr:rowOff>129540</xdr:rowOff>
    </xdr:from>
    <xdr:to>
      <xdr:col>12</xdr:col>
      <xdr:colOff>7620</xdr:colOff>
      <xdr:row>17</xdr:row>
      <xdr:rowOff>60960</xdr:rowOff>
    </xdr:to>
    <xdr:sp macro="" textlink="">
      <xdr:nvSpPr>
        <xdr:cNvPr id="86" name="Arc 85"/>
        <xdr:cNvSpPr/>
      </xdr:nvSpPr>
      <xdr:spPr>
        <a:xfrm>
          <a:off x="1303020" y="2689860"/>
          <a:ext cx="3733800" cy="480060"/>
        </a:xfrm>
        <a:prstGeom prst="arc">
          <a:avLst>
            <a:gd name="adj1" fmla="val 10846453"/>
            <a:gd name="adj2" fmla="val 26292"/>
          </a:avLst>
        </a:prstGeom>
        <a:ln w="381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381000</xdr:colOff>
      <xdr:row>7</xdr:row>
      <xdr:rowOff>121920</xdr:rowOff>
    </xdr:from>
    <xdr:to>
      <xdr:col>3</xdr:col>
      <xdr:colOff>53340</xdr:colOff>
      <xdr:row>8</xdr:row>
      <xdr:rowOff>76200</xdr:rowOff>
    </xdr:to>
    <xdr:sp macro="" textlink="">
      <xdr:nvSpPr>
        <xdr:cNvPr id="2" name="Oval 1"/>
        <xdr:cNvSpPr/>
      </xdr:nvSpPr>
      <xdr:spPr>
        <a:xfrm>
          <a:off x="762000" y="1402080"/>
          <a:ext cx="137160" cy="13716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388620</xdr:colOff>
      <xdr:row>26</xdr:row>
      <xdr:rowOff>121920</xdr:rowOff>
    </xdr:from>
    <xdr:to>
      <xdr:col>3</xdr:col>
      <xdr:colOff>60960</xdr:colOff>
      <xdr:row>27</xdr:row>
      <xdr:rowOff>76200</xdr:rowOff>
    </xdr:to>
    <xdr:sp macro="" textlink="">
      <xdr:nvSpPr>
        <xdr:cNvPr id="3" name="Oval 2"/>
        <xdr:cNvSpPr/>
      </xdr:nvSpPr>
      <xdr:spPr>
        <a:xfrm>
          <a:off x="769620" y="4876800"/>
          <a:ext cx="137160" cy="13716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388620</xdr:colOff>
      <xdr:row>20</xdr:row>
      <xdr:rowOff>114300</xdr:rowOff>
    </xdr:from>
    <xdr:to>
      <xdr:col>7</xdr:col>
      <xdr:colOff>60960</xdr:colOff>
      <xdr:row>21</xdr:row>
      <xdr:rowOff>68580</xdr:rowOff>
    </xdr:to>
    <xdr:sp macro="" textlink="">
      <xdr:nvSpPr>
        <xdr:cNvPr id="4" name="Oval 3"/>
        <xdr:cNvSpPr/>
      </xdr:nvSpPr>
      <xdr:spPr>
        <a:xfrm>
          <a:off x="2628900" y="3771900"/>
          <a:ext cx="137160" cy="13716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388620</xdr:colOff>
      <xdr:row>26</xdr:row>
      <xdr:rowOff>121920</xdr:rowOff>
    </xdr:from>
    <xdr:to>
      <xdr:col>14</xdr:col>
      <xdr:colOff>60960</xdr:colOff>
      <xdr:row>27</xdr:row>
      <xdr:rowOff>76200</xdr:rowOff>
    </xdr:to>
    <xdr:sp macro="" textlink="">
      <xdr:nvSpPr>
        <xdr:cNvPr id="5" name="Oval 4"/>
        <xdr:cNvSpPr/>
      </xdr:nvSpPr>
      <xdr:spPr>
        <a:xfrm>
          <a:off x="5882640" y="4876800"/>
          <a:ext cx="137160" cy="13716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388620</xdr:colOff>
      <xdr:row>7</xdr:row>
      <xdr:rowOff>121920</xdr:rowOff>
    </xdr:from>
    <xdr:to>
      <xdr:col>14</xdr:col>
      <xdr:colOff>60960</xdr:colOff>
      <xdr:row>8</xdr:row>
      <xdr:rowOff>76200</xdr:rowOff>
    </xdr:to>
    <xdr:sp macro="" textlink="">
      <xdr:nvSpPr>
        <xdr:cNvPr id="6" name="Oval 5"/>
        <xdr:cNvSpPr/>
      </xdr:nvSpPr>
      <xdr:spPr>
        <a:xfrm>
          <a:off x="5882640" y="1402080"/>
          <a:ext cx="137160" cy="13716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167640</xdr:colOff>
      <xdr:row>7</xdr:row>
      <xdr:rowOff>30480</xdr:rowOff>
    </xdr:from>
    <xdr:to>
      <xdr:col>18</xdr:col>
      <xdr:colOff>304800</xdr:colOff>
      <xdr:row>7</xdr:row>
      <xdr:rowOff>167640</xdr:rowOff>
    </xdr:to>
    <xdr:sp macro="" textlink="">
      <xdr:nvSpPr>
        <xdr:cNvPr id="7" name="Oval 6"/>
        <xdr:cNvSpPr/>
      </xdr:nvSpPr>
      <xdr:spPr>
        <a:xfrm>
          <a:off x="8077200" y="944880"/>
          <a:ext cx="137160" cy="13716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175260</xdr:colOff>
      <xdr:row>8</xdr:row>
      <xdr:rowOff>15240</xdr:rowOff>
    </xdr:from>
    <xdr:to>
      <xdr:col>18</xdr:col>
      <xdr:colOff>312420</xdr:colOff>
      <xdr:row>8</xdr:row>
      <xdr:rowOff>152400</xdr:rowOff>
    </xdr:to>
    <xdr:sp macro="" textlink="">
      <xdr:nvSpPr>
        <xdr:cNvPr id="8" name="Oval 7"/>
        <xdr:cNvSpPr/>
      </xdr:nvSpPr>
      <xdr:spPr>
        <a:xfrm>
          <a:off x="8084820" y="1112520"/>
          <a:ext cx="137160" cy="1371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/>
            <a:t>P</a:t>
          </a:r>
          <a:endParaRPr lang="en-US" sz="1200" b="1"/>
        </a:p>
      </xdr:txBody>
    </xdr:sp>
    <xdr:clientData/>
  </xdr:twoCellAnchor>
  <xdr:twoCellAnchor>
    <xdr:from>
      <xdr:col>7</xdr:col>
      <xdr:colOff>403860</xdr:colOff>
      <xdr:row>7</xdr:row>
      <xdr:rowOff>114300</xdr:rowOff>
    </xdr:from>
    <xdr:to>
      <xdr:col>8</xdr:col>
      <xdr:colOff>76200</xdr:colOff>
      <xdr:row>8</xdr:row>
      <xdr:rowOff>68580</xdr:rowOff>
    </xdr:to>
    <xdr:sp macro="" textlink="">
      <xdr:nvSpPr>
        <xdr:cNvPr id="9" name="Oval 8"/>
        <xdr:cNvSpPr/>
      </xdr:nvSpPr>
      <xdr:spPr>
        <a:xfrm>
          <a:off x="3108960" y="1394460"/>
          <a:ext cx="137160" cy="1371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/>
            <a:t>P</a:t>
          </a:r>
          <a:endParaRPr lang="en-US" sz="1200" b="1"/>
        </a:p>
      </xdr:txBody>
    </xdr:sp>
    <xdr:clientData/>
  </xdr:twoCellAnchor>
  <xdr:twoCellAnchor>
    <xdr:from>
      <xdr:col>13</xdr:col>
      <xdr:colOff>388620</xdr:colOff>
      <xdr:row>17</xdr:row>
      <xdr:rowOff>114300</xdr:rowOff>
    </xdr:from>
    <xdr:to>
      <xdr:col>14</xdr:col>
      <xdr:colOff>60960</xdr:colOff>
      <xdr:row>18</xdr:row>
      <xdr:rowOff>68580</xdr:rowOff>
    </xdr:to>
    <xdr:sp macro="" textlink="">
      <xdr:nvSpPr>
        <xdr:cNvPr id="10" name="Oval 9"/>
        <xdr:cNvSpPr/>
      </xdr:nvSpPr>
      <xdr:spPr>
        <a:xfrm>
          <a:off x="5882640" y="3223260"/>
          <a:ext cx="137160" cy="1371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/>
            <a:t>P</a:t>
          </a:r>
          <a:endParaRPr lang="en-US" sz="1200" b="1"/>
        </a:p>
      </xdr:txBody>
    </xdr:sp>
    <xdr:clientData/>
  </xdr:twoCellAnchor>
  <xdr:twoCellAnchor>
    <xdr:from>
      <xdr:col>18</xdr:col>
      <xdr:colOff>175260</xdr:colOff>
      <xdr:row>9</xdr:row>
      <xdr:rowOff>22860</xdr:rowOff>
    </xdr:from>
    <xdr:to>
      <xdr:col>18</xdr:col>
      <xdr:colOff>312420</xdr:colOff>
      <xdr:row>9</xdr:row>
      <xdr:rowOff>160020</xdr:rowOff>
    </xdr:to>
    <xdr:sp macro="" textlink="">
      <xdr:nvSpPr>
        <xdr:cNvPr id="11" name="Oval 10"/>
        <xdr:cNvSpPr/>
      </xdr:nvSpPr>
      <xdr:spPr>
        <a:xfrm>
          <a:off x="8084820" y="1303020"/>
          <a:ext cx="137160" cy="13716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175260</xdr:colOff>
      <xdr:row>10</xdr:row>
      <xdr:rowOff>15240</xdr:rowOff>
    </xdr:from>
    <xdr:to>
      <xdr:col>18</xdr:col>
      <xdr:colOff>312420</xdr:colOff>
      <xdr:row>10</xdr:row>
      <xdr:rowOff>152400</xdr:rowOff>
    </xdr:to>
    <xdr:sp macro="" textlink="">
      <xdr:nvSpPr>
        <xdr:cNvPr id="12" name="Oval 11"/>
        <xdr:cNvSpPr/>
      </xdr:nvSpPr>
      <xdr:spPr>
        <a:xfrm>
          <a:off x="8084820" y="1478280"/>
          <a:ext cx="137160" cy="13716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388620</xdr:colOff>
      <xdr:row>15</xdr:row>
      <xdr:rowOff>114300</xdr:rowOff>
    </xdr:from>
    <xdr:to>
      <xdr:col>4</xdr:col>
      <xdr:colOff>60960</xdr:colOff>
      <xdr:row>16</xdr:row>
      <xdr:rowOff>68580</xdr:rowOff>
    </xdr:to>
    <xdr:sp macro="" textlink="">
      <xdr:nvSpPr>
        <xdr:cNvPr id="13" name="Oval 12"/>
        <xdr:cNvSpPr/>
      </xdr:nvSpPr>
      <xdr:spPr>
        <a:xfrm>
          <a:off x="1234440" y="2857500"/>
          <a:ext cx="137160" cy="13716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396240</xdr:colOff>
      <xdr:row>15</xdr:row>
      <xdr:rowOff>114300</xdr:rowOff>
    </xdr:from>
    <xdr:to>
      <xdr:col>7</xdr:col>
      <xdr:colOff>68580</xdr:colOff>
      <xdr:row>16</xdr:row>
      <xdr:rowOff>68580</xdr:rowOff>
    </xdr:to>
    <xdr:sp macro="" textlink="">
      <xdr:nvSpPr>
        <xdr:cNvPr id="14" name="Oval 13"/>
        <xdr:cNvSpPr/>
      </xdr:nvSpPr>
      <xdr:spPr>
        <a:xfrm>
          <a:off x="2636520" y="2857500"/>
          <a:ext cx="137160" cy="13716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396240</xdr:colOff>
      <xdr:row>15</xdr:row>
      <xdr:rowOff>114300</xdr:rowOff>
    </xdr:from>
    <xdr:to>
      <xdr:col>12</xdr:col>
      <xdr:colOff>68580</xdr:colOff>
      <xdr:row>16</xdr:row>
      <xdr:rowOff>68580</xdr:rowOff>
    </xdr:to>
    <xdr:sp macro="" textlink="">
      <xdr:nvSpPr>
        <xdr:cNvPr id="15" name="Oval 14"/>
        <xdr:cNvSpPr/>
      </xdr:nvSpPr>
      <xdr:spPr>
        <a:xfrm>
          <a:off x="4960620" y="2857500"/>
          <a:ext cx="137160" cy="13716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381000</xdr:colOff>
      <xdr:row>17</xdr:row>
      <xdr:rowOff>114300</xdr:rowOff>
    </xdr:from>
    <xdr:to>
      <xdr:col>9</xdr:col>
      <xdr:colOff>53340</xdr:colOff>
      <xdr:row>18</xdr:row>
      <xdr:rowOff>68580</xdr:rowOff>
    </xdr:to>
    <xdr:sp macro="" textlink="">
      <xdr:nvSpPr>
        <xdr:cNvPr id="16" name="Oval 15"/>
        <xdr:cNvSpPr/>
      </xdr:nvSpPr>
      <xdr:spPr>
        <a:xfrm>
          <a:off x="3550920" y="3223260"/>
          <a:ext cx="137160" cy="13716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396240</xdr:colOff>
      <xdr:row>9</xdr:row>
      <xdr:rowOff>121920</xdr:rowOff>
    </xdr:from>
    <xdr:to>
      <xdr:col>9</xdr:col>
      <xdr:colOff>68580</xdr:colOff>
      <xdr:row>10</xdr:row>
      <xdr:rowOff>76200</xdr:rowOff>
    </xdr:to>
    <xdr:sp macro="" textlink="">
      <xdr:nvSpPr>
        <xdr:cNvPr id="17" name="Oval 16"/>
        <xdr:cNvSpPr/>
      </xdr:nvSpPr>
      <xdr:spPr>
        <a:xfrm>
          <a:off x="3566160" y="1767840"/>
          <a:ext cx="137160" cy="13716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388620</xdr:colOff>
      <xdr:row>25</xdr:row>
      <xdr:rowOff>121920</xdr:rowOff>
    </xdr:from>
    <xdr:to>
      <xdr:col>9</xdr:col>
      <xdr:colOff>60960</xdr:colOff>
      <xdr:row>26</xdr:row>
      <xdr:rowOff>76200</xdr:rowOff>
    </xdr:to>
    <xdr:sp macro="" textlink="">
      <xdr:nvSpPr>
        <xdr:cNvPr id="18" name="Oval 17"/>
        <xdr:cNvSpPr/>
      </xdr:nvSpPr>
      <xdr:spPr>
        <a:xfrm>
          <a:off x="3558540" y="4693920"/>
          <a:ext cx="137160" cy="13716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53340</xdr:colOff>
      <xdr:row>12</xdr:row>
      <xdr:rowOff>91440</xdr:rowOff>
    </xdr:from>
    <xdr:to>
      <xdr:col>18</xdr:col>
      <xdr:colOff>373380</xdr:colOff>
      <xdr:row>12</xdr:row>
      <xdr:rowOff>91440</xdr:rowOff>
    </xdr:to>
    <xdr:cxnSp macro="">
      <xdr:nvCxnSpPr>
        <xdr:cNvPr id="20" name="Straight Connector 19"/>
        <xdr:cNvCxnSpPr/>
      </xdr:nvCxnSpPr>
      <xdr:spPr>
        <a:xfrm>
          <a:off x="8016240" y="2286000"/>
          <a:ext cx="320040" cy="0"/>
        </a:xfrm>
        <a:prstGeom prst="line">
          <a:avLst/>
        </a:prstGeom>
        <a:ln w="28575"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33253</xdr:colOff>
      <xdr:row>8</xdr:row>
      <xdr:rowOff>56113</xdr:rowOff>
    </xdr:from>
    <xdr:to>
      <xdr:col>3</xdr:col>
      <xdr:colOff>408707</xdr:colOff>
      <xdr:row>15</xdr:row>
      <xdr:rowOff>134387</xdr:rowOff>
    </xdr:to>
    <xdr:cxnSp macro="">
      <xdr:nvCxnSpPr>
        <xdr:cNvPr id="21" name="Straight Connector 20"/>
        <xdr:cNvCxnSpPr>
          <a:stCxn id="2" idx="5"/>
          <a:endCxn id="13" idx="1"/>
        </xdr:cNvCxnSpPr>
      </xdr:nvCxnSpPr>
      <xdr:spPr>
        <a:xfrm>
          <a:off x="879073" y="1519153"/>
          <a:ext cx="375454" cy="1358434"/>
        </a:xfrm>
        <a:prstGeom prst="line">
          <a:avLst/>
        </a:prstGeom>
        <a:ln w="28575"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40873</xdr:colOff>
      <xdr:row>16</xdr:row>
      <xdr:rowOff>48493</xdr:rowOff>
    </xdr:from>
    <xdr:to>
      <xdr:col>3</xdr:col>
      <xdr:colOff>408707</xdr:colOff>
      <xdr:row>26</xdr:row>
      <xdr:rowOff>142007</xdr:rowOff>
    </xdr:to>
    <xdr:cxnSp macro="">
      <xdr:nvCxnSpPr>
        <xdr:cNvPr id="24" name="Straight Connector 23"/>
        <xdr:cNvCxnSpPr>
          <a:stCxn id="13" idx="3"/>
          <a:endCxn id="3" idx="7"/>
        </xdr:cNvCxnSpPr>
      </xdr:nvCxnSpPr>
      <xdr:spPr>
        <a:xfrm flipH="1">
          <a:off x="886693" y="2974573"/>
          <a:ext cx="367834" cy="1922314"/>
        </a:xfrm>
        <a:prstGeom prst="line">
          <a:avLst/>
        </a:prstGeom>
        <a:ln w="28575"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449580</xdr:colOff>
      <xdr:row>8</xdr:row>
      <xdr:rowOff>76200</xdr:rowOff>
    </xdr:from>
    <xdr:to>
      <xdr:col>2</xdr:col>
      <xdr:colOff>457200</xdr:colOff>
      <xdr:row>26</xdr:row>
      <xdr:rowOff>121920</xdr:rowOff>
    </xdr:to>
    <xdr:cxnSp macro="">
      <xdr:nvCxnSpPr>
        <xdr:cNvPr id="28" name="Straight Connector 27"/>
        <xdr:cNvCxnSpPr>
          <a:stCxn id="2" idx="4"/>
          <a:endCxn id="3" idx="0"/>
        </xdr:cNvCxnSpPr>
      </xdr:nvCxnSpPr>
      <xdr:spPr>
        <a:xfrm>
          <a:off x="830580" y="1539240"/>
          <a:ext cx="7620" cy="3337560"/>
        </a:xfrm>
        <a:prstGeom prst="line">
          <a:avLst/>
        </a:prstGeom>
        <a:ln w="28575"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</xdr:colOff>
      <xdr:row>26</xdr:row>
      <xdr:rowOff>7620</xdr:rowOff>
    </xdr:from>
    <xdr:to>
      <xdr:col>8</xdr:col>
      <xdr:colOff>388620</xdr:colOff>
      <xdr:row>27</xdr:row>
      <xdr:rowOff>7620</xdr:rowOff>
    </xdr:to>
    <xdr:cxnSp macro="">
      <xdr:nvCxnSpPr>
        <xdr:cNvPr id="31" name="Straight Connector 30"/>
        <xdr:cNvCxnSpPr>
          <a:stCxn id="3" idx="6"/>
          <a:endCxn id="18" idx="2"/>
        </xdr:cNvCxnSpPr>
      </xdr:nvCxnSpPr>
      <xdr:spPr>
        <a:xfrm flipV="1">
          <a:off x="906780" y="4762500"/>
          <a:ext cx="2651760" cy="182880"/>
        </a:xfrm>
        <a:prstGeom prst="line">
          <a:avLst/>
        </a:prstGeom>
        <a:ln w="28575"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</xdr:colOff>
      <xdr:row>26</xdr:row>
      <xdr:rowOff>7620</xdr:rowOff>
    </xdr:from>
    <xdr:to>
      <xdr:col>13</xdr:col>
      <xdr:colOff>388620</xdr:colOff>
      <xdr:row>27</xdr:row>
      <xdr:rowOff>7620</xdr:rowOff>
    </xdr:to>
    <xdr:cxnSp macro="">
      <xdr:nvCxnSpPr>
        <xdr:cNvPr id="34" name="Straight Connector 33"/>
        <xdr:cNvCxnSpPr>
          <a:stCxn id="18" idx="6"/>
          <a:endCxn id="5" idx="2"/>
        </xdr:cNvCxnSpPr>
      </xdr:nvCxnSpPr>
      <xdr:spPr>
        <a:xfrm>
          <a:off x="3695700" y="4762500"/>
          <a:ext cx="2186940" cy="182880"/>
        </a:xfrm>
        <a:prstGeom prst="line">
          <a:avLst/>
        </a:prstGeom>
        <a:ln w="28575"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56113</xdr:colOff>
      <xdr:row>8</xdr:row>
      <xdr:rowOff>48493</xdr:rowOff>
    </xdr:from>
    <xdr:to>
      <xdr:col>8</xdr:col>
      <xdr:colOff>416327</xdr:colOff>
      <xdr:row>9</xdr:row>
      <xdr:rowOff>142007</xdr:rowOff>
    </xdr:to>
    <xdr:cxnSp macro="">
      <xdr:nvCxnSpPr>
        <xdr:cNvPr id="37" name="Straight Connector 36"/>
        <xdr:cNvCxnSpPr>
          <a:stCxn id="9" idx="5"/>
          <a:endCxn id="17" idx="1"/>
        </xdr:cNvCxnSpPr>
      </xdr:nvCxnSpPr>
      <xdr:spPr>
        <a:xfrm>
          <a:off x="3226033" y="1511533"/>
          <a:ext cx="360214" cy="276394"/>
        </a:xfrm>
        <a:prstGeom prst="line">
          <a:avLst/>
        </a:prstGeom>
        <a:ln w="28575"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68580</xdr:colOff>
      <xdr:row>8</xdr:row>
      <xdr:rowOff>56113</xdr:rowOff>
    </xdr:from>
    <xdr:to>
      <xdr:col>13</xdr:col>
      <xdr:colOff>408707</xdr:colOff>
      <xdr:row>10</xdr:row>
      <xdr:rowOff>7620</xdr:rowOff>
    </xdr:to>
    <xdr:cxnSp macro="">
      <xdr:nvCxnSpPr>
        <xdr:cNvPr id="40" name="Straight Connector 39"/>
        <xdr:cNvCxnSpPr>
          <a:stCxn id="17" idx="6"/>
          <a:endCxn id="6" idx="3"/>
        </xdr:cNvCxnSpPr>
      </xdr:nvCxnSpPr>
      <xdr:spPr>
        <a:xfrm flipV="1">
          <a:off x="3703320" y="1519153"/>
          <a:ext cx="2199407" cy="317267"/>
        </a:xfrm>
        <a:prstGeom prst="line">
          <a:avLst/>
        </a:prstGeom>
        <a:ln w="28575"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</xdr:colOff>
      <xdr:row>13</xdr:row>
      <xdr:rowOff>106680</xdr:rowOff>
    </xdr:from>
    <xdr:to>
      <xdr:col>18</xdr:col>
      <xdr:colOff>381000</xdr:colOff>
      <xdr:row>13</xdr:row>
      <xdr:rowOff>106680</xdr:rowOff>
    </xdr:to>
    <xdr:cxnSp macro="">
      <xdr:nvCxnSpPr>
        <xdr:cNvPr id="44" name="Straight Connector 43"/>
        <xdr:cNvCxnSpPr/>
      </xdr:nvCxnSpPr>
      <xdr:spPr>
        <a:xfrm>
          <a:off x="8023860" y="2484120"/>
          <a:ext cx="320040" cy="0"/>
        </a:xfrm>
        <a:prstGeom prst="line">
          <a:avLst/>
        </a:prstGeom>
        <a:ln w="28575">
          <a:solidFill>
            <a:srgbClr val="0070C0"/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8</xdr:row>
      <xdr:rowOff>0</xdr:rowOff>
    </xdr:from>
    <xdr:to>
      <xdr:col>13</xdr:col>
      <xdr:colOff>388620</xdr:colOff>
      <xdr:row>8</xdr:row>
      <xdr:rowOff>7620</xdr:rowOff>
    </xdr:to>
    <xdr:cxnSp macro="">
      <xdr:nvCxnSpPr>
        <xdr:cNvPr id="45" name="Straight Connector 44"/>
        <xdr:cNvCxnSpPr>
          <a:stCxn id="9" idx="6"/>
          <a:endCxn id="6" idx="2"/>
        </xdr:cNvCxnSpPr>
      </xdr:nvCxnSpPr>
      <xdr:spPr>
        <a:xfrm>
          <a:off x="3246120" y="1463040"/>
          <a:ext cx="2636520" cy="7620"/>
        </a:xfrm>
        <a:prstGeom prst="line">
          <a:avLst/>
        </a:prstGeom>
        <a:ln w="28575">
          <a:solidFill>
            <a:srgbClr val="0070C0"/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</xdr:colOff>
      <xdr:row>8</xdr:row>
      <xdr:rowOff>0</xdr:rowOff>
    </xdr:from>
    <xdr:to>
      <xdr:col>7</xdr:col>
      <xdr:colOff>403860</xdr:colOff>
      <xdr:row>8</xdr:row>
      <xdr:rowOff>7620</xdr:rowOff>
    </xdr:to>
    <xdr:cxnSp macro="">
      <xdr:nvCxnSpPr>
        <xdr:cNvPr id="50" name="Straight Connector 49"/>
        <xdr:cNvCxnSpPr>
          <a:stCxn id="2" idx="6"/>
          <a:endCxn id="9" idx="2"/>
        </xdr:cNvCxnSpPr>
      </xdr:nvCxnSpPr>
      <xdr:spPr>
        <a:xfrm flipV="1">
          <a:off x="899160" y="1463040"/>
          <a:ext cx="2209800" cy="7620"/>
        </a:xfrm>
        <a:prstGeom prst="line">
          <a:avLst/>
        </a:prstGeom>
        <a:ln w="28575">
          <a:solidFill>
            <a:srgbClr val="0070C0"/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457200</xdr:colOff>
      <xdr:row>18</xdr:row>
      <xdr:rowOff>68580</xdr:rowOff>
    </xdr:from>
    <xdr:to>
      <xdr:col>13</xdr:col>
      <xdr:colOff>457200</xdr:colOff>
      <xdr:row>26</xdr:row>
      <xdr:rowOff>121920</xdr:rowOff>
    </xdr:to>
    <xdr:cxnSp macro="">
      <xdr:nvCxnSpPr>
        <xdr:cNvPr id="53" name="Straight Connector 52"/>
        <xdr:cNvCxnSpPr>
          <a:stCxn id="10" idx="4"/>
          <a:endCxn id="5" idx="0"/>
        </xdr:cNvCxnSpPr>
      </xdr:nvCxnSpPr>
      <xdr:spPr>
        <a:xfrm>
          <a:off x="5951220" y="3360420"/>
          <a:ext cx="0" cy="1516380"/>
        </a:xfrm>
        <a:prstGeom prst="line">
          <a:avLst/>
        </a:prstGeom>
        <a:ln w="28575">
          <a:solidFill>
            <a:srgbClr val="0070C0"/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48493</xdr:colOff>
      <xdr:row>8</xdr:row>
      <xdr:rowOff>76200</xdr:rowOff>
    </xdr:from>
    <xdr:to>
      <xdr:col>13</xdr:col>
      <xdr:colOff>457200</xdr:colOff>
      <xdr:row>15</xdr:row>
      <xdr:rowOff>134387</xdr:rowOff>
    </xdr:to>
    <xdr:cxnSp macro="">
      <xdr:nvCxnSpPr>
        <xdr:cNvPr id="56" name="Straight Connector 55"/>
        <xdr:cNvCxnSpPr>
          <a:stCxn id="15" idx="7"/>
          <a:endCxn id="6" idx="4"/>
        </xdr:cNvCxnSpPr>
      </xdr:nvCxnSpPr>
      <xdr:spPr>
        <a:xfrm flipV="1">
          <a:off x="5077693" y="1539240"/>
          <a:ext cx="873527" cy="1338347"/>
        </a:xfrm>
        <a:prstGeom prst="line">
          <a:avLst/>
        </a:prstGeom>
        <a:ln w="28575"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68580</xdr:colOff>
      <xdr:row>16</xdr:row>
      <xdr:rowOff>0</xdr:rowOff>
    </xdr:from>
    <xdr:to>
      <xdr:col>13</xdr:col>
      <xdr:colOff>408707</xdr:colOff>
      <xdr:row>17</xdr:row>
      <xdr:rowOff>134387</xdr:rowOff>
    </xdr:to>
    <xdr:cxnSp macro="">
      <xdr:nvCxnSpPr>
        <xdr:cNvPr id="59" name="Straight Connector 58"/>
        <xdr:cNvCxnSpPr>
          <a:stCxn id="15" idx="6"/>
          <a:endCxn id="10" idx="1"/>
        </xdr:cNvCxnSpPr>
      </xdr:nvCxnSpPr>
      <xdr:spPr>
        <a:xfrm>
          <a:off x="5097780" y="2926080"/>
          <a:ext cx="804947" cy="317267"/>
        </a:xfrm>
        <a:prstGeom prst="line">
          <a:avLst/>
        </a:prstGeom>
        <a:ln w="28575"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</xdr:colOff>
      <xdr:row>14</xdr:row>
      <xdr:rowOff>91440</xdr:rowOff>
    </xdr:from>
    <xdr:to>
      <xdr:col>18</xdr:col>
      <xdr:colOff>381000</xdr:colOff>
      <xdr:row>14</xdr:row>
      <xdr:rowOff>91440</xdr:rowOff>
    </xdr:to>
    <xdr:cxnSp macro="">
      <xdr:nvCxnSpPr>
        <xdr:cNvPr id="62" name="Straight Connector 61"/>
        <xdr:cNvCxnSpPr/>
      </xdr:nvCxnSpPr>
      <xdr:spPr>
        <a:xfrm>
          <a:off x="8023860" y="2651760"/>
          <a:ext cx="320040" cy="0"/>
        </a:xfrm>
        <a:prstGeom prst="line">
          <a:avLst/>
        </a:prstGeom>
        <a:ln w="38100"/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449580</xdr:colOff>
      <xdr:row>18</xdr:row>
      <xdr:rowOff>68580</xdr:rowOff>
    </xdr:from>
    <xdr:to>
      <xdr:col>8</xdr:col>
      <xdr:colOff>457200</xdr:colOff>
      <xdr:row>25</xdr:row>
      <xdr:rowOff>121920</xdr:rowOff>
    </xdr:to>
    <xdr:cxnSp macro="">
      <xdr:nvCxnSpPr>
        <xdr:cNvPr id="63" name="Straight Connector 62"/>
        <xdr:cNvCxnSpPr>
          <a:stCxn id="18" idx="0"/>
          <a:endCxn id="16" idx="4"/>
        </xdr:cNvCxnSpPr>
      </xdr:nvCxnSpPr>
      <xdr:spPr>
        <a:xfrm flipH="1" flipV="1">
          <a:off x="3619500" y="3360420"/>
          <a:ext cx="7620" cy="133350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449580</xdr:colOff>
      <xdr:row>10</xdr:row>
      <xdr:rowOff>76200</xdr:rowOff>
    </xdr:from>
    <xdr:to>
      <xdr:col>9</xdr:col>
      <xdr:colOff>0</xdr:colOff>
      <xdr:row>17</xdr:row>
      <xdr:rowOff>114300</xdr:rowOff>
    </xdr:to>
    <xdr:cxnSp macro="">
      <xdr:nvCxnSpPr>
        <xdr:cNvPr id="66" name="Straight Connector 65"/>
        <xdr:cNvCxnSpPr>
          <a:stCxn id="16" idx="0"/>
          <a:endCxn id="17" idx="4"/>
        </xdr:cNvCxnSpPr>
      </xdr:nvCxnSpPr>
      <xdr:spPr>
        <a:xfrm flipV="1">
          <a:off x="3619500" y="1905000"/>
          <a:ext cx="15240" cy="131826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</xdr:colOff>
      <xdr:row>18</xdr:row>
      <xdr:rowOff>48493</xdr:rowOff>
    </xdr:from>
    <xdr:to>
      <xdr:col>8</xdr:col>
      <xdr:colOff>401087</xdr:colOff>
      <xdr:row>21</xdr:row>
      <xdr:rowOff>0</xdr:rowOff>
    </xdr:to>
    <xdr:cxnSp macro="">
      <xdr:nvCxnSpPr>
        <xdr:cNvPr id="69" name="Straight Connector 68"/>
        <xdr:cNvCxnSpPr>
          <a:stCxn id="16" idx="3"/>
          <a:endCxn id="4" idx="6"/>
        </xdr:cNvCxnSpPr>
      </xdr:nvCxnSpPr>
      <xdr:spPr>
        <a:xfrm flipH="1">
          <a:off x="2766060" y="3340333"/>
          <a:ext cx="804947" cy="500147"/>
        </a:xfrm>
        <a:prstGeom prst="line">
          <a:avLst/>
        </a:prstGeom>
        <a:ln w="28575"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16</xdr:row>
      <xdr:rowOff>68580</xdr:rowOff>
    </xdr:from>
    <xdr:to>
      <xdr:col>7</xdr:col>
      <xdr:colOff>0</xdr:colOff>
      <xdr:row>20</xdr:row>
      <xdr:rowOff>114300</xdr:rowOff>
    </xdr:to>
    <xdr:cxnSp macro="">
      <xdr:nvCxnSpPr>
        <xdr:cNvPr id="72" name="Straight Connector 71"/>
        <xdr:cNvCxnSpPr>
          <a:stCxn id="14" idx="4"/>
          <a:endCxn id="4" idx="0"/>
        </xdr:cNvCxnSpPr>
      </xdr:nvCxnSpPr>
      <xdr:spPr>
        <a:xfrm flipH="1">
          <a:off x="2697480" y="2994660"/>
          <a:ext cx="7620" cy="777240"/>
        </a:xfrm>
        <a:prstGeom prst="line">
          <a:avLst/>
        </a:prstGeom>
        <a:ln w="28575"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</xdr:colOff>
      <xdr:row>16</xdr:row>
      <xdr:rowOff>0</xdr:rowOff>
    </xdr:from>
    <xdr:to>
      <xdr:col>8</xdr:col>
      <xdr:colOff>401087</xdr:colOff>
      <xdr:row>17</xdr:row>
      <xdr:rowOff>134387</xdr:rowOff>
    </xdr:to>
    <xdr:cxnSp macro="">
      <xdr:nvCxnSpPr>
        <xdr:cNvPr id="75" name="Straight Connector 74"/>
        <xdr:cNvCxnSpPr>
          <a:stCxn id="16" idx="1"/>
          <a:endCxn id="14" idx="6"/>
        </xdr:cNvCxnSpPr>
      </xdr:nvCxnSpPr>
      <xdr:spPr>
        <a:xfrm flipH="1" flipV="1">
          <a:off x="2773680" y="2926080"/>
          <a:ext cx="797327" cy="317267"/>
        </a:xfrm>
        <a:prstGeom prst="line">
          <a:avLst/>
        </a:prstGeom>
        <a:ln w="28575"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68580</xdr:colOff>
      <xdr:row>15</xdr:row>
      <xdr:rowOff>99060</xdr:rowOff>
    </xdr:from>
    <xdr:to>
      <xdr:col>18</xdr:col>
      <xdr:colOff>388620</xdr:colOff>
      <xdr:row>15</xdr:row>
      <xdr:rowOff>99060</xdr:rowOff>
    </xdr:to>
    <xdr:cxnSp macro="">
      <xdr:nvCxnSpPr>
        <xdr:cNvPr id="78" name="Straight Connector 77"/>
        <xdr:cNvCxnSpPr/>
      </xdr:nvCxnSpPr>
      <xdr:spPr>
        <a:xfrm>
          <a:off x="8031480" y="2842260"/>
          <a:ext cx="320040" cy="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2:T29"/>
  <sheetViews>
    <sheetView workbookViewId="0">
      <selection activeCell="K44" sqref="K44"/>
    </sheetView>
  </sheetViews>
  <sheetFormatPr defaultRowHeight="15" x14ac:dyDescent="0.25"/>
  <cols>
    <col min="1" max="2" width="2.7109375" customWidth="1"/>
    <col min="3" max="17" width="6.7109375" customWidth="1"/>
    <col min="18" max="18" width="8.85546875" customWidth="1"/>
    <col min="19" max="19" width="7.28515625" bestFit="1" customWidth="1"/>
    <col min="20" max="20" width="8.140625" bestFit="1" customWidth="1"/>
    <col min="21" max="21" width="9.140625" bestFit="1" customWidth="1"/>
  </cols>
  <sheetData>
    <row r="2" spans="2:20" s="6" customFormat="1" ht="15.75" x14ac:dyDescent="0.5">
      <c r="B2" s="6" t="s">
        <v>2</v>
      </c>
    </row>
    <row r="3" spans="2:20" s="6" customFormat="1" ht="15.75" x14ac:dyDescent="0.5">
      <c r="B3" s="6" t="s">
        <v>0</v>
      </c>
    </row>
    <row r="4" spans="2:20" s="1" customFormat="1" ht="14.25" x14ac:dyDescent="0.45">
      <c r="B4" s="1" t="s">
        <v>1</v>
      </c>
    </row>
    <row r="6" spans="2:20" ht="14.25" x14ac:dyDescent="0.4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R6" s="1" t="s">
        <v>20</v>
      </c>
    </row>
    <row r="7" spans="2:20" ht="14.65" thickBot="1" x14ac:dyDescent="0.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R7" s="4" t="s">
        <v>25</v>
      </c>
      <c r="S7" s="4" t="s">
        <v>26</v>
      </c>
      <c r="T7" s="4" t="s">
        <v>27</v>
      </c>
    </row>
    <row r="8" spans="2:20" ht="14.65" thickTop="1" x14ac:dyDescent="0.45">
      <c r="C8" s="3" t="s">
        <v>3</v>
      </c>
      <c r="D8" s="2"/>
      <c r="E8" s="2"/>
      <c r="F8" s="2"/>
      <c r="G8" s="2"/>
      <c r="H8" s="3" t="s">
        <v>4</v>
      </c>
      <c r="I8" s="2"/>
      <c r="J8" s="2"/>
      <c r="K8" s="2"/>
      <c r="L8" s="2"/>
      <c r="M8" s="2"/>
      <c r="N8" s="2"/>
      <c r="O8" s="2"/>
      <c r="R8" t="s">
        <v>15</v>
      </c>
      <c r="T8" s="3" t="s">
        <v>3</v>
      </c>
    </row>
    <row r="9" spans="2:20" ht="14.25" x14ac:dyDescent="0.4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 t="s">
        <v>5</v>
      </c>
      <c r="R9" t="s">
        <v>16</v>
      </c>
      <c r="T9" s="3" t="s">
        <v>4</v>
      </c>
    </row>
    <row r="10" spans="2:20" ht="14.25" x14ac:dyDescent="0.4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R10" t="s">
        <v>17</v>
      </c>
      <c r="T10" s="3" t="s">
        <v>8</v>
      </c>
    </row>
    <row r="11" spans="2:20" ht="14.25" x14ac:dyDescent="0.45">
      <c r="C11" s="2"/>
      <c r="D11" s="2"/>
      <c r="E11" s="2"/>
      <c r="F11" s="2"/>
      <c r="G11" s="2"/>
      <c r="H11" s="2"/>
      <c r="I11" s="3" t="s">
        <v>6</v>
      </c>
      <c r="J11" s="2"/>
      <c r="K11" s="2"/>
      <c r="L11" s="2"/>
      <c r="M11" s="2"/>
      <c r="N11" s="2"/>
      <c r="O11" s="2"/>
      <c r="R11" t="s">
        <v>18</v>
      </c>
      <c r="T11" s="3" t="s">
        <v>6</v>
      </c>
    </row>
    <row r="12" spans="2:20" ht="14.25" x14ac:dyDescent="0.4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T12" s="3"/>
    </row>
    <row r="13" spans="2:20" ht="14.25" x14ac:dyDescent="0.45">
      <c r="C13" s="2"/>
      <c r="D13" s="2"/>
      <c r="E13" s="2"/>
      <c r="F13" s="2"/>
      <c r="G13" s="2"/>
      <c r="H13" s="2"/>
      <c r="I13" s="5"/>
      <c r="J13" s="5"/>
      <c r="K13" s="2"/>
      <c r="L13" s="2"/>
      <c r="M13" s="2"/>
      <c r="N13" s="2"/>
      <c r="O13" s="2"/>
      <c r="R13" t="s">
        <v>19</v>
      </c>
      <c r="T13" s="3" t="s">
        <v>29</v>
      </c>
    </row>
    <row r="14" spans="2:20" ht="14.25" x14ac:dyDescent="0.45">
      <c r="C14" s="2"/>
      <c r="D14" s="2"/>
      <c r="E14" s="2"/>
      <c r="F14" s="2"/>
      <c r="G14" s="2"/>
      <c r="H14" s="2"/>
      <c r="I14" s="2"/>
      <c r="J14" s="3"/>
      <c r="K14" s="2"/>
      <c r="L14" s="2"/>
      <c r="M14" s="2"/>
      <c r="N14" s="2"/>
      <c r="O14" s="2"/>
      <c r="R14" t="s">
        <v>21</v>
      </c>
      <c r="T14" s="3" t="s">
        <v>30</v>
      </c>
    </row>
    <row r="15" spans="2:20" ht="14.25" x14ac:dyDescent="0.4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R15" t="s">
        <v>22</v>
      </c>
      <c r="T15" s="3" t="s">
        <v>31</v>
      </c>
    </row>
    <row r="16" spans="2:20" ht="14.25" x14ac:dyDescent="0.4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R16" t="s">
        <v>23</v>
      </c>
      <c r="T16" s="3" t="s">
        <v>28</v>
      </c>
    </row>
    <row r="17" spans="3:15" ht="14.25" x14ac:dyDescent="0.45">
      <c r="C17" s="2"/>
      <c r="D17" s="2"/>
      <c r="E17" s="3" t="s">
        <v>8</v>
      </c>
      <c r="F17" s="2"/>
      <c r="G17" s="3" t="s">
        <v>7</v>
      </c>
      <c r="H17" s="2"/>
      <c r="I17" s="2"/>
      <c r="J17" s="2"/>
      <c r="K17" s="2"/>
      <c r="L17" s="3" t="s">
        <v>9</v>
      </c>
      <c r="M17" s="2"/>
      <c r="N17" s="2"/>
      <c r="O17" s="2"/>
    </row>
    <row r="18" spans="3:15" ht="14.25" x14ac:dyDescent="0.4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3:15" ht="14.25" x14ac:dyDescent="0.45">
      <c r="C19" s="2"/>
      <c r="D19" s="2"/>
      <c r="E19" s="2"/>
      <c r="F19" s="2"/>
      <c r="G19" s="2"/>
      <c r="H19" s="2"/>
      <c r="I19" s="2"/>
      <c r="J19" s="3" t="s">
        <v>10</v>
      </c>
      <c r="K19" s="2"/>
      <c r="L19" s="2"/>
      <c r="M19" s="2"/>
      <c r="N19" s="2"/>
      <c r="O19" s="3" t="s">
        <v>24</v>
      </c>
    </row>
    <row r="20" spans="3:15" ht="14.25" x14ac:dyDescent="0.4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3:15" ht="14.25" x14ac:dyDescent="0.4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3:15" ht="14.25" x14ac:dyDescent="0.45">
      <c r="C22" s="2"/>
      <c r="D22" s="2"/>
      <c r="E22" s="2"/>
      <c r="F22" s="2"/>
      <c r="G22" s="3" t="s">
        <v>11</v>
      </c>
      <c r="H22" s="2"/>
      <c r="I22" s="2"/>
      <c r="J22" s="2"/>
      <c r="K22" s="2"/>
      <c r="L22" s="2"/>
      <c r="M22" s="2"/>
      <c r="N22" s="2"/>
      <c r="O22" s="2"/>
    </row>
    <row r="23" spans="3:15" ht="14.25" x14ac:dyDescent="0.45">
      <c r="C23" s="2"/>
      <c r="D23" s="2"/>
      <c r="E23" s="2"/>
      <c r="F23" s="2"/>
      <c r="G23" s="2"/>
      <c r="H23" s="2"/>
      <c r="I23" s="5"/>
      <c r="J23" s="5"/>
      <c r="K23" s="2"/>
      <c r="L23" s="2"/>
      <c r="M23" s="2"/>
      <c r="N23" s="2"/>
      <c r="O23" s="2"/>
    </row>
    <row r="24" spans="3:15" ht="14.25" x14ac:dyDescent="0.4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3:15" ht="14.25" x14ac:dyDescent="0.4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3:15" ht="14.25" x14ac:dyDescent="0.4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3:15" ht="14.25" x14ac:dyDescent="0.45">
      <c r="C27" s="3" t="s">
        <v>12</v>
      </c>
      <c r="D27" s="2"/>
      <c r="E27" s="2"/>
      <c r="F27" s="2"/>
      <c r="G27" s="2"/>
      <c r="H27" s="2"/>
      <c r="I27" s="3" t="s">
        <v>13</v>
      </c>
      <c r="J27" s="2"/>
      <c r="K27" s="2"/>
      <c r="L27" s="2"/>
      <c r="M27" s="2"/>
      <c r="N27" s="2"/>
      <c r="O27" s="2"/>
    </row>
    <row r="28" spans="3:15" ht="14.25" x14ac:dyDescent="0.4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 t="s">
        <v>14</v>
      </c>
    </row>
    <row r="29" spans="3:15" ht="14.25" x14ac:dyDescent="0.4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</sheetData>
  <pageMargins left="0.25" right="0.25" top="0.75" bottom="0.75" header="0.3" footer="0.3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D7"/>
  <sheetViews>
    <sheetView zoomScaleNormal="100" workbookViewId="0">
      <selection activeCell="A7" sqref="A2:A7"/>
    </sheetView>
  </sheetViews>
  <sheetFormatPr defaultRowHeight="15" x14ac:dyDescent="0.25"/>
  <cols>
    <col min="1" max="1" width="8.5703125" bestFit="1" customWidth="1"/>
    <col min="2" max="2" width="17.7109375" bestFit="1" customWidth="1"/>
    <col min="3" max="3" width="16.85546875" bestFit="1" customWidth="1"/>
    <col min="4" max="4" width="10.85546875" bestFit="1" customWidth="1"/>
  </cols>
  <sheetData>
    <row r="1" spans="1:4" x14ac:dyDescent="0.45">
      <c r="A1" t="s">
        <v>170</v>
      </c>
      <c r="B1" t="s">
        <v>171</v>
      </c>
      <c r="C1" t="s">
        <v>172</v>
      </c>
      <c r="D1" t="s">
        <v>173</v>
      </c>
    </row>
    <row r="2" spans="1:4" x14ac:dyDescent="0.45">
      <c r="A2" t="s">
        <v>180</v>
      </c>
      <c r="B2" t="s">
        <v>174</v>
      </c>
      <c r="C2" t="s">
        <v>186</v>
      </c>
      <c r="D2">
        <v>3</v>
      </c>
    </row>
    <row r="3" spans="1:4" x14ac:dyDescent="0.45">
      <c r="A3" t="s">
        <v>181</v>
      </c>
      <c r="B3" t="s">
        <v>175</v>
      </c>
      <c r="C3" t="s">
        <v>187</v>
      </c>
      <c r="D3">
        <v>3</v>
      </c>
    </row>
    <row r="4" spans="1:4" x14ac:dyDescent="0.45">
      <c r="A4" t="s">
        <v>182</v>
      </c>
      <c r="B4" t="s">
        <v>176</v>
      </c>
      <c r="C4" t="s">
        <v>188</v>
      </c>
      <c r="D4">
        <v>3</v>
      </c>
    </row>
    <row r="5" spans="1:4" x14ac:dyDescent="0.45">
      <c r="A5" t="s">
        <v>183</v>
      </c>
      <c r="B5" t="s">
        <v>177</v>
      </c>
      <c r="C5" t="s">
        <v>189</v>
      </c>
      <c r="D5">
        <v>3</v>
      </c>
    </row>
    <row r="6" spans="1:4" x14ac:dyDescent="0.45">
      <c r="A6" t="s">
        <v>184</v>
      </c>
      <c r="B6" t="s">
        <v>178</v>
      </c>
      <c r="C6" t="s">
        <v>190</v>
      </c>
      <c r="D6">
        <v>2</v>
      </c>
    </row>
    <row r="7" spans="1:4" x14ac:dyDescent="0.45">
      <c r="A7" t="s">
        <v>185</v>
      </c>
      <c r="B7" t="s">
        <v>179</v>
      </c>
      <c r="C7" t="s">
        <v>191</v>
      </c>
      <c r="D7">
        <v>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D7"/>
  <sheetViews>
    <sheetView zoomScaleNormal="100" workbookViewId="0">
      <selection activeCell="D8" sqref="D8"/>
    </sheetView>
  </sheetViews>
  <sheetFormatPr defaultRowHeight="15" x14ac:dyDescent="0.25"/>
  <cols>
    <col min="1" max="1" width="8.5703125" bestFit="1" customWidth="1"/>
    <col min="2" max="2" width="10.140625" bestFit="1" customWidth="1"/>
    <col min="3" max="3" width="22.140625" bestFit="1" customWidth="1"/>
    <col min="4" max="4" width="18.28515625" bestFit="1" customWidth="1"/>
  </cols>
  <sheetData>
    <row r="1" spans="1:4" x14ac:dyDescent="0.45">
      <c r="A1" t="s">
        <v>170</v>
      </c>
      <c r="B1" t="s">
        <v>193</v>
      </c>
      <c r="C1" t="s">
        <v>230</v>
      </c>
      <c r="D1" t="s">
        <v>192</v>
      </c>
    </row>
    <row r="2" spans="1:4" x14ac:dyDescent="0.45">
      <c r="A2" t="s">
        <v>180</v>
      </c>
      <c r="B2" t="s">
        <v>194</v>
      </c>
      <c r="C2" t="s">
        <v>279</v>
      </c>
      <c r="D2">
        <v>0</v>
      </c>
    </row>
    <row r="3" spans="1:4" x14ac:dyDescent="0.45">
      <c r="A3" t="s">
        <v>181</v>
      </c>
      <c r="B3" t="s">
        <v>194</v>
      </c>
      <c r="C3" t="s">
        <v>279</v>
      </c>
      <c r="D3">
        <v>0</v>
      </c>
    </row>
    <row r="4" spans="1:4" x14ac:dyDescent="0.45">
      <c r="A4" t="s">
        <v>182</v>
      </c>
      <c r="B4" t="s">
        <v>195</v>
      </c>
      <c r="C4" t="s">
        <v>280</v>
      </c>
      <c r="D4">
        <v>0</v>
      </c>
    </row>
    <row r="5" spans="1:4" x14ac:dyDescent="0.45">
      <c r="A5" t="s">
        <v>183</v>
      </c>
      <c r="B5" t="s">
        <v>195</v>
      </c>
      <c r="C5" t="s">
        <v>280</v>
      </c>
      <c r="D5">
        <v>0</v>
      </c>
    </row>
    <row r="6" spans="1:4" x14ac:dyDescent="0.45">
      <c r="A6" t="s">
        <v>184</v>
      </c>
      <c r="B6" t="s">
        <v>196</v>
      </c>
      <c r="C6" t="s">
        <v>281</v>
      </c>
      <c r="D6">
        <v>1</v>
      </c>
    </row>
    <row r="7" spans="1:4" x14ac:dyDescent="0.45">
      <c r="A7" t="s">
        <v>185</v>
      </c>
      <c r="B7" t="s">
        <v>196</v>
      </c>
      <c r="C7" t="s">
        <v>281</v>
      </c>
      <c r="D7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D7"/>
  <sheetViews>
    <sheetView workbookViewId="0">
      <selection activeCell="D15" sqref="D15"/>
    </sheetView>
  </sheetViews>
  <sheetFormatPr defaultRowHeight="15" x14ac:dyDescent="0.25"/>
  <cols>
    <col min="1" max="1" width="7.5703125" bestFit="1" customWidth="1"/>
    <col min="2" max="2" width="10.85546875" bestFit="1" customWidth="1"/>
    <col min="3" max="3" width="10" bestFit="1" customWidth="1"/>
    <col min="4" max="4" width="11.7109375" bestFit="1" customWidth="1"/>
  </cols>
  <sheetData>
    <row r="1" spans="1:4" x14ac:dyDescent="0.45">
      <c r="A1" t="s">
        <v>164</v>
      </c>
      <c r="B1" t="s">
        <v>215</v>
      </c>
      <c r="C1" t="s">
        <v>216</v>
      </c>
      <c r="D1" t="s">
        <v>217</v>
      </c>
    </row>
    <row r="2" spans="1:4" x14ac:dyDescent="0.45">
      <c r="A2">
        <f>Features!C21</f>
        <v>185</v>
      </c>
      <c r="B2" t="str">
        <f>Features!D21</f>
        <v>RailStop1</v>
      </c>
      <c r="C2" s="26">
        <f>Features!E116</f>
        <v>37.786397000000001</v>
      </c>
      <c r="D2" s="26">
        <f>Features!F116</f>
        <v>-122.47264800000001</v>
      </c>
    </row>
    <row r="3" spans="1:4" x14ac:dyDescent="0.45">
      <c r="A3">
        <f>Features!C22</f>
        <v>186</v>
      </c>
      <c r="B3" t="str">
        <f>Features!D22</f>
        <v>RailStop2</v>
      </c>
      <c r="C3" s="26">
        <f>Features!E119</f>
        <v>37.780689000000002</v>
      </c>
      <c r="D3" s="26">
        <f>Features!F119</f>
        <v>-122.472314</v>
      </c>
    </row>
    <row r="4" spans="1:4" x14ac:dyDescent="0.45">
      <c r="A4">
        <f>Features!C23</f>
        <v>183</v>
      </c>
      <c r="B4" t="str">
        <f>Features!D23</f>
        <v>RailStop3</v>
      </c>
      <c r="C4" s="26">
        <f>Features!E122</f>
        <v>37.773181999999998</v>
      </c>
      <c r="D4" s="26">
        <f>Features!F122</f>
        <v>-122.471829</v>
      </c>
    </row>
    <row r="5" spans="1:4" x14ac:dyDescent="0.45">
      <c r="A5">
        <f>Features!C24</f>
        <v>144</v>
      </c>
      <c r="B5" t="str">
        <f>Features!D24</f>
        <v>BusStop1</v>
      </c>
      <c r="C5" s="26">
        <f>Features!E118</f>
        <v>37.780138000000001</v>
      </c>
      <c r="D5" s="26">
        <f>Features!F118</f>
        <v>-122.48466500000001</v>
      </c>
    </row>
    <row r="6" spans="1:4" x14ac:dyDescent="0.45">
      <c r="A6">
        <f>Features!C25</f>
        <v>127</v>
      </c>
      <c r="B6" t="str">
        <f>Features!D25</f>
        <v>BusStop2</v>
      </c>
      <c r="C6" s="26">
        <f>Features!E119</f>
        <v>37.780689000000002</v>
      </c>
      <c r="D6" s="26">
        <f>Features!F119</f>
        <v>-122.472314</v>
      </c>
    </row>
    <row r="7" spans="1:4" x14ac:dyDescent="0.45">
      <c r="A7">
        <f>Features!C26</f>
        <v>128</v>
      </c>
      <c r="B7" t="str">
        <f>Features!D26</f>
        <v>BusStop3</v>
      </c>
      <c r="C7" s="26">
        <f>Features!E120</f>
        <v>37.781241000000001</v>
      </c>
      <c r="D7" s="26">
        <f>Features!F120</f>
        <v>-122.458932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7"/>
  <sheetViews>
    <sheetView workbookViewId="0">
      <selection activeCell="F44" sqref="F44"/>
    </sheetView>
  </sheetViews>
  <sheetFormatPr defaultRowHeight="15" x14ac:dyDescent="0.25"/>
  <cols>
    <col min="1" max="1" width="7.5703125" bestFit="1" customWidth="1"/>
  </cols>
  <sheetData>
    <row r="1" spans="1:1" x14ac:dyDescent="0.45">
      <c r="A1" t="s">
        <v>164</v>
      </c>
    </row>
    <row r="2" spans="1:1" x14ac:dyDescent="0.45">
      <c r="A2">
        <f>Features!C21</f>
        <v>185</v>
      </c>
    </row>
    <row r="3" spans="1:1" x14ac:dyDescent="0.45">
      <c r="A3">
        <f>Features!C22</f>
        <v>186</v>
      </c>
    </row>
    <row r="4" spans="1:1" x14ac:dyDescent="0.45">
      <c r="A4">
        <f>Features!C23</f>
        <v>183</v>
      </c>
    </row>
    <row r="5" spans="1:1" x14ac:dyDescent="0.45">
      <c r="A5">
        <f>Features!C24</f>
        <v>144</v>
      </c>
    </row>
    <row r="6" spans="1:1" x14ac:dyDescent="0.45">
      <c r="A6">
        <f>Features!C25</f>
        <v>127</v>
      </c>
    </row>
    <row r="7" spans="1:1" x14ac:dyDescent="0.45">
      <c r="A7">
        <f>Features!C26</f>
        <v>128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E393"/>
  <sheetViews>
    <sheetView topLeftCell="A354" workbookViewId="0">
      <selection activeCell="B391" sqref="B391"/>
    </sheetView>
  </sheetViews>
  <sheetFormatPr defaultColWidth="9" defaultRowHeight="15" x14ac:dyDescent="0.25"/>
  <cols>
    <col min="1" max="1" width="6.85546875" style="26" bestFit="1" customWidth="1"/>
    <col min="2" max="2" width="11.7109375" style="26" bestFit="1" customWidth="1"/>
    <col min="3" max="3" width="15.140625" style="26" bestFit="1" customWidth="1"/>
    <col min="4" max="4" width="7.5703125" style="26" bestFit="1" customWidth="1"/>
    <col min="5" max="5" width="14.5703125" style="26" bestFit="1" customWidth="1"/>
    <col min="6" max="16384" width="9" style="26"/>
  </cols>
  <sheetData>
    <row r="1" spans="1:5" x14ac:dyDescent="0.25">
      <c r="A1" s="26" t="s">
        <v>213</v>
      </c>
      <c r="B1" s="26" t="s">
        <v>218</v>
      </c>
      <c r="C1" s="26" t="s">
        <v>219</v>
      </c>
      <c r="D1" s="26" t="s">
        <v>164</v>
      </c>
      <c r="E1" s="26" t="s">
        <v>220</v>
      </c>
    </row>
    <row r="2" spans="1:5" x14ac:dyDescent="0.25">
      <c r="A2" s="26">
        <f>StopTimeCalcs!A2</f>
        <v>1</v>
      </c>
      <c r="B2" s="45">
        <f>StopTimeCalcs!I2</f>
        <v>0.625</v>
      </c>
      <c r="C2" s="45">
        <f>StopTimeCalcs!I2</f>
        <v>0.625</v>
      </c>
      <c r="D2" s="26">
        <f>StopTimeCalcs!H2</f>
        <v>144</v>
      </c>
      <c r="E2" s="26">
        <f>StopTimeCalcs!D2</f>
        <v>1</v>
      </c>
    </row>
    <row r="3" spans="1:5" x14ac:dyDescent="0.25">
      <c r="A3" s="26">
        <f>StopTimeCalcs!A3</f>
        <v>1</v>
      </c>
      <c r="B3" s="45">
        <f>StopTimeCalcs!I3</f>
        <v>0.62847222222222221</v>
      </c>
      <c r="C3" s="45">
        <f>StopTimeCalcs!I3</f>
        <v>0.62847222222222221</v>
      </c>
      <c r="D3" s="26">
        <f>StopTimeCalcs!H3</f>
        <v>127</v>
      </c>
      <c r="E3" s="26">
        <f>StopTimeCalcs!D3</f>
        <v>2</v>
      </c>
    </row>
    <row r="4" spans="1:5" x14ac:dyDescent="0.25">
      <c r="A4" s="26">
        <f>StopTimeCalcs!A4</f>
        <v>1</v>
      </c>
      <c r="B4" s="45">
        <f>StopTimeCalcs!I4</f>
        <v>0.63263888888888886</v>
      </c>
      <c r="C4" s="45">
        <f>StopTimeCalcs!I4</f>
        <v>0.63263888888888886</v>
      </c>
      <c r="D4" s="26">
        <f>StopTimeCalcs!H4</f>
        <v>128</v>
      </c>
      <c r="E4" s="26">
        <f>StopTimeCalcs!D4</f>
        <v>3</v>
      </c>
    </row>
    <row r="5" spans="1:5" x14ac:dyDescent="0.25">
      <c r="A5" s="26">
        <f>StopTimeCalcs!A5</f>
        <v>2</v>
      </c>
      <c r="B5" s="45">
        <f>StopTimeCalcs!I5</f>
        <v>0.63055555555555554</v>
      </c>
      <c r="C5" s="45">
        <f>StopTimeCalcs!I5</f>
        <v>0.63055555555555554</v>
      </c>
      <c r="D5" s="26">
        <f>StopTimeCalcs!H5</f>
        <v>144</v>
      </c>
      <c r="E5" s="26">
        <f>StopTimeCalcs!D5</f>
        <v>1</v>
      </c>
    </row>
    <row r="6" spans="1:5" x14ac:dyDescent="0.25">
      <c r="A6" s="26">
        <f>StopTimeCalcs!A6</f>
        <v>2</v>
      </c>
      <c r="B6" s="45">
        <f>StopTimeCalcs!I6</f>
        <v>0.63402777777777775</v>
      </c>
      <c r="C6" s="45">
        <f>StopTimeCalcs!I6</f>
        <v>0.63402777777777775</v>
      </c>
      <c r="D6" s="26">
        <f>StopTimeCalcs!H6</f>
        <v>127</v>
      </c>
      <c r="E6" s="26">
        <f>StopTimeCalcs!D6</f>
        <v>2</v>
      </c>
    </row>
    <row r="7" spans="1:5" x14ac:dyDescent="0.25">
      <c r="A7" s="26">
        <f>StopTimeCalcs!A7</f>
        <v>2</v>
      </c>
      <c r="B7" s="45">
        <f>StopTimeCalcs!I7</f>
        <v>0.6381944444444444</v>
      </c>
      <c r="C7" s="45">
        <f>StopTimeCalcs!I7</f>
        <v>0.6381944444444444</v>
      </c>
      <c r="D7" s="26">
        <f>StopTimeCalcs!H7</f>
        <v>128</v>
      </c>
      <c r="E7" s="26">
        <f>StopTimeCalcs!D7</f>
        <v>3</v>
      </c>
    </row>
    <row r="8" spans="1:5" x14ac:dyDescent="0.25">
      <c r="A8" s="26">
        <f>StopTimeCalcs!A8</f>
        <v>3</v>
      </c>
      <c r="B8" s="45">
        <f>StopTimeCalcs!I8</f>
        <v>0.63611111111111107</v>
      </c>
      <c r="C8" s="45">
        <f>StopTimeCalcs!I8</f>
        <v>0.63611111111111107</v>
      </c>
      <c r="D8" s="26">
        <f>StopTimeCalcs!H8</f>
        <v>144</v>
      </c>
      <c r="E8" s="26">
        <f>StopTimeCalcs!D8</f>
        <v>1</v>
      </c>
    </row>
    <row r="9" spans="1:5" x14ac:dyDescent="0.25">
      <c r="A9" s="26">
        <f>StopTimeCalcs!A9</f>
        <v>3</v>
      </c>
      <c r="B9" s="45">
        <f>StopTimeCalcs!I9</f>
        <v>0.63958333333333328</v>
      </c>
      <c r="C9" s="45">
        <f>StopTimeCalcs!I9</f>
        <v>0.63958333333333328</v>
      </c>
      <c r="D9" s="26">
        <f>StopTimeCalcs!H9</f>
        <v>127</v>
      </c>
      <c r="E9" s="26">
        <f>StopTimeCalcs!D9</f>
        <v>2</v>
      </c>
    </row>
    <row r="10" spans="1:5" x14ac:dyDescent="0.25">
      <c r="A10" s="26">
        <f>StopTimeCalcs!A10</f>
        <v>3</v>
      </c>
      <c r="B10" s="45">
        <f>StopTimeCalcs!I10</f>
        <v>0.64374999999999993</v>
      </c>
      <c r="C10" s="45">
        <f>StopTimeCalcs!I10</f>
        <v>0.64374999999999993</v>
      </c>
      <c r="D10" s="26">
        <f>StopTimeCalcs!H10</f>
        <v>128</v>
      </c>
      <c r="E10" s="26">
        <f>StopTimeCalcs!D10</f>
        <v>3</v>
      </c>
    </row>
    <row r="11" spans="1:5" x14ac:dyDescent="0.25">
      <c r="A11" s="26">
        <f>StopTimeCalcs!A11</f>
        <v>4</v>
      </c>
      <c r="B11" s="45">
        <f>StopTimeCalcs!I11</f>
        <v>0.64166666666666661</v>
      </c>
      <c r="C11" s="45">
        <f>StopTimeCalcs!I11</f>
        <v>0.64166666666666661</v>
      </c>
      <c r="D11" s="26">
        <f>StopTimeCalcs!H11</f>
        <v>144</v>
      </c>
      <c r="E11" s="26">
        <f>StopTimeCalcs!D11</f>
        <v>1</v>
      </c>
    </row>
    <row r="12" spans="1:5" x14ac:dyDescent="0.25">
      <c r="A12" s="26">
        <f>StopTimeCalcs!A12</f>
        <v>4</v>
      </c>
      <c r="B12" s="45">
        <f>StopTimeCalcs!I12</f>
        <v>0.64513888888888882</v>
      </c>
      <c r="C12" s="45">
        <f>StopTimeCalcs!I12</f>
        <v>0.64513888888888882</v>
      </c>
      <c r="D12" s="26">
        <f>StopTimeCalcs!H12</f>
        <v>127</v>
      </c>
      <c r="E12" s="26">
        <f>StopTimeCalcs!D12</f>
        <v>2</v>
      </c>
    </row>
    <row r="13" spans="1:5" x14ac:dyDescent="0.25">
      <c r="A13" s="26">
        <f>StopTimeCalcs!A13</f>
        <v>4</v>
      </c>
      <c r="B13" s="45">
        <f>StopTimeCalcs!I13</f>
        <v>0.64930555555555547</v>
      </c>
      <c r="C13" s="45">
        <f>StopTimeCalcs!I13</f>
        <v>0.64930555555555547</v>
      </c>
      <c r="D13" s="26">
        <f>StopTimeCalcs!H13</f>
        <v>128</v>
      </c>
      <c r="E13" s="26">
        <f>StopTimeCalcs!D13</f>
        <v>3</v>
      </c>
    </row>
    <row r="14" spans="1:5" x14ac:dyDescent="0.25">
      <c r="A14" s="26">
        <f>StopTimeCalcs!A14</f>
        <v>5</v>
      </c>
      <c r="B14" s="45">
        <f>StopTimeCalcs!I14</f>
        <v>0.64722222222222214</v>
      </c>
      <c r="C14" s="45">
        <f>StopTimeCalcs!I14</f>
        <v>0.64722222222222214</v>
      </c>
      <c r="D14" s="26">
        <f>StopTimeCalcs!H14</f>
        <v>144</v>
      </c>
      <c r="E14" s="26">
        <f>StopTimeCalcs!D14</f>
        <v>1</v>
      </c>
    </row>
    <row r="15" spans="1:5" x14ac:dyDescent="0.25">
      <c r="A15" s="26">
        <f>StopTimeCalcs!A15</f>
        <v>5</v>
      </c>
      <c r="B15" s="45">
        <f>StopTimeCalcs!I15</f>
        <v>0.65069444444444435</v>
      </c>
      <c r="C15" s="45">
        <f>StopTimeCalcs!I15</f>
        <v>0.65069444444444435</v>
      </c>
      <c r="D15" s="26">
        <f>StopTimeCalcs!H15</f>
        <v>127</v>
      </c>
      <c r="E15" s="26">
        <f>StopTimeCalcs!D15</f>
        <v>2</v>
      </c>
    </row>
    <row r="16" spans="1:5" x14ac:dyDescent="0.25">
      <c r="A16" s="26">
        <f>StopTimeCalcs!A16</f>
        <v>5</v>
      </c>
      <c r="B16" s="45">
        <f>StopTimeCalcs!I16</f>
        <v>0.65486111111111101</v>
      </c>
      <c r="C16" s="45">
        <f>StopTimeCalcs!I16</f>
        <v>0.65486111111111101</v>
      </c>
      <c r="D16" s="26">
        <f>StopTimeCalcs!H16</f>
        <v>128</v>
      </c>
      <c r="E16" s="26">
        <f>StopTimeCalcs!D16</f>
        <v>3</v>
      </c>
    </row>
    <row r="17" spans="1:5" x14ac:dyDescent="0.25">
      <c r="A17" s="26">
        <f>StopTimeCalcs!A17</f>
        <v>6</v>
      </c>
      <c r="B17" s="45">
        <f>StopTimeCalcs!I17</f>
        <v>0.65277777777777768</v>
      </c>
      <c r="C17" s="45">
        <f>StopTimeCalcs!I17</f>
        <v>0.65277777777777768</v>
      </c>
      <c r="D17" s="26">
        <f>StopTimeCalcs!H17</f>
        <v>144</v>
      </c>
      <c r="E17" s="26">
        <f>StopTimeCalcs!D17</f>
        <v>1</v>
      </c>
    </row>
    <row r="18" spans="1:5" x14ac:dyDescent="0.25">
      <c r="A18" s="26">
        <f>StopTimeCalcs!A18</f>
        <v>6</v>
      </c>
      <c r="B18" s="45">
        <f>StopTimeCalcs!I18</f>
        <v>0.65624999999999989</v>
      </c>
      <c r="C18" s="45">
        <f>StopTimeCalcs!I18</f>
        <v>0.65624999999999989</v>
      </c>
      <c r="D18" s="26">
        <f>StopTimeCalcs!H18</f>
        <v>127</v>
      </c>
      <c r="E18" s="26">
        <f>StopTimeCalcs!D18</f>
        <v>2</v>
      </c>
    </row>
    <row r="19" spans="1:5" x14ac:dyDescent="0.25">
      <c r="A19" s="26">
        <f>StopTimeCalcs!A19</f>
        <v>6</v>
      </c>
      <c r="B19" s="45">
        <f>StopTimeCalcs!I19</f>
        <v>0.66041666666666654</v>
      </c>
      <c r="C19" s="45">
        <f>StopTimeCalcs!I19</f>
        <v>0.66041666666666654</v>
      </c>
      <c r="D19" s="26">
        <f>StopTimeCalcs!H19</f>
        <v>128</v>
      </c>
      <c r="E19" s="26">
        <f>StopTimeCalcs!D19</f>
        <v>3</v>
      </c>
    </row>
    <row r="20" spans="1:5" x14ac:dyDescent="0.25">
      <c r="A20" s="26">
        <f>StopTimeCalcs!A20</f>
        <v>7</v>
      </c>
      <c r="B20" s="45">
        <f>StopTimeCalcs!I20</f>
        <v>0.65833333333333321</v>
      </c>
      <c r="C20" s="45">
        <f>StopTimeCalcs!I20</f>
        <v>0.65833333333333321</v>
      </c>
      <c r="D20" s="26">
        <f>StopTimeCalcs!H20</f>
        <v>144</v>
      </c>
      <c r="E20" s="26">
        <f>StopTimeCalcs!D20</f>
        <v>1</v>
      </c>
    </row>
    <row r="21" spans="1:5" x14ac:dyDescent="0.25">
      <c r="A21" s="26">
        <f>StopTimeCalcs!A21</f>
        <v>7</v>
      </c>
      <c r="B21" s="45">
        <f>StopTimeCalcs!I21</f>
        <v>0.66180555555555542</v>
      </c>
      <c r="C21" s="45">
        <f>StopTimeCalcs!I21</f>
        <v>0.66180555555555542</v>
      </c>
      <c r="D21" s="26">
        <f>StopTimeCalcs!H21</f>
        <v>127</v>
      </c>
      <c r="E21" s="26">
        <f>StopTimeCalcs!D21</f>
        <v>2</v>
      </c>
    </row>
    <row r="22" spans="1:5" x14ac:dyDescent="0.25">
      <c r="A22" s="26">
        <f>StopTimeCalcs!A22</f>
        <v>7</v>
      </c>
      <c r="B22" s="45">
        <f>StopTimeCalcs!I22</f>
        <v>0.66597222222222208</v>
      </c>
      <c r="C22" s="45">
        <f>StopTimeCalcs!I22</f>
        <v>0.66597222222222208</v>
      </c>
      <c r="D22" s="26">
        <f>StopTimeCalcs!H22</f>
        <v>128</v>
      </c>
      <c r="E22" s="26">
        <f>StopTimeCalcs!D22</f>
        <v>3</v>
      </c>
    </row>
    <row r="23" spans="1:5" x14ac:dyDescent="0.25">
      <c r="A23" s="26">
        <f>StopTimeCalcs!A23</f>
        <v>8</v>
      </c>
      <c r="B23" s="45">
        <f>StopTimeCalcs!I23</f>
        <v>0.66388888888888875</v>
      </c>
      <c r="C23" s="45">
        <f>StopTimeCalcs!I23</f>
        <v>0.66388888888888875</v>
      </c>
      <c r="D23" s="26">
        <f>StopTimeCalcs!H23</f>
        <v>144</v>
      </c>
      <c r="E23" s="26">
        <f>StopTimeCalcs!D23</f>
        <v>1</v>
      </c>
    </row>
    <row r="24" spans="1:5" x14ac:dyDescent="0.25">
      <c r="A24" s="26">
        <f>StopTimeCalcs!A24</f>
        <v>8</v>
      </c>
      <c r="B24" s="45">
        <f>StopTimeCalcs!I24</f>
        <v>0.66736111111111096</v>
      </c>
      <c r="C24" s="45">
        <f>StopTimeCalcs!I24</f>
        <v>0.66736111111111096</v>
      </c>
      <c r="D24" s="26">
        <f>StopTimeCalcs!H24</f>
        <v>127</v>
      </c>
      <c r="E24" s="26">
        <f>StopTimeCalcs!D24</f>
        <v>2</v>
      </c>
    </row>
    <row r="25" spans="1:5" x14ac:dyDescent="0.25">
      <c r="A25" s="26">
        <f>StopTimeCalcs!A25</f>
        <v>8</v>
      </c>
      <c r="B25" s="45">
        <f>StopTimeCalcs!I25</f>
        <v>0.67152777777777761</v>
      </c>
      <c r="C25" s="45">
        <f>StopTimeCalcs!I25</f>
        <v>0.67152777777777761</v>
      </c>
      <c r="D25" s="26">
        <f>StopTimeCalcs!H25</f>
        <v>128</v>
      </c>
      <c r="E25" s="26">
        <f>StopTimeCalcs!D25</f>
        <v>3</v>
      </c>
    </row>
    <row r="26" spans="1:5" x14ac:dyDescent="0.25">
      <c r="A26" s="26">
        <f>StopTimeCalcs!A26</f>
        <v>9</v>
      </c>
      <c r="B26" s="45">
        <f>StopTimeCalcs!I26</f>
        <v>0.66944444444444429</v>
      </c>
      <c r="C26" s="45">
        <f>StopTimeCalcs!I26</f>
        <v>0.66944444444444429</v>
      </c>
      <c r="D26" s="26">
        <f>StopTimeCalcs!H26</f>
        <v>144</v>
      </c>
      <c r="E26" s="26">
        <f>StopTimeCalcs!D26</f>
        <v>1</v>
      </c>
    </row>
    <row r="27" spans="1:5" x14ac:dyDescent="0.25">
      <c r="A27" s="26">
        <f>StopTimeCalcs!A27</f>
        <v>9</v>
      </c>
      <c r="B27" s="45">
        <f>StopTimeCalcs!I27</f>
        <v>0.6729166666666665</v>
      </c>
      <c r="C27" s="45">
        <f>StopTimeCalcs!I27</f>
        <v>0.6729166666666665</v>
      </c>
      <c r="D27" s="26">
        <f>StopTimeCalcs!H27</f>
        <v>127</v>
      </c>
      <c r="E27" s="26">
        <f>StopTimeCalcs!D27</f>
        <v>2</v>
      </c>
    </row>
    <row r="28" spans="1:5" x14ac:dyDescent="0.25">
      <c r="A28" s="26">
        <f>StopTimeCalcs!A28</f>
        <v>9</v>
      </c>
      <c r="B28" s="45">
        <f>StopTimeCalcs!I28</f>
        <v>0.67708333333333315</v>
      </c>
      <c r="C28" s="45">
        <f>StopTimeCalcs!I28</f>
        <v>0.67708333333333315</v>
      </c>
      <c r="D28" s="26">
        <f>StopTimeCalcs!H28</f>
        <v>128</v>
      </c>
      <c r="E28" s="26">
        <f>StopTimeCalcs!D28</f>
        <v>3</v>
      </c>
    </row>
    <row r="29" spans="1:5" x14ac:dyDescent="0.25">
      <c r="A29" s="26">
        <f>StopTimeCalcs!A29</f>
        <v>10</v>
      </c>
      <c r="B29" s="45">
        <f>StopTimeCalcs!I29</f>
        <v>0.67499999999999982</v>
      </c>
      <c r="C29" s="45">
        <f>StopTimeCalcs!I29</f>
        <v>0.67499999999999982</v>
      </c>
      <c r="D29" s="26">
        <f>StopTimeCalcs!H29</f>
        <v>144</v>
      </c>
      <c r="E29" s="26">
        <f>StopTimeCalcs!D29</f>
        <v>1</v>
      </c>
    </row>
    <row r="30" spans="1:5" x14ac:dyDescent="0.25">
      <c r="A30" s="26">
        <f>StopTimeCalcs!A30</f>
        <v>10</v>
      </c>
      <c r="B30" s="45">
        <f>StopTimeCalcs!I30</f>
        <v>0.67847222222222203</v>
      </c>
      <c r="C30" s="45">
        <f>StopTimeCalcs!I30</f>
        <v>0.67847222222222203</v>
      </c>
      <c r="D30" s="26">
        <f>StopTimeCalcs!H30</f>
        <v>127</v>
      </c>
      <c r="E30" s="26">
        <f>StopTimeCalcs!D30</f>
        <v>2</v>
      </c>
    </row>
    <row r="31" spans="1:5" x14ac:dyDescent="0.25">
      <c r="A31" s="26">
        <f>StopTimeCalcs!A31</f>
        <v>10</v>
      </c>
      <c r="B31" s="45">
        <f>StopTimeCalcs!I31</f>
        <v>0.68263888888888868</v>
      </c>
      <c r="C31" s="45">
        <f>StopTimeCalcs!I31</f>
        <v>0.68263888888888868</v>
      </c>
      <c r="D31" s="26">
        <f>StopTimeCalcs!H31</f>
        <v>128</v>
      </c>
      <c r="E31" s="26">
        <f>StopTimeCalcs!D31</f>
        <v>3</v>
      </c>
    </row>
    <row r="32" spans="1:5" x14ac:dyDescent="0.25">
      <c r="A32" s="26">
        <f>StopTimeCalcs!A32</f>
        <v>11</v>
      </c>
      <c r="B32" s="45">
        <f>StopTimeCalcs!I32</f>
        <v>0.68055555555555536</v>
      </c>
      <c r="C32" s="45">
        <f>StopTimeCalcs!I32</f>
        <v>0.68055555555555536</v>
      </c>
      <c r="D32" s="26">
        <f>StopTimeCalcs!H32</f>
        <v>144</v>
      </c>
      <c r="E32" s="26">
        <f>StopTimeCalcs!D32</f>
        <v>1</v>
      </c>
    </row>
    <row r="33" spans="1:5" x14ac:dyDescent="0.25">
      <c r="A33" s="26">
        <f>StopTimeCalcs!A33</f>
        <v>11</v>
      </c>
      <c r="B33" s="45">
        <f>StopTimeCalcs!I33</f>
        <v>0.68402777777777757</v>
      </c>
      <c r="C33" s="45">
        <f>StopTimeCalcs!I33</f>
        <v>0.68402777777777757</v>
      </c>
      <c r="D33" s="26">
        <f>StopTimeCalcs!H33</f>
        <v>127</v>
      </c>
      <c r="E33" s="26">
        <f>StopTimeCalcs!D33</f>
        <v>2</v>
      </c>
    </row>
    <row r="34" spans="1:5" x14ac:dyDescent="0.25">
      <c r="A34" s="26">
        <f>StopTimeCalcs!A34</f>
        <v>11</v>
      </c>
      <c r="B34" s="45">
        <f>StopTimeCalcs!I34</f>
        <v>0.68819444444444422</v>
      </c>
      <c r="C34" s="45">
        <f>StopTimeCalcs!I34</f>
        <v>0.68819444444444422</v>
      </c>
      <c r="D34" s="26">
        <f>StopTimeCalcs!H34</f>
        <v>128</v>
      </c>
      <c r="E34" s="26">
        <f>StopTimeCalcs!D34</f>
        <v>3</v>
      </c>
    </row>
    <row r="35" spans="1:5" x14ac:dyDescent="0.25">
      <c r="A35" s="26">
        <f>StopTimeCalcs!A35</f>
        <v>12</v>
      </c>
      <c r="B35" s="45">
        <f>StopTimeCalcs!I35</f>
        <v>0.68611111111111089</v>
      </c>
      <c r="C35" s="45">
        <f>StopTimeCalcs!I35</f>
        <v>0.68611111111111089</v>
      </c>
      <c r="D35" s="26">
        <f>StopTimeCalcs!H35</f>
        <v>144</v>
      </c>
      <c r="E35" s="26">
        <f>StopTimeCalcs!D35</f>
        <v>1</v>
      </c>
    </row>
    <row r="36" spans="1:5" x14ac:dyDescent="0.25">
      <c r="A36" s="26">
        <f>StopTimeCalcs!A36</f>
        <v>12</v>
      </c>
      <c r="B36" s="45">
        <f>StopTimeCalcs!I36</f>
        <v>0.6895833333333331</v>
      </c>
      <c r="C36" s="45">
        <f>StopTimeCalcs!I36</f>
        <v>0.6895833333333331</v>
      </c>
      <c r="D36" s="26">
        <f>StopTimeCalcs!H36</f>
        <v>127</v>
      </c>
      <c r="E36" s="26">
        <f>StopTimeCalcs!D36</f>
        <v>2</v>
      </c>
    </row>
    <row r="37" spans="1:5" x14ac:dyDescent="0.25">
      <c r="A37" s="26">
        <f>StopTimeCalcs!A37</f>
        <v>12</v>
      </c>
      <c r="B37" s="45">
        <f>StopTimeCalcs!I37</f>
        <v>0.69374999999999976</v>
      </c>
      <c r="C37" s="45">
        <f>StopTimeCalcs!I37</f>
        <v>0.69374999999999976</v>
      </c>
      <c r="D37" s="26">
        <f>StopTimeCalcs!H37</f>
        <v>128</v>
      </c>
      <c r="E37" s="26">
        <f>StopTimeCalcs!D37</f>
        <v>3</v>
      </c>
    </row>
    <row r="38" spans="1:5" x14ac:dyDescent="0.25">
      <c r="A38" s="26">
        <f>StopTimeCalcs!A38</f>
        <v>13</v>
      </c>
      <c r="B38" s="45">
        <f>StopTimeCalcs!I38</f>
        <v>0.69166666666666643</v>
      </c>
      <c r="C38" s="45">
        <f>StopTimeCalcs!I38</f>
        <v>0.69166666666666643</v>
      </c>
      <c r="D38" s="26">
        <f>StopTimeCalcs!H38</f>
        <v>144</v>
      </c>
      <c r="E38" s="26">
        <f>StopTimeCalcs!D38</f>
        <v>1</v>
      </c>
    </row>
    <row r="39" spans="1:5" x14ac:dyDescent="0.25">
      <c r="A39" s="26">
        <f>StopTimeCalcs!A39</f>
        <v>13</v>
      </c>
      <c r="B39" s="45">
        <f>StopTimeCalcs!I39</f>
        <v>0.69513888888888864</v>
      </c>
      <c r="C39" s="45">
        <f>StopTimeCalcs!I39</f>
        <v>0.69513888888888864</v>
      </c>
      <c r="D39" s="26">
        <f>StopTimeCalcs!H39</f>
        <v>127</v>
      </c>
      <c r="E39" s="26">
        <f>StopTimeCalcs!D39</f>
        <v>2</v>
      </c>
    </row>
    <row r="40" spans="1:5" x14ac:dyDescent="0.25">
      <c r="A40" s="26">
        <f>StopTimeCalcs!A40</f>
        <v>13</v>
      </c>
      <c r="B40" s="45">
        <f>StopTimeCalcs!I40</f>
        <v>0.69930555555555529</v>
      </c>
      <c r="C40" s="45">
        <f>StopTimeCalcs!I40</f>
        <v>0.69930555555555529</v>
      </c>
      <c r="D40" s="26">
        <f>StopTimeCalcs!H40</f>
        <v>128</v>
      </c>
      <c r="E40" s="26">
        <f>StopTimeCalcs!D40</f>
        <v>3</v>
      </c>
    </row>
    <row r="41" spans="1:5" x14ac:dyDescent="0.25">
      <c r="A41" s="26">
        <f>StopTimeCalcs!A41</f>
        <v>14</v>
      </c>
      <c r="B41" s="45">
        <f>StopTimeCalcs!I41</f>
        <v>0.69722222222222197</v>
      </c>
      <c r="C41" s="45">
        <f>StopTimeCalcs!I41</f>
        <v>0.69722222222222197</v>
      </c>
      <c r="D41" s="26">
        <f>StopTimeCalcs!H41</f>
        <v>144</v>
      </c>
      <c r="E41" s="26">
        <f>StopTimeCalcs!D41</f>
        <v>1</v>
      </c>
    </row>
    <row r="42" spans="1:5" x14ac:dyDescent="0.25">
      <c r="A42" s="26">
        <f>StopTimeCalcs!A42</f>
        <v>14</v>
      </c>
      <c r="B42" s="45">
        <f>StopTimeCalcs!I42</f>
        <v>0.70069444444444418</v>
      </c>
      <c r="C42" s="45">
        <f>StopTimeCalcs!I42</f>
        <v>0.70069444444444418</v>
      </c>
      <c r="D42" s="26">
        <f>StopTimeCalcs!H42</f>
        <v>127</v>
      </c>
      <c r="E42" s="26">
        <f>StopTimeCalcs!D42</f>
        <v>2</v>
      </c>
    </row>
    <row r="43" spans="1:5" x14ac:dyDescent="0.25">
      <c r="A43" s="26">
        <f>StopTimeCalcs!A43</f>
        <v>14</v>
      </c>
      <c r="B43" s="45">
        <f>StopTimeCalcs!I43</f>
        <v>0.70486111111111083</v>
      </c>
      <c r="C43" s="45">
        <f>StopTimeCalcs!I43</f>
        <v>0.70486111111111083</v>
      </c>
      <c r="D43" s="26">
        <f>StopTimeCalcs!H43</f>
        <v>128</v>
      </c>
      <c r="E43" s="26">
        <f>StopTimeCalcs!D43</f>
        <v>3</v>
      </c>
    </row>
    <row r="44" spans="1:5" x14ac:dyDescent="0.25">
      <c r="A44" s="26">
        <f>StopTimeCalcs!A44</f>
        <v>15</v>
      </c>
      <c r="B44" s="45">
        <f>StopTimeCalcs!I44</f>
        <v>0.7027777777777775</v>
      </c>
      <c r="C44" s="45">
        <f>StopTimeCalcs!I44</f>
        <v>0.7027777777777775</v>
      </c>
      <c r="D44" s="26">
        <f>StopTimeCalcs!H44</f>
        <v>144</v>
      </c>
      <c r="E44" s="26">
        <f>StopTimeCalcs!D44</f>
        <v>1</v>
      </c>
    </row>
    <row r="45" spans="1:5" x14ac:dyDescent="0.25">
      <c r="A45" s="26">
        <f>StopTimeCalcs!A45</f>
        <v>15</v>
      </c>
      <c r="B45" s="45">
        <f>StopTimeCalcs!I45</f>
        <v>0.70624999999999971</v>
      </c>
      <c r="C45" s="45">
        <f>StopTimeCalcs!I45</f>
        <v>0.70624999999999971</v>
      </c>
      <c r="D45" s="26">
        <f>StopTimeCalcs!H45</f>
        <v>127</v>
      </c>
      <c r="E45" s="26">
        <f>StopTimeCalcs!D45</f>
        <v>2</v>
      </c>
    </row>
    <row r="46" spans="1:5" x14ac:dyDescent="0.25">
      <c r="A46" s="26">
        <f>StopTimeCalcs!A46</f>
        <v>15</v>
      </c>
      <c r="B46" s="45">
        <f>StopTimeCalcs!I46</f>
        <v>0.71041666666666636</v>
      </c>
      <c r="C46" s="45">
        <f>StopTimeCalcs!I46</f>
        <v>0.71041666666666636</v>
      </c>
      <c r="D46" s="26">
        <f>StopTimeCalcs!H46</f>
        <v>128</v>
      </c>
      <c r="E46" s="26">
        <f>StopTimeCalcs!D46</f>
        <v>3</v>
      </c>
    </row>
    <row r="47" spans="1:5" x14ac:dyDescent="0.25">
      <c r="A47" s="26">
        <f>StopTimeCalcs!A47</f>
        <v>16</v>
      </c>
      <c r="B47" s="45">
        <f>StopTimeCalcs!I47</f>
        <v>0.70833333333333304</v>
      </c>
      <c r="C47" s="45">
        <f>StopTimeCalcs!I47</f>
        <v>0.70833333333333304</v>
      </c>
      <c r="D47" s="26">
        <f>StopTimeCalcs!H47</f>
        <v>144</v>
      </c>
      <c r="E47" s="26">
        <f>StopTimeCalcs!D47</f>
        <v>1</v>
      </c>
    </row>
    <row r="48" spans="1:5" x14ac:dyDescent="0.25">
      <c r="A48" s="26">
        <f>StopTimeCalcs!A48</f>
        <v>16</v>
      </c>
      <c r="B48" s="45">
        <f>StopTimeCalcs!I48</f>
        <v>0.71180555555555525</v>
      </c>
      <c r="C48" s="45">
        <f>StopTimeCalcs!I48</f>
        <v>0.71180555555555525</v>
      </c>
      <c r="D48" s="26">
        <f>StopTimeCalcs!H48</f>
        <v>127</v>
      </c>
      <c r="E48" s="26">
        <f>StopTimeCalcs!D48</f>
        <v>2</v>
      </c>
    </row>
    <row r="49" spans="1:5" x14ac:dyDescent="0.25">
      <c r="A49" s="26">
        <f>StopTimeCalcs!A49</f>
        <v>16</v>
      </c>
      <c r="B49" s="45">
        <f>StopTimeCalcs!I49</f>
        <v>0.7159722222222219</v>
      </c>
      <c r="C49" s="45">
        <f>StopTimeCalcs!I49</f>
        <v>0.7159722222222219</v>
      </c>
      <c r="D49" s="26">
        <f>StopTimeCalcs!H49</f>
        <v>128</v>
      </c>
      <c r="E49" s="26">
        <f>StopTimeCalcs!D49</f>
        <v>3</v>
      </c>
    </row>
    <row r="50" spans="1:5" x14ac:dyDescent="0.25">
      <c r="A50" s="26">
        <f>StopTimeCalcs!A50</f>
        <v>17</v>
      </c>
      <c r="B50" s="45">
        <f>StopTimeCalcs!I50</f>
        <v>0.71388888888888857</v>
      </c>
      <c r="C50" s="45">
        <f>StopTimeCalcs!I50</f>
        <v>0.71388888888888857</v>
      </c>
      <c r="D50" s="26">
        <f>StopTimeCalcs!H50</f>
        <v>144</v>
      </c>
      <c r="E50" s="26">
        <f>StopTimeCalcs!D50</f>
        <v>1</v>
      </c>
    </row>
    <row r="51" spans="1:5" x14ac:dyDescent="0.25">
      <c r="A51" s="26">
        <f>StopTimeCalcs!A51</f>
        <v>17</v>
      </c>
      <c r="B51" s="45">
        <f>StopTimeCalcs!I51</f>
        <v>0.71736111111111078</v>
      </c>
      <c r="C51" s="45">
        <f>StopTimeCalcs!I51</f>
        <v>0.71736111111111078</v>
      </c>
      <c r="D51" s="26">
        <f>StopTimeCalcs!H51</f>
        <v>127</v>
      </c>
      <c r="E51" s="26">
        <f>StopTimeCalcs!D51</f>
        <v>2</v>
      </c>
    </row>
    <row r="52" spans="1:5" x14ac:dyDescent="0.25">
      <c r="A52" s="26">
        <f>StopTimeCalcs!A52</f>
        <v>17</v>
      </c>
      <c r="B52" s="45">
        <f>StopTimeCalcs!I52</f>
        <v>0.72152777777777743</v>
      </c>
      <c r="C52" s="45">
        <f>StopTimeCalcs!I52</f>
        <v>0.72152777777777743</v>
      </c>
      <c r="D52" s="26">
        <f>StopTimeCalcs!H52</f>
        <v>128</v>
      </c>
      <c r="E52" s="26">
        <f>StopTimeCalcs!D52</f>
        <v>3</v>
      </c>
    </row>
    <row r="53" spans="1:5" x14ac:dyDescent="0.25">
      <c r="A53" s="26">
        <f>StopTimeCalcs!A53</f>
        <v>18</v>
      </c>
      <c r="B53" s="45">
        <f>StopTimeCalcs!I53</f>
        <v>0.71944444444444411</v>
      </c>
      <c r="C53" s="45">
        <f>StopTimeCalcs!I53</f>
        <v>0.71944444444444411</v>
      </c>
      <c r="D53" s="26">
        <f>StopTimeCalcs!H53</f>
        <v>144</v>
      </c>
      <c r="E53" s="26">
        <f>StopTimeCalcs!D53</f>
        <v>1</v>
      </c>
    </row>
    <row r="54" spans="1:5" x14ac:dyDescent="0.25">
      <c r="A54" s="26">
        <f>StopTimeCalcs!A54</f>
        <v>18</v>
      </c>
      <c r="B54" s="45">
        <f>StopTimeCalcs!I54</f>
        <v>0.72291666666666632</v>
      </c>
      <c r="C54" s="45">
        <f>StopTimeCalcs!I54</f>
        <v>0.72291666666666632</v>
      </c>
      <c r="D54" s="26">
        <f>StopTimeCalcs!H54</f>
        <v>127</v>
      </c>
      <c r="E54" s="26">
        <f>StopTimeCalcs!D54</f>
        <v>2</v>
      </c>
    </row>
    <row r="55" spans="1:5" x14ac:dyDescent="0.25">
      <c r="A55" s="26">
        <f>StopTimeCalcs!A55</f>
        <v>18</v>
      </c>
      <c r="B55" s="45">
        <f>StopTimeCalcs!I55</f>
        <v>0.72708333333333297</v>
      </c>
      <c r="C55" s="45">
        <f>StopTimeCalcs!I55</f>
        <v>0.72708333333333297</v>
      </c>
      <c r="D55" s="26">
        <f>StopTimeCalcs!H55</f>
        <v>128</v>
      </c>
      <c r="E55" s="26">
        <f>StopTimeCalcs!D55</f>
        <v>3</v>
      </c>
    </row>
    <row r="56" spans="1:5" x14ac:dyDescent="0.25">
      <c r="A56" s="26">
        <f>StopTimeCalcs!A56</f>
        <v>19</v>
      </c>
      <c r="B56" s="45">
        <f>StopTimeCalcs!I56</f>
        <v>0.72499999999999964</v>
      </c>
      <c r="C56" s="45">
        <f>StopTimeCalcs!I56</f>
        <v>0.72499999999999964</v>
      </c>
      <c r="D56" s="26">
        <f>StopTimeCalcs!H56</f>
        <v>144</v>
      </c>
      <c r="E56" s="26">
        <f>StopTimeCalcs!D56</f>
        <v>1</v>
      </c>
    </row>
    <row r="57" spans="1:5" x14ac:dyDescent="0.25">
      <c r="A57" s="26">
        <f>StopTimeCalcs!A57</f>
        <v>19</v>
      </c>
      <c r="B57" s="45">
        <f>StopTimeCalcs!I57</f>
        <v>0.72847222222222185</v>
      </c>
      <c r="C57" s="45">
        <f>StopTimeCalcs!I57</f>
        <v>0.72847222222222185</v>
      </c>
      <c r="D57" s="26">
        <f>StopTimeCalcs!H57</f>
        <v>127</v>
      </c>
      <c r="E57" s="26">
        <f>StopTimeCalcs!D57</f>
        <v>2</v>
      </c>
    </row>
    <row r="58" spans="1:5" x14ac:dyDescent="0.25">
      <c r="A58" s="26">
        <f>StopTimeCalcs!A58</f>
        <v>19</v>
      </c>
      <c r="B58" s="45">
        <f>StopTimeCalcs!I58</f>
        <v>0.73263888888888851</v>
      </c>
      <c r="C58" s="45">
        <f>StopTimeCalcs!I58</f>
        <v>0.73263888888888851</v>
      </c>
      <c r="D58" s="26">
        <f>StopTimeCalcs!H58</f>
        <v>128</v>
      </c>
      <c r="E58" s="26">
        <f>StopTimeCalcs!D58</f>
        <v>3</v>
      </c>
    </row>
    <row r="59" spans="1:5" x14ac:dyDescent="0.25">
      <c r="A59" s="26">
        <f>StopTimeCalcs!A59</f>
        <v>20</v>
      </c>
      <c r="B59" s="45">
        <f>StopTimeCalcs!I59</f>
        <v>0.73055555555555518</v>
      </c>
      <c r="C59" s="45">
        <f>StopTimeCalcs!I59</f>
        <v>0.73055555555555518</v>
      </c>
      <c r="D59" s="26">
        <f>StopTimeCalcs!H59</f>
        <v>144</v>
      </c>
      <c r="E59" s="26">
        <f>StopTimeCalcs!D59</f>
        <v>1</v>
      </c>
    </row>
    <row r="60" spans="1:5" x14ac:dyDescent="0.25">
      <c r="A60" s="26">
        <f>StopTimeCalcs!A60</f>
        <v>20</v>
      </c>
      <c r="B60" s="45">
        <f>StopTimeCalcs!I60</f>
        <v>0.73402777777777739</v>
      </c>
      <c r="C60" s="45">
        <f>StopTimeCalcs!I60</f>
        <v>0.73402777777777739</v>
      </c>
      <c r="D60" s="26">
        <f>StopTimeCalcs!H60</f>
        <v>127</v>
      </c>
      <c r="E60" s="26">
        <f>StopTimeCalcs!D60</f>
        <v>2</v>
      </c>
    </row>
    <row r="61" spans="1:5" x14ac:dyDescent="0.25">
      <c r="A61" s="26">
        <f>StopTimeCalcs!A61</f>
        <v>20</v>
      </c>
      <c r="B61" s="45">
        <f>StopTimeCalcs!I61</f>
        <v>0.73819444444444404</v>
      </c>
      <c r="C61" s="45">
        <f>StopTimeCalcs!I61</f>
        <v>0.73819444444444404</v>
      </c>
      <c r="D61" s="26">
        <f>StopTimeCalcs!H61</f>
        <v>128</v>
      </c>
      <c r="E61" s="26">
        <f>StopTimeCalcs!D61</f>
        <v>3</v>
      </c>
    </row>
    <row r="62" spans="1:5" x14ac:dyDescent="0.25">
      <c r="A62" s="26">
        <f>StopTimeCalcs!A62</f>
        <v>21</v>
      </c>
      <c r="B62" s="45">
        <f>StopTimeCalcs!I62</f>
        <v>0.73611111111111072</v>
      </c>
      <c r="C62" s="45">
        <f>StopTimeCalcs!I62</f>
        <v>0.73611111111111072</v>
      </c>
      <c r="D62" s="26">
        <f>StopTimeCalcs!H62</f>
        <v>144</v>
      </c>
      <c r="E62" s="26">
        <f>StopTimeCalcs!D62</f>
        <v>1</v>
      </c>
    </row>
    <row r="63" spans="1:5" x14ac:dyDescent="0.25">
      <c r="A63" s="26">
        <f>StopTimeCalcs!A63</f>
        <v>21</v>
      </c>
      <c r="B63" s="45">
        <f>StopTimeCalcs!I63</f>
        <v>0.73958333333333293</v>
      </c>
      <c r="C63" s="45">
        <f>StopTimeCalcs!I63</f>
        <v>0.73958333333333293</v>
      </c>
      <c r="D63" s="26">
        <f>StopTimeCalcs!H63</f>
        <v>127</v>
      </c>
      <c r="E63" s="26">
        <f>StopTimeCalcs!D63</f>
        <v>2</v>
      </c>
    </row>
    <row r="64" spans="1:5" x14ac:dyDescent="0.25">
      <c r="A64" s="26">
        <f>StopTimeCalcs!A64</f>
        <v>21</v>
      </c>
      <c r="B64" s="45">
        <f>StopTimeCalcs!I64</f>
        <v>0.74374999999999958</v>
      </c>
      <c r="C64" s="45">
        <f>StopTimeCalcs!I64</f>
        <v>0.74374999999999958</v>
      </c>
      <c r="D64" s="26">
        <f>StopTimeCalcs!H64</f>
        <v>128</v>
      </c>
      <c r="E64" s="26">
        <f>StopTimeCalcs!D64</f>
        <v>3</v>
      </c>
    </row>
    <row r="65" spans="1:5" x14ac:dyDescent="0.25">
      <c r="A65" s="26">
        <f>StopTimeCalcs!A65</f>
        <v>22</v>
      </c>
      <c r="B65" s="45">
        <f>StopTimeCalcs!I65</f>
        <v>0.74166666666666625</v>
      </c>
      <c r="C65" s="45">
        <f>StopTimeCalcs!I65</f>
        <v>0.74166666666666625</v>
      </c>
      <c r="D65" s="26">
        <f>StopTimeCalcs!H65</f>
        <v>144</v>
      </c>
      <c r="E65" s="26">
        <f>StopTimeCalcs!D65</f>
        <v>1</v>
      </c>
    </row>
    <row r="66" spans="1:5" x14ac:dyDescent="0.25">
      <c r="A66" s="26">
        <f>StopTimeCalcs!A66</f>
        <v>22</v>
      </c>
      <c r="B66" s="45">
        <f>StopTimeCalcs!I66</f>
        <v>0.74513888888888846</v>
      </c>
      <c r="C66" s="45">
        <f>StopTimeCalcs!I66</f>
        <v>0.74513888888888846</v>
      </c>
      <c r="D66" s="26">
        <f>StopTimeCalcs!H66</f>
        <v>127</v>
      </c>
      <c r="E66" s="26">
        <f>StopTimeCalcs!D66</f>
        <v>2</v>
      </c>
    </row>
    <row r="67" spans="1:5" x14ac:dyDescent="0.25">
      <c r="A67" s="26">
        <f>StopTimeCalcs!A67</f>
        <v>22</v>
      </c>
      <c r="B67" s="45">
        <f>StopTimeCalcs!I67</f>
        <v>0.74930555555555511</v>
      </c>
      <c r="C67" s="45">
        <f>StopTimeCalcs!I67</f>
        <v>0.74930555555555511</v>
      </c>
      <c r="D67" s="26">
        <f>StopTimeCalcs!H67</f>
        <v>128</v>
      </c>
      <c r="E67" s="26">
        <f>StopTimeCalcs!D67</f>
        <v>3</v>
      </c>
    </row>
    <row r="68" spans="1:5" x14ac:dyDescent="0.25">
      <c r="A68" s="26">
        <f>StopTimeCalcs!A68</f>
        <v>23</v>
      </c>
      <c r="B68" s="45">
        <f>StopTimeCalcs!I68</f>
        <v>0.74722222222222179</v>
      </c>
      <c r="C68" s="45">
        <f>StopTimeCalcs!I68</f>
        <v>0.74722222222222179</v>
      </c>
      <c r="D68" s="26">
        <f>StopTimeCalcs!H68</f>
        <v>144</v>
      </c>
      <c r="E68" s="26">
        <f>StopTimeCalcs!D68</f>
        <v>1</v>
      </c>
    </row>
    <row r="69" spans="1:5" x14ac:dyDescent="0.25">
      <c r="A69" s="26">
        <f>StopTimeCalcs!A69</f>
        <v>23</v>
      </c>
      <c r="B69" s="45">
        <f>StopTimeCalcs!I69</f>
        <v>0.750694444444444</v>
      </c>
      <c r="C69" s="45">
        <f>StopTimeCalcs!I69</f>
        <v>0.750694444444444</v>
      </c>
      <c r="D69" s="26">
        <f>StopTimeCalcs!H69</f>
        <v>127</v>
      </c>
      <c r="E69" s="26">
        <f>StopTimeCalcs!D69</f>
        <v>2</v>
      </c>
    </row>
    <row r="70" spans="1:5" x14ac:dyDescent="0.25">
      <c r="A70" s="26">
        <f>StopTimeCalcs!A70</f>
        <v>23</v>
      </c>
      <c r="B70" s="45">
        <f>StopTimeCalcs!I70</f>
        <v>0.75486111111111065</v>
      </c>
      <c r="C70" s="45">
        <f>StopTimeCalcs!I70</f>
        <v>0.75486111111111065</v>
      </c>
      <c r="D70" s="26">
        <f>StopTimeCalcs!H70</f>
        <v>128</v>
      </c>
      <c r="E70" s="26">
        <f>StopTimeCalcs!D70</f>
        <v>3</v>
      </c>
    </row>
    <row r="71" spans="1:5" x14ac:dyDescent="0.25">
      <c r="A71" s="26">
        <f>StopTimeCalcs!A71</f>
        <v>24</v>
      </c>
      <c r="B71" s="45">
        <f>StopTimeCalcs!I71</f>
        <v>0.625</v>
      </c>
      <c r="C71" s="45">
        <f>StopTimeCalcs!I71</f>
        <v>0.625</v>
      </c>
      <c r="D71" s="26">
        <f>StopTimeCalcs!H71</f>
        <v>128</v>
      </c>
      <c r="E71" s="26">
        <f>StopTimeCalcs!D71</f>
        <v>1</v>
      </c>
    </row>
    <row r="72" spans="1:5" x14ac:dyDescent="0.25">
      <c r="A72" s="26">
        <f>StopTimeCalcs!A72</f>
        <v>24</v>
      </c>
      <c r="B72" s="45">
        <f>StopTimeCalcs!I72</f>
        <v>0.62916666666666665</v>
      </c>
      <c r="C72" s="45">
        <f>StopTimeCalcs!I72</f>
        <v>0.62916666666666665</v>
      </c>
      <c r="D72" s="26">
        <f>StopTimeCalcs!H72</f>
        <v>127</v>
      </c>
      <c r="E72" s="26">
        <f>StopTimeCalcs!D72</f>
        <v>2</v>
      </c>
    </row>
    <row r="73" spans="1:5" x14ac:dyDescent="0.25">
      <c r="A73" s="26">
        <f>StopTimeCalcs!A73</f>
        <v>24</v>
      </c>
      <c r="B73" s="45">
        <f>StopTimeCalcs!I73</f>
        <v>0.63263888888888886</v>
      </c>
      <c r="C73" s="45">
        <f>StopTimeCalcs!I73</f>
        <v>0.63263888888888886</v>
      </c>
      <c r="D73" s="26">
        <f>StopTimeCalcs!H73</f>
        <v>144</v>
      </c>
      <c r="E73" s="26">
        <f>StopTimeCalcs!D73</f>
        <v>3</v>
      </c>
    </row>
    <row r="74" spans="1:5" x14ac:dyDescent="0.25">
      <c r="A74" s="26">
        <f>StopTimeCalcs!A74</f>
        <v>25</v>
      </c>
      <c r="B74" s="45">
        <f>StopTimeCalcs!I74</f>
        <v>0.63055555555555554</v>
      </c>
      <c r="C74" s="45">
        <f>StopTimeCalcs!I74</f>
        <v>0.63055555555555554</v>
      </c>
      <c r="D74" s="26">
        <f>StopTimeCalcs!H74</f>
        <v>128</v>
      </c>
      <c r="E74" s="26">
        <f>StopTimeCalcs!D74</f>
        <v>1</v>
      </c>
    </row>
    <row r="75" spans="1:5" x14ac:dyDescent="0.25">
      <c r="A75" s="26">
        <f>StopTimeCalcs!A75</f>
        <v>25</v>
      </c>
      <c r="B75" s="45">
        <f>StopTimeCalcs!I75</f>
        <v>0.63472222222222219</v>
      </c>
      <c r="C75" s="45">
        <f>StopTimeCalcs!I75</f>
        <v>0.63472222222222219</v>
      </c>
      <c r="D75" s="26">
        <f>StopTimeCalcs!H75</f>
        <v>127</v>
      </c>
      <c r="E75" s="26">
        <f>StopTimeCalcs!D75</f>
        <v>2</v>
      </c>
    </row>
    <row r="76" spans="1:5" x14ac:dyDescent="0.25">
      <c r="A76" s="26">
        <f>StopTimeCalcs!A76</f>
        <v>25</v>
      </c>
      <c r="B76" s="45">
        <f>StopTimeCalcs!I76</f>
        <v>0.6381944444444444</v>
      </c>
      <c r="C76" s="45">
        <f>StopTimeCalcs!I76</f>
        <v>0.6381944444444444</v>
      </c>
      <c r="D76" s="26">
        <f>StopTimeCalcs!H76</f>
        <v>144</v>
      </c>
      <c r="E76" s="26">
        <f>StopTimeCalcs!D76</f>
        <v>3</v>
      </c>
    </row>
    <row r="77" spans="1:5" x14ac:dyDescent="0.25">
      <c r="A77" s="26">
        <f>StopTimeCalcs!A77</f>
        <v>26</v>
      </c>
      <c r="B77" s="45">
        <f>StopTimeCalcs!I77</f>
        <v>0.63611111111111107</v>
      </c>
      <c r="C77" s="45">
        <f>StopTimeCalcs!I77</f>
        <v>0.63611111111111107</v>
      </c>
      <c r="D77" s="26">
        <f>StopTimeCalcs!H77</f>
        <v>128</v>
      </c>
      <c r="E77" s="26">
        <f>StopTimeCalcs!D77</f>
        <v>1</v>
      </c>
    </row>
    <row r="78" spans="1:5" x14ac:dyDescent="0.25">
      <c r="A78" s="26">
        <f>StopTimeCalcs!A78</f>
        <v>26</v>
      </c>
      <c r="B78" s="45">
        <f>StopTimeCalcs!I78</f>
        <v>0.64027777777777772</v>
      </c>
      <c r="C78" s="45">
        <f>StopTimeCalcs!I78</f>
        <v>0.64027777777777772</v>
      </c>
      <c r="D78" s="26">
        <f>StopTimeCalcs!H78</f>
        <v>127</v>
      </c>
      <c r="E78" s="26">
        <f>StopTimeCalcs!D78</f>
        <v>2</v>
      </c>
    </row>
    <row r="79" spans="1:5" x14ac:dyDescent="0.25">
      <c r="A79" s="26">
        <f>StopTimeCalcs!A79</f>
        <v>26</v>
      </c>
      <c r="B79" s="45">
        <f>StopTimeCalcs!I79</f>
        <v>0.64374999999999993</v>
      </c>
      <c r="C79" s="45">
        <f>StopTimeCalcs!I79</f>
        <v>0.64374999999999993</v>
      </c>
      <c r="D79" s="26">
        <f>StopTimeCalcs!H79</f>
        <v>144</v>
      </c>
      <c r="E79" s="26">
        <f>StopTimeCalcs!D79</f>
        <v>3</v>
      </c>
    </row>
    <row r="80" spans="1:5" x14ac:dyDescent="0.25">
      <c r="A80" s="26">
        <f>StopTimeCalcs!A80</f>
        <v>27</v>
      </c>
      <c r="B80" s="45">
        <f>StopTimeCalcs!I80</f>
        <v>0.64166666666666661</v>
      </c>
      <c r="C80" s="45">
        <f>StopTimeCalcs!I80</f>
        <v>0.64166666666666661</v>
      </c>
      <c r="D80" s="26">
        <f>StopTimeCalcs!H80</f>
        <v>128</v>
      </c>
      <c r="E80" s="26">
        <f>StopTimeCalcs!D80</f>
        <v>1</v>
      </c>
    </row>
    <row r="81" spans="1:5" x14ac:dyDescent="0.25">
      <c r="A81" s="26">
        <f>StopTimeCalcs!A81</f>
        <v>27</v>
      </c>
      <c r="B81" s="45">
        <f>StopTimeCalcs!I81</f>
        <v>0.64583333333333326</v>
      </c>
      <c r="C81" s="45">
        <f>StopTimeCalcs!I81</f>
        <v>0.64583333333333326</v>
      </c>
      <c r="D81" s="26">
        <f>StopTimeCalcs!H81</f>
        <v>127</v>
      </c>
      <c r="E81" s="26">
        <f>StopTimeCalcs!D81</f>
        <v>2</v>
      </c>
    </row>
    <row r="82" spans="1:5" x14ac:dyDescent="0.25">
      <c r="A82" s="26">
        <f>StopTimeCalcs!A82</f>
        <v>27</v>
      </c>
      <c r="B82" s="45">
        <f>StopTimeCalcs!I82</f>
        <v>0.64930555555555547</v>
      </c>
      <c r="C82" s="45">
        <f>StopTimeCalcs!I82</f>
        <v>0.64930555555555547</v>
      </c>
      <c r="D82" s="26">
        <f>StopTimeCalcs!H82</f>
        <v>144</v>
      </c>
      <c r="E82" s="26">
        <f>StopTimeCalcs!D82</f>
        <v>3</v>
      </c>
    </row>
    <row r="83" spans="1:5" x14ac:dyDescent="0.25">
      <c r="A83" s="26">
        <f>StopTimeCalcs!A83</f>
        <v>28</v>
      </c>
      <c r="B83" s="45">
        <f>StopTimeCalcs!I83</f>
        <v>0.64722222222222214</v>
      </c>
      <c r="C83" s="45">
        <f>StopTimeCalcs!I83</f>
        <v>0.64722222222222214</v>
      </c>
      <c r="D83" s="26">
        <f>StopTimeCalcs!H83</f>
        <v>128</v>
      </c>
      <c r="E83" s="26">
        <f>StopTimeCalcs!D83</f>
        <v>1</v>
      </c>
    </row>
    <row r="84" spans="1:5" x14ac:dyDescent="0.25">
      <c r="A84" s="26">
        <f>StopTimeCalcs!A84</f>
        <v>28</v>
      </c>
      <c r="B84" s="45">
        <f>StopTimeCalcs!I84</f>
        <v>0.6513888888888888</v>
      </c>
      <c r="C84" s="45">
        <f>StopTimeCalcs!I84</f>
        <v>0.6513888888888888</v>
      </c>
      <c r="D84" s="26">
        <f>StopTimeCalcs!H84</f>
        <v>127</v>
      </c>
      <c r="E84" s="26">
        <f>StopTimeCalcs!D84</f>
        <v>2</v>
      </c>
    </row>
    <row r="85" spans="1:5" x14ac:dyDescent="0.25">
      <c r="A85" s="26">
        <f>StopTimeCalcs!A85</f>
        <v>28</v>
      </c>
      <c r="B85" s="45">
        <f>StopTimeCalcs!I85</f>
        <v>0.65486111111111101</v>
      </c>
      <c r="C85" s="45">
        <f>StopTimeCalcs!I85</f>
        <v>0.65486111111111101</v>
      </c>
      <c r="D85" s="26">
        <f>StopTimeCalcs!H85</f>
        <v>144</v>
      </c>
      <c r="E85" s="26">
        <f>StopTimeCalcs!D85</f>
        <v>3</v>
      </c>
    </row>
    <row r="86" spans="1:5" x14ac:dyDescent="0.25">
      <c r="A86" s="26">
        <f>StopTimeCalcs!A86</f>
        <v>29</v>
      </c>
      <c r="B86" s="45">
        <f>StopTimeCalcs!I86</f>
        <v>0.65277777777777768</v>
      </c>
      <c r="C86" s="45">
        <f>StopTimeCalcs!I86</f>
        <v>0.65277777777777768</v>
      </c>
      <c r="D86" s="26">
        <f>StopTimeCalcs!H86</f>
        <v>128</v>
      </c>
      <c r="E86" s="26">
        <f>StopTimeCalcs!D86</f>
        <v>1</v>
      </c>
    </row>
    <row r="87" spans="1:5" x14ac:dyDescent="0.25">
      <c r="A87" s="26">
        <f>StopTimeCalcs!A87</f>
        <v>29</v>
      </c>
      <c r="B87" s="45">
        <f>StopTimeCalcs!I87</f>
        <v>0.65694444444444433</v>
      </c>
      <c r="C87" s="45">
        <f>StopTimeCalcs!I87</f>
        <v>0.65694444444444433</v>
      </c>
      <c r="D87" s="26">
        <f>StopTimeCalcs!H87</f>
        <v>127</v>
      </c>
      <c r="E87" s="26">
        <f>StopTimeCalcs!D87</f>
        <v>2</v>
      </c>
    </row>
    <row r="88" spans="1:5" x14ac:dyDescent="0.25">
      <c r="A88" s="26">
        <f>StopTimeCalcs!A88</f>
        <v>29</v>
      </c>
      <c r="B88" s="45">
        <f>StopTimeCalcs!I88</f>
        <v>0.66041666666666654</v>
      </c>
      <c r="C88" s="45">
        <f>StopTimeCalcs!I88</f>
        <v>0.66041666666666654</v>
      </c>
      <c r="D88" s="26">
        <f>StopTimeCalcs!H88</f>
        <v>144</v>
      </c>
      <c r="E88" s="26">
        <f>StopTimeCalcs!D88</f>
        <v>3</v>
      </c>
    </row>
    <row r="89" spans="1:5" x14ac:dyDescent="0.25">
      <c r="A89" s="26">
        <f>StopTimeCalcs!A89</f>
        <v>30</v>
      </c>
      <c r="B89" s="45">
        <f>StopTimeCalcs!I89</f>
        <v>0.65833333333333321</v>
      </c>
      <c r="C89" s="45">
        <f>StopTimeCalcs!I89</f>
        <v>0.65833333333333321</v>
      </c>
      <c r="D89" s="26">
        <f>StopTimeCalcs!H89</f>
        <v>128</v>
      </c>
      <c r="E89" s="26">
        <f>StopTimeCalcs!D89</f>
        <v>1</v>
      </c>
    </row>
    <row r="90" spans="1:5" x14ac:dyDescent="0.25">
      <c r="A90" s="26">
        <f>StopTimeCalcs!A90</f>
        <v>30</v>
      </c>
      <c r="B90" s="45">
        <f>StopTimeCalcs!I90</f>
        <v>0.66249999999999987</v>
      </c>
      <c r="C90" s="45">
        <f>StopTimeCalcs!I90</f>
        <v>0.66249999999999987</v>
      </c>
      <c r="D90" s="26">
        <f>StopTimeCalcs!H90</f>
        <v>127</v>
      </c>
      <c r="E90" s="26">
        <f>StopTimeCalcs!D90</f>
        <v>2</v>
      </c>
    </row>
    <row r="91" spans="1:5" x14ac:dyDescent="0.25">
      <c r="A91" s="26">
        <f>StopTimeCalcs!A91</f>
        <v>30</v>
      </c>
      <c r="B91" s="45">
        <f>StopTimeCalcs!I91</f>
        <v>0.66597222222222208</v>
      </c>
      <c r="C91" s="45">
        <f>StopTimeCalcs!I91</f>
        <v>0.66597222222222208</v>
      </c>
      <c r="D91" s="26">
        <f>StopTimeCalcs!H91</f>
        <v>144</v>
      </c>
      <c r="E91" s="26">
        <f>StopTimeCalcs!D91</f>
        <v>3</v>
      </c>
    </row>
    <row r="92" spans="1:5" x14ac:dyDescent="0.25">
      <c r="A92" s="26">
        <f>StopTimeCalcs!A92</f>
        <v>31</v>
      </c>
      <c r="B92" s="45">
        <f>StopTimeCalcs!I92</f>
        <v>0.66388888888888875</v>
      </c>
      <c r="C92" s="45">
        <f>StopTimeCalcs!I92</f>
        <v>0.66388888888888875</v>
      </c>
      <c r="D92" s="26">
        <f>StopTimeCalcs!H92</f>
        <v>128</v>
      </c>
      <c r="E92" s="26">
        <f>StopTimeCalcs!D92</f>
        <v>1</v>
      </c>
    </row>
    <row r="93" spans="1:5" x14ac:dyDescent="0.25">
      <c r="A93" s="26">
        <f>StopTimeCalcs!A93</f>
        <v>31</v>
      </c>
      <c r="B93" s="45">
        <f>StopTimeCalcs!I93</f>
        <v>0.6680555555555554</v>
      </c>
      <c r="C93" s="45">
        <f>StopTimeCalcs!I93</f>
        <v>0.6680555555555554</v>
      </c>
      <c r="D93" s="26">
        <f>StopTimeCalcs!H93</f>
        <v>127</v>
      </c>
      <c r="E93" s="26">
        <f>StopTimeCalcs!D93</f>
        <v>2</v>
      </c>
    </row>
    <row r="94" spans="1:5" x14ac:dyDescent="0.25">
      <c r="A94" s="26">
        <f>StopTimeCalcs!A94</f>
        <v>31</v>
      </c>
      <c r="B94" s="45">
        <f>StopTimeCalcs!I94</f>
        <v>0.67152777777777761</v>
      </c>
      <c r="C94" s="45">
        <f>StopTimeCalcs!I94</f>
        <v>0.67152777777777761</v>
      </c>
      <c r="D94" s="26">
        <f>StopTimeCalcs!H94</f>
        <v>144</v>
      </c>
      <c r="E94" s="26">
        <f>StopTimeCalcs!D94</f>
        <v>3</v>
      </c>
    </row>
    <row r="95" spans="1:5" x14ac:dyDescent="0.25">
      <c r="A95" s="26">
        <f>StopTimeCalcs!A95</f>
        <v>32</v>
      </c>
      <c r="B95" s="45">
        <f>StopTimeCalcs!I95</f>
        <v>0.66944444444444429</v>
      </c>
      <c r="C95" s="45">
        <f>StopTimeCalcs!I95</f>
        <v>0.66944444444444429</v>
      </c>
      <c r="D95" s="26">
        <f>StopTimeCalcs!H95</f>
        <v>128</v>
      </c>
      <c r="E95" s="26">
        <f>StopTimeCalcs!D95</f>
        <v>1</v>
      </c>
    </row>
    <row r="96" spans="1:5" x14ac:dyDescent="0.25">
      <c r="A96" s="26">
        <f>StopTimeCalcs!A96</f>
        <v>32</v>
      </c>
      <c r="B96" s="45">
        <f>StopTimeCalcs!I96</f>
        <v>0.67361111111111094</v>
      </c>
      <c r="C96" s="45">
        <f>StopTimeCalcs!I96</f>
        <v>0.67361111111111094</v>
      </c>
      <c r="D96" s="26">
        <f>StopTimeCalcs!H96</f>
        <v>127</v>
      </c>
      <c r="E96" s="26">
        <f>StopTimeCalcs!D96</f>
        <v>2</v>
      </c>
    </row>
    <row r="97" spans="1:5" x14ac:dyDescent="0.25">
      <c r="A97" s="26">
        <f>StopTimeCalcs!A97</f>
        <v>32</v>
      </c>
      <c r="B97" s="45">
        <f>StopTimeCalcs!I97</f>
        <v>0.67708333333333315</v>
      </c>
      <c r="C97" s="45">
        <f>StopTimeCalcs!I97</f>
        <v>0.67708333333333315</v>
      </c>
      <c r="D97" s="26">
        <f>StopTimeCalcs!H97</f>
        <v>144</v>
      </c>
      <c r="E97" s="26">
        <f>StopTimeCalcs!D97</f>
        <v>3</v>
      </c>
    </row>
    <row r="98" spans="1:5" x14ac:dyDescent="0.25">
      <c r="A98" s="26">
        <f>StopTimeCalcs!A98</f>
        <v>33</v>
      </c>
      <c r="B98" s="45">
        <f>StopTimeCalcs!I98</f>
        <v>0.67499999999999982</v>
      </c>
      <c r="C98" s="45">
        <f>StopTimeCalcs!I98</f>
        <v>0.67499999999999982</v>
      </c>
      <c r="D98" s="26">
        <f>StopTimeCalcs!H98</f>
        <v>128</v>
      </c>
      <c r="E98" s="26">
        <f>StopTimeCalcs!D98</f>
        <v>1</v>
      </c>
    </row>
    <row r="99" spans="1:5" x14ac:dyDescent="0.25">
      <c r="A99" s="26">
        <f>StopTimeCalcs!A99</f>
        <v>33</v>
      </c>
      <c r="B99" s="45">
        <f>StopTimeCalcs!I99</f>
        <v>0.67916666666666647</v>
      </c>
      <c r="C99" s="45">
        <f>StopTimeCalcs!I99</f>
        <v>0.67916666666666647</v>
      </c>
      <c r="D99" s="26">
        <f>StopTimeCalcs!H99</f>
        <v>127</v>
      </c>
      <c r="E99" s="26">
        <f>StopTimeCalcs!D99</f>
        <v>2</v>
      </c>
    </row>
    <row r="100" spans="1:5" x14ac:dyDescent="0.25">
      <c r="A100" s="26">
        <f>StopTimeCalcs!A100</f>
        <v>33</v>
      </c>
      <c r="B100" s="45">
        <f>StopTimeCalcs!I100</f>
        <v>0.68263888888888868</v>
      </c>
      <c r="C100" s="45">
        <f>StopTimeCalcs!I100</f>
        <v>0.68263888888888868</v>
      </c>
      <c r="D100" s="26">
        <f>StopTimeCalcs!H100</f>
        <v>144</v>
      </c>
      <c r="E100" s="26">
        <f>StopTimeCalcs!D100</f>
        <v>3</v>
      </c>
    </row>
    <row r="101" spans="1:5" x14ac:dyDescent="0.25">
      <c r="A101" s="26">
        <f>StopTimeCalcs!A101</f>
        <v>34</v>
      </c>
      <c r="B101" s="45">
        <f>StopTimeCalcs!I101</f>
        <v>0.68055555555555536</v>
      </c>
      <c r="C101" s="45">
        <f>StopTimeCalcs!I101</f>
        <v>0.68055555555555536</v>
      </c>
      <c r="D101" s="26">
        <f>StopTimeCalcs!H101</f>
        <v>128</v>
      </c>
      <c r="E101" s="26">
        <f>StopTimeCalcs!D101</f>
        <v>1</v>
      </c>
    </row>
    <row r="102" spans="1:5" x14ac:dyDescent="0.25">
      <c r="A102" s="26">
        <f>StopTimeCalcs!A102</f>
        <v>34</v>
      </c>
      <c r="B102" s="45">
        <f>StopTimeCalcs!I102</f>
        <v>0.68472222222222201</v>
      </c>
      <c r="C102" s="45">
        <f>StopTimeCalcs!I102</f>
        <v>0.68472222222222201</v>
      </c>
      <c r="D102" s="26">
        <f>StopTimeCalcs!H102</f>
        <v>127</v>
      </c>
      <c r="E102" s="26">
        <f>StopTimeCalcs!D102</f>
        <v>2</v>
      </c>
    </row>
    <row r="103" spans="1:5" x14ac:dyDescent="0.25">
      <c r="A103" s="26">
        <f>StopTimeCalcs!A103</f>
        <v>34</v>
      </c>
      <c r="B103" s="45">
        <f>StopTimeCalcs!I103</f>
        <v>0.68819444444444422</v>
      </c>
      <c r="C103" s="45">
        <f>StopTimeCalcs!I103</f>
        <v>0.68819444444444422</v>
      </c>
      <c r="D103" s="26">
        <f>StopTimeCalcs!H103</f>
        <v>144</v>
      </c>
      <c r="E103" s="26">
        <f>StopTimeCalcs!D103</f>
        <v>3</v>
      </c>
    </row>
    <row r="104" spans="1:5" x14ac:dyDescent="0.25">
      <c r="A104" s="26">
        <f>StopTimeCalcs!A104</f>
        <v>35</v>
      </c>
      <c r="B104" s="45">
        <f>StopTimeCalcs!I104</f>
        <v>0.68611111111111089</v>
      </c>
      <c r="C104" s="45">
        <f>StopTimeCalcs!I104</f>
        <v>0.68611111111111089</v>
      </c>
      <c r="D104" s="26">
        <f>StopTimeCalcs!H104</f>
        <v>128</v>
      </c>
      <c r="E104" s="26">
        <f>StopTimeCalcs!D104</f>
        <v>1</v>
      </c>
    </row>
    <row r="105" spans="1:5" x14ac:dyDescent="0.25">
      <c r="A105" s="26">
        <f>StopTimeCalcs!A105</f>
        <v>35</v>
      </c>
      <c r="B105" s="45">
        <f>StopTimeCalcs!I105</f>
        <v>0.69027777777777755</v>
      </c>
      <c r="C105" s="45">
        <f>StopTimeCalcs!I105</f>
        <v>0.69027777777777755</v>
      </c>
      <c r="D105" s="26">
        <f>StopTimeCalcs!H105</f>
        <v>127</v>
      </c>
      <c r="E105" s="26">
        <f>StopTimeCalcs!D105</f>
        <v>2</v>
      </c>
    </row>
    <row r="106" spans="1:5" x14ac:dyDescent="0.25">
      <c r="A106" s="26">
        <f>StopTimeCalcs!A106</f>
        <v>35</v>
      </c>
      <c r="B106" s="45">
        <f>StopTimeCalcs!I106</f>
        <v>0.69374999999999976</v>
      </c>
      <c r="C106" s="45">
        <f>StopTimeCalcs!I106</f>
        <v>0.69374999999999976</v>
      </c>
      <c r="D106" s="26">
        <f>StopTimeCalcs!H106</f>
        <v>144</v>
      </c>
      <c r="E106" s="26">
        <f>StopTimeCalcs!D106</f>
        <v>3</v>
      </c>
    </row>
    <row r="107" spans="1:5" x14ac:dyDescent="0.25">
      <c r="A107" s="26">
        <f>StopTimeCalcs!A107</f>
        <v>36</v>
      </c>
      <c r="B107" s="45">
        <f>StopTimeCalcs!I107</f>
        <v>0.69166666666666643</v>
      </c>
      <c r="C107" s="45">
        <f>StopTimeCalcs!I107</f>
        <v>0.69166666666666643</v>
      </c>
      <c r="D107" s="26">
        <f>StopTimeCalcs!H107</f>
        <v>128</v>
      </c>
      <c r="E107" s="26">
        <f>StopTimeCalcs!D107</f>
        <v>1</v>
      </c>
    </row>
    <row r="108" spans="1:5" x14ac:dyDescent="0.25">
      <c r="A108" s="26">
        <f>StopTimeCalcs!A108</f>
        <v>36</v>
      </c>
      <c r="B108" s="45">
        <f>StopTimeCalcs!I108</f>
        <v>0.69583333333333308</v>
      </c>
      <c r="C108" s="45">
        <f>StopTimeCalcs!I108</f>
        <v>0.69583333333333308</v>
      </c>
      <c r="D108" s="26">
        <f>StopTimeCalcs!H108</f>
        <v>127</v>
      </c>
      <c r="E108" s="26">
        <f>StopTimeCalcs!D108</f>
        <v>2</v>
      </c>
    </row>
    <row r="109" spans="1:5" x14ac:dyDescent="0.25">
      <c r="A109" s="26">
        <f>StopTimeCalcs!A109</f>
        <v>36</v>
      </c>
      <c r="B109" s="45">
        <f>StopTimeCalcs!I109</f>
        <v>0.69930555555555529</v>
      </c>
      <c r="C109" s="45">
        <f>StopTimeCalcs!I109</f>
        <v>0.69930555555555529</v>
      </c>
      <c r="D109" s="26">
        <f>StopTimeCalcs!H109</f>
        <v>144</v>
      </c>
      <c r="E109" s="26">
        <f>StopTimeCalcs!D109</f>
        <v>3</v>
      </c>
    </row>
    <row r="110" spans="1:5" x14ac:dyDescent="0.25">
      <c r="A110" s="26">
        <f>StopTimeCalcs!A110</f>
        <v>37</v>
      </c>
      <c r="B110" s="45">
        <f>StopTimeCalcs!I110</f>
        <v>0.69722222222222197</v>
      </c>
      <c r="C110" s="45">
        <f>StopTimeCalcs!I110</f>
        <v>0.69722222222222197</v>
      </c>
      <c r="D110" s="26">
        <f>StopTimeCalcs!H110</f>
        <v>128</v>
      </c>
      <c r="E110" s="26">
        <f>StopTimeCalcs!D110</f>
        <v>1</v>
      </c>
    </row>
    <row r="111" spans="1:5" x14ac:dyDescent="0.25">
      <c r="A111" s="26">
        <f>StopTimeCalcs!A111</f>
        <v>37</v>
      </c>
      <c r="B111" s="45">
        <f>StopTimeCalcs!I111</f>
        <v>0.70138888888888862</v>
      </c>
      <c r="C111" s="45">
        <f>StopTimeCalcs!I111</f>
        <v>0.70138888888888862</v>
      </c>
      <c r="D111" s="26">
        <f>StopTimeCalcs!H111</f>
        <v>127</v>
      </c>
      <c r="E111" s="26">
        <f>StopTimeCalcs!D111</f>
        <v>2</v>
      </c>
    </row>
    <row r="112" spans="1:5" x14ac:dyDescent="0.25">
      <c r="A112" s="26">
        <f>StopTimeCalcs!A112</f>
        <v>37</v>
      </c>
      <c r="B112" s="45">
        <f>StopTimeCalcs!I112</f>
        <v>0.70486111111111083</v>
      </c>
      <c r="C112" s="45">
        <f>StopTimeCalcs!I112</f>
        <v>0.70486111111111083</v>
      </c>
      <c r="D112" s="26">
        <f>StopTimeCalcs!H112</f>
        <v>144</v>
      </c>
      <c r="E112" s="26">
        <f>StopTimeCalcs!D112</f>
        <v>3</v>
      </c>
    </row>
    <row r="113" spans="1:5" x14ac:dyDescent="0.25">
      <c r="A113" s="26">
        <f>StopTimeCalcs!A113</f>
        <v>38</v>
      </c>
      <c r="B113" s="45">
        <f>StopTimeCalcs!I113</f>
        <v>0.7027777777777775</v>
      </c>
      <c r="C113" s="45">
        <f>StopTimeCalcs!I113</f>
        <v>0.7027777777777775</v>
      </c>
      <c r="D113" s="26">
        <f>StopTimeCalcs!H113</f>
        <v>128</v>
      </c>
      <c r="E113" s="26">
        <f>StopTimeCalcs!D113</f>
        <v>1</v>
      </c>
    </row>
    <row r="114" spans="1:5" x14ac:dyDescent="0.25">
      <c r="A114" s="26">
        <f>StopTimeCalcs!A114</f>
        <v>38</v>
      </c>
      <c r="B114" s="45">
        <f>StopTimeCalcs!I114</f>
        <v>0.70694444444444415</v>
      </c>
      <c r="C114" s="45">
        <f>StopTimeCalcs!I114</f>
        <v>0.70694444444444415</v>
      </c>
      <c r="D114" s="26">
        <f>StopTimeCalcs!H114</f>
        <v>127</v>
      </c>
      <c r="E114" s="26">
        <f>StopTimeCalcs!D114</f>
        <v>2</v>
      </c>
    </row>
    <row r="115" spans="1:5" x14ac:dyDescent="0.25">
      <c r="A115" s="26">
        <f>StopTimeCalcs!A115</f>
        <v>38</v>
      </c>
      <c r="B115" s="45">
        <f>StopTimeCalcs!I115</f>
        <v>0.71041666666666636</v>
      </c>
      <c r="C115" s="45">
        <f>StopTimeCalcs!I115</f>
        <v>0.71041666666666636</v>
      </c>
      <c r="D115" s="26">
        <f>StopTimeCalcs!H115</f>
        <v>144</v>
      </c>
      <c r="E115" s="26">
        <f>StopTimeCalcs!D115</f>
        <v>3</v>
      </c>
    </row>
    <row r="116" spans="1:5" x14ac:dyDescent="0.25">
      <c r="A116" s="26">
        <f>StopTimeCalcs!A116</f>
        <v>39</v>
      </c>
      <c r="B116" s="45">
        <f>StopTimeCalcs!I116</f>
        <v>0.70833333333333304</v>
      </c>
      <c r="C116" s="45">
        <f>StopTimeCalcs!I116</f>
        <v>0.70833333333333304</v>
      </c>
      <c r="D116" s="26">
        <f>StopTimeCalcs!H116</f>
        <v>128</v>
      </c>
      <c r="E116" s="26">
        <f>StopTimeCalcs!D116</f>
        <v>1</v>
      </c>
    </row>
    <row r="117" spans="1:5" x14ac:dyDescent="0.25">
      <c r="A117" s="26">
        <f>StopTimeCalcs!A117</f>
        <v>39</v>
      </c>
      <c r="B117" s="45">
        <f>StopTimeCalcs!I117</f>
        <v>0.71249999999999969</v>
      </c>
      <c r="C117" s="45">
        <f>StopTimeCalcs!I117</f>
        <v>0.71249999999999969</v>
      </c>
      <c r="D117" s="26">
        <f>StopTimeCalcs!H117</f>
        <v>127</v>
      </c>
      <c r="E117" s="26">
        <f>StopTimeCalcs!D117</f>
        <v>2</v>
      </c>
    </row>
    <row r="118" spans="1:5" x14ac:dyDescent="0.25">
      <c r="A118" s="26">
        <f>StopTimeCalcs!A118</f>
        <v>39</v>
      </c>
      <c r="B118" s="45">
        <f>StopTimeCalcs!I118</f>
        <v>0.7159722222222219</v>
      </c>
      <c r="C118" s="45">
        <f>StopTimeCalcs!I118</f>
        <v>0.7159722222222219</v>
      </c>
      <c r="D118" s="26">
        <f>StopTimeCalcs!H118</f>
        <v>144</v>
      </c>
      <c r="E118" s="26">
        <f>StopTimeCalcs!D118</f>
        <v>3</v>
      </c>
    </row>
    <row r="119" spans="1:5" x14ac:dyDescent="0.25">
      <c r="A119" s="26">
        <f>StopTimeCalcs!A119</f>
        <v>40</v>
      </c>
      <c r="B119" s="45">
        <f>StopTimeCalcs!I119</f>
        <v>0.71388888888888857</v>
      </c>
      <c r="C119" s="45">
        <f>StopTimeCalcs!I119</f>
        <v>0.71388888888888857</v>
      </c>
      <c r="D119" s="26">
        <f>StopTimeCalcs!H119</f>
        <v>128</v>
      </c>
      <c r="E119" s="26">
        <f>StopTimeCalcs!D119</f>
        <v>1</v>
      </c>
    </row>
    <row r="120" spans="1:5" x14ac:dyDescent="0.25">
      <c r="A120" s="26">
        <f>StopTimeCalcs!A120</f>
        <v>40</v>
      </c>
      <c r="B120" s="45">
        <f>StopTimeCalcs!I120</f>
        <v>0.71805555555555522</v>
      </c>
      <c r="C120" s="45">
        <f>StopTimeCalcs!I120</f>
        <v>0.71805555555555522</v>
      </c>
      <c r="D120" s="26">
        <f>StopTimeCalcs!H120</f>
        <v>127</v>
      </c>
      <c r="E120" s="26">
        <f>StopTimeCalcs!D120</f>
        <v>2</v>
      </c>
    </row>
    <row r="121" spans="1:5" x14ac:dyDescent="0.25">
      <c r="A121" s="26">
        <f>StopTimeCalcs!A121</f>
        <v>40</v>
      </c>
      <c r="B121" s="45">
        <f>StopTimeCalcs!I121</f>
        <v>0.72152777777777743</v>
      </c>
      <c r="C121" s="45">
        <f>StopTimeCalcs!I121</f>
        <v>0.72152777777777743</v>
      </c>
      <c r="D121" s="26">
        <f>StopTimeCalcs!H121</f>
        <v>144</v>
      </c>
      <c r="E121" s="26">
        <f>StopTimeCalcs!D121</f>
        <v>3</v>
      </c>
    </row>
    <row r="122" spans="1:5" x14ac:dyDescent="0.25">
      <c r="A122" s="26">
        <f>StopTimeCalcs!A122</f>
        <v>41</v>
      </c>
      <c r="B122" s="45">
        <f>StopTimeCalcs!I122</f>
        <v>0.71944444444444411</v>
      </c>
      <c r="C122" s="45">
        <f>StopTimeCalcs!I122</f>
        <v>0.71944444444444411</v>
      </c>
      <c r="D122" s="26">
        <f>StopTimeCalcs!H122</f>
        <v>128</v>
      </c>
      <c r="E122" s="26">
        <f>StopTimeCalcs!D122</f>
        <v>1</v>
      </c>
    </row>
    <row r="123" spans="1:5" x14ac:dyDescent="0.25">
      <c r="A123" s="26">
        <f>StopTimeCalcs!A123</f>
        <v>41</v>
      </c>
      <c r="B123" s="45">
        <f>StopTimeCalcs!I123</f>
        <v>0.72361111111111076</v>
      </c>
      <c r="C123" s="45">
        <f>StopTimeCalcs!I123</f>
        <v>0.72361111111111076</v>
      </c>
      <c r="D123" s="26">
        <f>StopTimeCalcs!H123</f>
        <v>127</v>
      </c>
      <c r="E123" s="26">
        <f>StopTimeCalcs!D123</f>
        <v>2</v>
      </c>
    </row>
    <row r="124" spans="1:5" x14ac:dyDescent="0.25">
      <c r="A124" s="26">
        <f>StopTimeCalcs!A124</f>
        <v>41</v>
      </c>
      <c r="B124" s="45">
        <f>StopTimeCalcs!I124</f>
        <v>0.72708333333333297</v>
      </c>
      <c r="C124" s="45">
        <f>StopTimeCalcs!I124</f>
        <v>0.72708333333333297</v>
      </c>
      <c r="D124" s="26">
        <f>StopTimeCalcs!H124</f>
        <v>144</v>
      </c>
      <c r="E124" s="26">
        <f>StopTimeCalcs!D124</f>
        <v>3</v>
      </c>
    </row>
    <row r="125" spans="1:5" x14ac:dyDescent="0.25">
      <c r="A125" s="26">
        <f>StopTimeCalcs!A125</f>
        <v>42</v>
      </c>
      <c r="B125" s="45">
        <f>StopTimeCalcs!I125</f>
        <v>0.72499999999999964</v>
      </c>
      <c r="C125" s="45">
        <f>StopTimeCalcs!I125</f>
        <v>0.72499999999999964</v>
      </c>
      <c r="D125" s="26">
        <f>StopTimeCalcs!H125</f>
        <v>128</v>
      </c>
      <c r="E125" s="26">
        <f>StopTimeCalcs!D125</f>
        <v>1</v>
      </c>
    </row>
    <row r="126" spans="1:5" x14ac:dyDescent="0.25">
      <c r="A126" s="26">
        <f>StopTimeCalcs!A126</f>
        <v>42</v>
      </c>
      <c r="B126" s="45">
        <f>StopTimeCalcs!I126</f>
        <v>0.7291666666666663</v>
      </c>
      <c r="C126" s="45">
        <f>StopTimeCalcs!I126</f>
        <v>0.7291666666666663</v>
      </c>
      <c r="D126" s="26">
        <f>StopTimeCalcs!H126</f>
        <v>127</v>
      </c>
      <c r="E126" s="26">
        <f>StopTimeCalcs!D126</f>
        <v>2</v>
      </c>
    </row>
    <row r="127" spans="1:5" x14ac:dyDescent="0.25">
      <c r="A127" s="26">
        <f>StopTimeCalcs!A127</f>
        <v>42</v>
      </c>
      <c r="B127" s="45">
        <f>StopTimeCalcs!I127</f>
        <v>0.73263888888888851</v>
      </c>
      <c r="C127" s="45">
        <f>StopTimeCalcs!I127</f>
        <v>0.73263888888888851</v>
      </c>
      <c r="D127" s="26">
        <f>StopTimeCalcs!H127</f>
        <v>144</v>
      </c>
      <c r="E127" s="26">
        <f>StopTimeCalcs!D127</f>
        <v>3</v>
      </c>
    </row>
    <row r="128" spans="1:5" x14ac:dyDescent="0.25">
      <c r="A128" s="26">
        <f>StopTimeCalcs!A128</f>
        <v>43</v>
      </c>
      <c r="B128" s="45">
        <f>StopTimeCalcs!I128</f>
        <v>0.73055555555555518</v>
      </c>
      <c r="C128" s="45">
        <f>StopTimeCalcs!I128</f>
        <v>0.73055555555555518</v>
      </c>
      <c r="D128" s="26">
        <f>StopTimeCalcs!H128</f>
        <v>128</v>
      </c>
      <c r="E128" s="26">
        <f>StopTimeCalcs!D128</f>
        <v>1</v>
      </c>
    </row>
    <row r="129" spans="1:5" x14ac:dyDescent="0.25">
      <c r="A129" s="26">
        <f>StopTimeCalcs!A129</f>
        <v>43</v>
      </c>
      <c r="B129" s="45">
        <f>StopTimeCalcs!I129</f>
        <v>0.73472222222222183</v>
      </c>
      <c r="C129" s="45">
        <f>StopTimeCalcs!I129</f>
        <v>0.73472222222222183</v>
      </c>
      <c r="D129" s="26">
        <f>StopTimeCalcs!H129</f>
        <v>127</v>
      </c>
      <c r="E129" s="26">
        <f>StopTimeCalcs!D129</f>
        <v>2</v>
      </c>
    </row>
    <row r="130" spans="1:5" x14ac:dyDescent="0.25">
      <c r="A130" s="26">
        <f>StopTimeCalcs!A130</f>
        <v>43</v>
      </c>
      <c r="B130" s="45">
        <f>StopTimeCalcs!I130</f>
        <v>0.73819444444444404</v>
      </c>
      <c r="C130" s="45">
        <f>StopTimeCalcs!I130</f>
        <v>0.73819444444444404</v>
      </c>
      <c r="D130" s="26">
        <f>StopTimeCalcs!H130</f>
        <v>144</v>
      </c>
      <c r="E130" s="26">
        <f>StopTimeCalcs!D130</f>
        <v>3</v>
      </c>
    </row>
    <row r="131" spans="1:5" x14ac:dyDescent="0.25">
      <c r="A131" s="26">
        <f>StopTimeCalcs!A131</f>
        <v>44</v>
      </c>
      <c r="B131" s="45">
        <f>StopTimeCalcs!I131</f>
        <v>0.73611111111111072</v>
      </c>
      <c r="C131" s="45">
        <f>StopTimeCalcs!I131</f>
        <v>0.73611111111111072</v>
      </c>
      <c r="D131" s="26">
        <f>StopTimeCalcs!H131</f>
        <v>128</v>
      </c>
      <c r="E131" s="26">
        <f>StopTimeCalcs!D131</f>
        <v>1</v>
      </c>
    </row>
    <row r="132" spans="1:5" x14ac:dyDescent="0.25">
      <c r="A132" s="26">
        <f>StopTimeCalcs!A132</f>
        <v>44</v>
      </c>
      <c r="B132" s="45">
        <f>StopTimeCalcs!I132</f>
        <v>0.74027777777777737</v>
      </c>
      <c r="C132" s="45">
        <f>StopTimeCalcs!I132</f>
        <v>0.74027777777777737</v>
      </c>
      <c r="D132" s="26">
        <f>StopTimeCalcs!H132</f>
        <v>127</v>
      </c>
      <c r="E132" s="26">
        <f>StopTimeCalcs!D132</f>
        <v>2</v>
      </c>
    </row>
    <row r="133" spans="1:5" x14ac:dyDescent="0.25">
      <c r="A133" s="26">
        <f>StopTimeCalcs!A133</f>
        <v>44</v>
      </c>
      <c r="B133" s="45">
        <f>StopTimeCalcs!I133</f>
        <v>0.74374999999999958</v>
      </c>
      <c r="C133" s="45">
        <f>StopTimeCalcs!I133</f>
        <v>0.74374999999999958</v>
      </c>
      <c r="D133" s="26">
        <f>StopTimeCalcs!H133</f>
        <v>144</v>
      </c>
      <c r="E133" s="26">
        <f>StopTimeCalcs!D133</f>
        <v>3</v>
      </c>
    </row>
    <row r="134" spans="1:5" x14ac:dyDescent="0.25">
      <c r="A134" s="26">
        <f>StopTimeCalcs!A134</f>
        <v>45</v>
      </c>
      <c r="B134" s="45">
        <f>StopTimeCalcs!I134</f>
        <v>0.74166666666666625</v>
      </c>
      <c r="C134" s="45">
        <f>StopTimeCalcs!I134</f>
        <v>0.74166666666666625</v>
      </c>
      <c r="D134" s="26">
        <f>StopTimeCalcs!H134</f>
        <v>128</v>
      </c>
      <c r="E134" s="26">
        <f>StopTimeCalcs!D134</f>
        <v>1</v>
      </c>
    </row>
    <row r="135" spans="1:5" x14ac:dyDescent="0.25">
      <c r="A135" s="26">
        <f>StopTimeCalcs!A135</f>
        <v>45</v>
      </c>
      <c r="B135" s="45">
        <f>StopTimeCalcs!I135</f>
        <v>0.7458333333333329</v>
      </c>
      <c r="C135" s="45">
        <f>StopTimeCalcs!I135</f>
        <v>0.7458333333333329</v>
      </c>
      <c r="D135" s="26">
        <f>StopTimeCalcs!H135</f>
        <v>127</v>
      </c>
      <c r="E135" s="26">
        <f>StopTimeCalcs!D135</f>
        <v>2</v>
      </c>
    </row>
    <row r="136" spans="1:5" x14ac:dyDescent="0.25">
      <c r="A136" s="26">
        <f>StopTimeCalcs!A136</f>
        <v>45</v>
      </c>
      <c r="B136" s="45">
        <f>StopTimeCalcs!I136</f>
        <v>0.74930555555555511</v>
      </c>
      <c r="C136" s="45">
        <f>StopTimeCalcs!I136</f>
        <v>0.74930555555555511</v>
      </c>
      <c r="D136" s="26">
        <f>StopTimeCalcs!H136</f>
        <v>144</v>
      </c>
      <c r="E136" s="26">
        <f>StopTimeCalcs!D136</f>
        <v>3</v>
      </c>
    </row>
    <row r="137" spans="1:5" x14ac:dyDescent="0.25">
      <c r="A137" s="26">
        <f>StopTimeCalcs!A137</f>
        <v>46</v>
      </c>
      <c r="B137" s="45">
        <f>StopTimeCalcs!I137</f>
        <v>0.74722222222222179</v>
      </c>
      <c r="C137" s="45">
        <f>StopTimeCalcs!I137</f>
        <v>0.74722222222222179</v>
      </c>
      <c r="D137" s="26">
        <f>StopTimeCalcs!H137</f>
        <v>128</v>
      </c>
      <c r="E137" s="26">
        <f>StopTimeCalcs!D137</f>
        <v>1</v>
      </c>
    </row>
    <row r="138" spans="1:5" x14ac:dyDescent="0.25">
      <c r="A138" s="26">
        <f>StopTimeCalcs!A138</f>
        <v>46</v>
      </c>
      <c r="B138" s="45">
        <f>StopTimeCalcs!I138</f>
        <v>0.75138888888888844</v>
      </c>
      <c r="C138" s="45">
        <f>StopTimeCalcs!I138</f>
        <v>0.75138888888888844</v>
      </c>
      <c r="D138" s="26">
        <f>StopTimeCalcs!H138</f>
        <v>127</v>
      </c>
      <c r="E138" s="26">
        <f>StopTimeCalcs!D138</f>
        <v>2</v>
      </c>
    </row>
    <row r="139" spans="1:5" x14ac:dyDescent="0.25">
      <c r="A139" s="26">
        <f>StopTimeCalcs!A139</f>
        <v>46</v>
      </c>
      <c r="B139" s="45">
        <f>StopTimeCalcs!I139</f>
        <v>0.75486111111111065</v>
      </c>
      <c r="C139" s="45">
        <f>StopTimeCalcs!I139</f>
        <v>0.75486111111111065</v>
      </c>
      <c r="D139" s="26">
        <f>StopTimeCalcs!H139</f>
        <v>144</v>
      </c>
      <c r="E139" s="26">
        <f>StopTimeCalcs!D139</f>
        <v>3</v>
      </c>
    </row>
    <row r="140" spans="1:5" x14ac:dyDescent="0.25">
      <c r="A140" s="26">
        <f>StopTimeCalcs!A140</f>
        <v>47</v>
      </c>
      <c r="B140" s="45">
        <f>StopTimeCalcs!I140</f>
        <v>0.625</v>
      </c>
      <c r="C140" s="45">
        <f>StopTimeCalcs!I140</f>
        <v>0.625</v>
      </c>
      <c r="D140" s="26">
        <f>StopTimeCalcs!H140</f>
        <v>144</v>
      </c>
      <c r="E140" s="26">
        <f>StopTimeCalcs!D140</f>
        <v>1</v>
      </c>
    </row>
    <row r="141" spans="1:5" x14ac:dyDescent="0.25">
      <c r="A141" s="26">
        <f>StopTimeCalcs!A141</f>
        <v>47</v>
      </c>
      <c r="B141" s="45">
        <f>StopTimeCalcs!I141</f>
        <v>0.63055555555555554</v>
      </c>
      <c r="C141" s="45">
        <f>StopTimeCalcs!I141</f>
        <v>0.63055555555555554</v>
      </c>
      <c r="D141" s="26">
        <f>StopTimeCalcs!H141</f>
        <v>128</v>
      </c>
      <c r="E141" s="26">
        <f>StopTimeCalcs!D141</f>
        <v>2</v>
      </c>
    </row>
    <row r="142" spans="1:5" x14ac:dyDescent="0.25">
      <c r="A142" s="26">
        <f>StopTimeCalcs!A142</f>
        <v>48</v>
      </c>
      <c r="B142" s="45">
        <f>StopTimeCalcs!I142</f>
        <v>0.62847222222222221</v>
      </c>
      <c r="C142" s="45">
        <f>StopTimeCalcs!I142</f>
        <v>0.62847222222222221</v>
      </c>
      <c r="D142" s="26">
        <f>StopTimeCalcs!H142</f>
        <v>144</v>
      </c>
      <c r="E142" s="26">
        <f>StopTimeCalcs!D142</f>
        <v>1</v>
      </c>
    </row>
    <row r="143" spans="1:5" x14ac:dyDescent="0.25">
      <c r="A143" s="26">
        <f>StopTimeCalcs!A143</f>
        <v>48</v>
      </c>
      <c r="B143" s="45">
        <f>StopTimeCalcs!I143</f>
        <v>0.63402777777777775</v>
      </c>
      <c r="C143" s="45">
        <f>StopTimeCalcs!I143</f>
        <v>0.63402777777777775</v>
      </c>
      <c r="D143" s="26">
        <f>StopTimeCalcs!H143</f>
        <v>128</v>
      </c>
      <c r="E143" s="26">
        <f>StopTimeCalcs!D143</f>
        <v>2</v>
      </c>
    </row>
    <row r="144" spans="1:5" x14ac:dyDescent="0.25">
      <c r="A144" s="26">
        <f>StopTimeCalcs!A144</f>
        <v>49</v>
      </c>
      <c r="B144" s="45">
        <f>StopTimeCalcs!I144</f>
        <v>0.63194444444444442</v>
      </c>
      <c r="C144" s="45">
        <f>StopTimeCalcs!I144</f>
        <v>0.63194444444444442</v>
      </c>
      <c r="D144" s="26">
        <f>StopTimeCalcs!H144</f>
        <v>144</v>
      </c>
      <c r="E144" s="26">
        <f>StopTimeCalcs!D144</f>
        <v>1</v>
      </c>
    </row>
    <row r="145" spans="1:5" x14ac:dyDescent="0.25">
      <c r="A145" s="26">
        <f>StopTimeCalcs!A145</f>
        <v>49</v>
      </c>
      <c r="B145" s="45">
        <f>StopTimeCalcs!I145</f>
        <v>0.63749999999999996</v>
      </c>
      <c r="C145" s="45">
        <f>StopTimeCalcs!I145</f>
        <v>0.63749999999999996</v>
      </c>
      <c r="D145" s="26">
        <f>StopTimeCalcs!H145</f>
        <v>128</v>
      </c>
      <c r="E145" s="26">
        <f>StopTimeCalcs!D145</f>
        <v>2</v>
      </c>
    </row>
    <row r="146" spans="1:5" x14ac:dyDescent="0.25">
      <c r="A146" s="26">
        <f>StopTimeCalcs!A146</f>
        <v>50</v>
      </c>
      <c r="B146" s="45">
        <f>StopTimeCalcs!I146</f>
        <v>0.63541666666666663</v>
      </c>
      <c r="C146" s="45">
        <f>StopTimeCalcs!I146</f>
        <v>0.63541666666666663</v>
      </c>
      <c r="D146" s="26">
        <f>StopTimeCalcs!H146</f>
        <v>144</v>
      </c>
      <c r="E146" s="26">
        <f>StopTimeCalcs!D146</f>
        <v>1</v>
      </c>
    </row>
    <row r="147" spans="1:5" x14ac:dyDescent="0.25">
      <c r="A147" s="26">
        <f>StopTimeCalcs!A147</f>
        <v>50</v>
      </c>
      <c r="B147" s="45">
        <f>StopTimeCalcs!I147</f>
        <v>0.64097222222222217</v>
      </c>
      <c r="C147" s="45">
        <f>StopTimeCalcs!I147</f>
        <v>0.64097222222222217</v>
      </c>
      <c r="D147" s="26">
        <f>StopTimeCalcs!H147</f>
        <v>128</v>
      </c>
      <c r="E147" s="26">
        <f>StopTimeCalcs!D147</f>
        <v>2</v>
      </c>
    </row>
    <row r="148" spans="1:5" x14ac:dyDescent="0.25">
      <c r="A148" s="26">
        <f>StopTimeCalcs!A148</f>
        <v>51</v>
      </c>
      <c r="B148" s="45">
        <f>StopTimeCalcs!I148</f>
        <v>0.63888888888888884</v>
      </c>
      <c r="C148" s="45">
        <f>StopTimeCalcs!I148</f>
        <v>0.63888888888888884</v>
      </c>
      <c r="D148" s="26">
        <f>StopTimeCalcs!H148</f>
        <v>144</v>
      </c>
      <c r="E148" s="26">
        <f>StopTimeCalcs!D148</f>
        <v>1</v>
      </c>
    </row>
    <row r="149" spans="1:5" x14ac:dyDescent="0.25">
      <c r="A149" s="26">
        <f>StopTimeCalcs!A149</f>
        <v>51</v>
      </c>
      <c r="B149" s="45">
        <f>StopTimeCalcs!I149</f>
        <v>0.64444444444444438</v>
      </c>
      <c r="C149" s="45">
        <f>StopTimeCalcs!I149</f>
        <v>0.64444444444444438</v>
      </c>
      <c r="D149" s="26">
        <f>StopTimeCalcs!H149</f>
        <v>128</v>
      </c>
      <c r="E149" s="26">
        <f>StopTimeCalcs!D149</f>
        <v>2</v>
      </c>
    </row>
    <row r="150" spans="1:5" x14ac:dyDescent="0.25">
      <c r="A150" s="26">
        <f>StopTimeCalcs!A150</f>
        <v>52</v>
      </c>
      <c r="B150" s="45">
        <f>StopTimeCalcs!I150</f>
        <v>0.64236111111111105</v>
      </c>
      <c r="C150" s="45">
        <f>StopTimeCalcs!I150</f>
        <v>0.64236111111111105</v>
      </c>
      <c r="D150" s="26">
        <f>StopTimeCalcs!H150</f>
        <v>144</v>
      </c>
      <c r="E150" s="26">
        <f>StopTimeCalcs!D150</f>
        <v>1</v>
      </c>
    </row>
    <row r="151" spans="1:5" x14ac:dyDescent="0.25">
      <c r="A151" s="26">
        <f>StopTimeCalcs!A151</f>
        <v>52</v>
      </c>
      <c r="B151" s="45">
        <f>StopTimeCalcs!I151</f>
        <v>0.64791666666666659</v>
      </c>
      <c r="C151" s="45">
        <f>StopTimeCalcs!I151</f>
        <v>0.64791666666666659</v>
      </c>
      <c r="D151" s="26">
        <f>StopTimeCalcs!H151</f>
        <v>128</v>
      </c>
      <c r="E151" s="26">
        <f>StopTimeCalcs!D151</f>
        <v>2</v>
      </c>
    </row>
    <row r="152" spans="1:5" x14ac:dyDescent="0.25">
      <c r="A152" s="26">
        <f>StopTimeCalcs!A152</f>
        <v>53</v>
      </c>
      <c r="B152" s="45">
        <f>StopTimeCalcs!I152</f>
        <v>0.64583333333333326</v>
      </c>
      <c r="C152" s="45">
        <f>StopTimeCalcs!I152</f>
        <v>0.64583333333333326</v>
      </c>
      <c r="D152" s="26">
        <f>StopTimeCalcs!H152</f>
        <v>144</v>
      </c>
      <c r="E152" s="26">
        <f>StopTimeCalcs!D152</f>
        <v>1</v>
      </c>
    </row>
    <row r="153" spans="1:5" x14ac:dyDescent="0.25">
      <c r="A153" s="26">
        <f>StopTimeCalcs!A153</f>
        <v>53</v>
      </c>
      <c r="B153" s="45">
        <f>StopTimeCalcs!I153</f>
        <v>0.6513888888888888</v>
      </c>
      <c r="C153" s="45">
        <f>StopTimeCalcs!I153</f>
        <v>0.6513888888888888</v>
      </c>
      <c r="D153" s="26">
        <f>StopTimeCalcs!H153</f>
        <v>128</v>
      </c>
      <c r="E153" s="26">
        <f>StopTimeCalcs!D153</f>
        <v>2</v>
      </c>
    </row>
    <row r="154" spans="1:5" x14ac:dyDescent="0.25">
      <c r="A154" s="26">
        <f>StopTimeCalcs!A154</f>
        <v>54</v>
      </c>
      <c r="B154" s="45">
        <f>StopTimeCalcs!I154</f>
        <v>0.64930555555555547</v>
      </c>
      <c r="C154" s="45">
        <f>StopTimeCalcs!I154</f>
        <v>0.64930555555555547</v>
      </c>
      <c r="D154" s="26">
        <f>StopTimeCalcs!H154</f>
        <v>144</v>
      </c>
      <c r="E154" s="26">
        <f>StopTimeCalcs!D154</f>
        <v>1</v>
      </c>
    </row>
    <row r="155" spans="1:5" x14ac:dyDescent="0.25">
      <c r="A155" s="26">
        <f>StopTimeCalcs!A155</f>
        <v>54</v>
      </c>
      <c r="B155" s="45">
        <f>StopTimeCalcs!I155</f>
        <v>0.65486111111111101</v>
      </c>
      <c r="C155" s="45">
        <f>StopTimeCalcs!I155</f>
        <v>0.65486111111111101</v>
      </c>
      <c r="D155" s="26">
        <f>StopTimeCalcs!H155</f>
        <v>128</v>
      </c>
      <c r="E155" s="26">
        <f>StopTimeCalcs!D155</f>
        <v>2</v>
      </c>
    </row>
    <row r="156" spans="1:5" x14ac:dyDescent="0.25">
      <c r="A156" s="26">
        <f>StopTimeCalcs!A156</f>
        <v>55</v>
      </c>
      <c r="B156" s="45">
        <f>StopTimeCalcs!I156</f>
        <v>0.65277777777777768</v>
      </c>
      <c r="C156" s="45">
        <f>StopTimeCalcs!I156</f>
        <v>0.65277777777777768</v>
      </c>
      <c r="D156" s="26">
        <f>StopTimeCalcs!H156</f>
        <v>144</v>
      </c>
      <c r="E156" s="26">
        <f>StopTimeCalcs!D156</f>
        <v>1</v>
      </c>
    </row>
    <row r="157" spans="1:5" x14ac:dyDescent="0.25">
      <c r="A157" s="26">
        <f>StopTimeCalcs!A157</f>
        <v>55</v>
      </c>
      <c r="B157" s="45">
        <f>StopTimeCalcs!I157</f>
        <v>0.65833333333333321</v>
      </c>
      <c r="C157" s="45">
        <f>StopTimeCalcs!I157</f>
        <v>0.65833333333333321</v>
      </c>
      <c r="D157" s="26">
        <f>StopTimeCalcs!H157</f>
        <v>128</v>
      </c>
      <c r="E157" s="26">
        <f>StopTimeCalcs!D157</f>
        <v>2</v>
      </c>
    </row>
    <row r="158" spans="1:5" x14ac:dyDescent="0.25">
      <c r="A158" s="26">
        <f>StopTimeCalcs!A158</f>
        <v>56</v>
      </c>
      <c r="B158" s="45">
        <f>StopTimeCalcs!I158</f>
        <v>0.65624999999999989</v>
      </c>
      <c r="C158" s="45">
        <f>StopTimeCalcs!I158</f>
        <v>0.65624999999999989</v>
      </c>
      <c r="D158" s="26">
        <f>StopTimeCalcs!H158</f>
        <v>144</v>
      </c>
      <c r="E158" s="26">
        <f>StopTimeCalcs!D158</f>
        <v>1</v>
      </c>
    </row>
    <row r="159" spans="1:5" x14ac:dyDescent="0.25">
      <c r="A159" s="26">
        <f>StopTimeCalcs!A159</f>
        <v>56</v>
      </c>
      <c r="B159" s="45">
        <f>StopTimeCalcs!I159</f>
        <v>0.66180555555555542</v>
      </c>
      <c r="C159" s="45">
        <f>StopTimeCalcs!I159</f>
        <v>0.66180555555555542</v>
      </c>
      <c r="D159" s="26">
        <f>StopTimeCalcs!H159</f>
        <v>128</v>
      </c>
      <c r="E159" s="26">
        <f>StopTimeCalcs!D159</f>
        <v>2</v>
      </c>
    </row>
    <row r="160" spans="1:5" x14ac:dyDescent="0.25">
      <c r="A160" s="26">
        <f>StopTimeCalcs!A160</f>
        <v>57</v>
      </c>
      <c r="B160" s="45">
        <f>StopTimeCalcs!I160</f>
        <v>0.6597222222222221</v>
      </c>
      <c r="C160" s="45">
        <f>StopTimeCalcs!I160</f>
        <v>0.6597222222222221</v>
      </c>
      <c r="D160" s="26">
        <f>StopTimeCalcs!H160</f>
        <v>144</v>
      </c>
      <c r="E160" s="26">
        <f>StopTimeCalcs!D160</f>
        <v>1</v>
      </c>
    </row>
    <row r="161" spans="1:5" x14ac:dyDescent="0.25">
      <c r="A161" s="26">
        <f>StopTimeCalcs!A161</f>
        <v>57</v>
      </c>
      <c r="B161" s="45">
        <f>StopTimeCalcs!I161</f>
        <v>0.66527777777777763</v>
      </c>
      <c r="C161" s="45">
        <f>StopTimeCalcs!I161</f>
        <v>0.66527777777777763</v>
      </c>
      <c r="D161" s="26">
        <f>StopTimeCalcs!H161</f>
        <v>128</v>
      </c>
      <c r="E161" s="26">
        <f>StopTimeCalcs!D161</f>
        <v>2</v>
      </c>
    </row>
    <row r="162" spans="1:5" x14ac:dyDescent="0.25">
      <c r="A162" s="26">
        <f>StopTimeCalcs!A162</f>
        <v>58</v>
      </c>
      <c r="B162" s="45">
        <f>StopTimeCalcs!I162</f>
        <v>0.66319444444444431</v>
      </c>
      <c r="C162" s="45">
        <f>StopTimeCalcs!I162</f>
        <v>0.66319444444444431</v>
      </c>
      <c r="D162" s="26">
        <f>StopTimeCalcs!H162</f>
        <v>144</v>
      </c>
      <c r="E162" s="26">
        <f>StopTimeCalcs!D162</f>
        <v>1</v>
      </c>
    </row>
    <row r="163" spans="1:5" x14ac:dyDescent="0.25">
      <c r="A163" s="26">
        <f>StopTimeCalcs!A163</f>
        <v>58</v>
      </c>
      <c r="B163" s="45">
        <f>StopTimeCalcs!I163</f>
        <v>0.66874999999999984</v>
      </c>
      <c r="C163" s="45">
        <f>StopTimeCalcs!I163</f>
        <v>0.66874999999999984</v>
      </c>
      <c r="D163" s="26">
        <f>StopTimeCalcs!H163</f>
        <v>128</v>
      </c>
      <c r="E163" s="26">
        <f>StopTimeCalcs!D163</f>
        <v>2</v>
      </c>
    </row>
    <row r="164" spans="1:5" x14ac:dyDescent="0.25">
      <c r="A164" s="26">
        <f>StopTimeCalcs!A164</f>
        <v>59</v>
      </c>
      <c r="B164" s="45">
        <f>StopTimeCalcs!I164</f>
        <v>0.66666666666666652</v>
      </c>
      <c r="C164" s="45">
        <f>StopTimeCalcs!I164</f>
        <v>0.66666666666666652</v>
      </c>
      <c r="D164" s="26">
        <f>StopTimeCalcs!H164</f>
        <v>144</v>
      </c>
      <c r="E164" s="26">
        <f>StopTimeCalcs!D164</f>
        <v>1</v>
      </c>
    </row>
    <row r="165" spans="1:5" x14ac:dyDescent="0.25">
      <c r="A165" s="26">
        <f>StopTimeCalcs!A165</f>
        <v>59</v>
      </c>
      <c r="B165" s="45">
        <f>StopTimeCalcs!I165</f>
        <v>0.67222222222222205</v>
      </c>
      <c r="C165" s="45">
        <f>StopTimeCalcs!I165</f>
        <v>0.67222222222222205</v>
      </c>
      <c r="D165" s="26">
        <f>StopTimeCalcs!H165</f>
        <v>128</v>
      </c>
      <c r="E165" s="26">
        <f>StopTimeCalcs!D165</f>
        <v>2</v>
      </c>
    </row>
    <row r="166" spans="1:5" x14ac:dyDescent="0.25">
      <c r="A166" s="26">
        <f>StopTimeCalcs!A166</f>
        <v>60</v>
      </c>
      <c r="B166" s="45">
        <f>StopTimeCalcs!I166</f>
        <v>0.67013888888888873</v>
      </c>
      <c r="C166" s="45">
        <f>StopTimeCalcs!I166</f>
        <v>0.67013888888888873</v>
      </c>
      <c r="D166" s="26">
        <f>StopTimeCalcs!H166</f>
        <v>144</v>
      </c>
      <c r="E166" s="26">
        <f>StopTimeCalcs!D166</f>
        <v>1</v>
      </c>
    </row>
    <row r="167" spans="1:5" x14ac:dyDescent="0.25">
      <c r="A167" s="26">
        <f>StopTimeCalcs!A167</f>
        <v>60</v>
      </c>
      <c r="B167" s="45">
        <f>StopTimeCalcs!I167</f>
        <v>0.67569444444444426</v>
      </c>
      <c r="C167" s="45">
        <f>StopTimeCalcs!I167</f>
        <v>0.67569444444444426</v>
      </c>
      <c r="D167" s="26">
        <f>StopTimeCalcs!H167</f>
        <v>128</v>
      </c>
      <c r="E167" s="26">
        <f>StopTimeCalcs!D167</f>
        <v>2</v>
      </c>
    </row>
    <row r="168" spans="1:5" x14ac:dyDescent="0.25">
      <c r="A168" s="26">
        <f>StopTimeCalcs!A168</f>
        <v>61</v>
      </c>
      <c r="B168" s="45">
        <f>StopTimeCalcs!I168</f>
        <v>0.67361111111111094</v>
      </c>
      <c r="C168" s="45">
        <f>StopTimeCalcs!I168</f>
        <v>0.67361111111111094</v>
      </c>
      <c r="D168" s="26">
        <f>StopTimeCalcs!H168</f>
        <v>144</v>
      </c>
      <c r="E168" s="26">
        <f>StopTimeCalcs!D168</f>
        <v>1</v>
      </c>
    </row>
    <row r="169" spans="1:5" x14ac:dyDescent="0.25">
      <c r="A169" s="26">
        <f>StopTimeCalcs!A169</f>
        <v>61</v>
      </c>
      <c r="B169" s="45">
        <f>StopTimeCalcs!I169</f>
        <v>0.67916666666666647</v>
      </c>
      <c r="C169" s="45">
        <f>StopTimeCalcs!I169</f>
        <v>0.67916666666666647</v>
      </c>
      <c r="D169" s="26">
        <f>StopTimeCalcs!H169</f>
        <v>128</v>
      </c>
      <c r="E169" s="26">
        <f>StopTimeCalcs!D169</f>
        <v>2</v>
      </c>
    </row>
    <row r="170" spans="1:5" x14ac:dyDescent="0.25">
      <c r="A170" s="26">
        <f>StopTimeCalcs!A170</f>
        <v>62</v>
      </c>
      <c r="B170" s="45">
        <f>StopTimeCalcs!I170</f>
        <v>0.67708333333333315</v>
      </c>
      <c r="C170" s="45">
        <f>StopTimeCalcs!I170</f>
        <v>0.67708333333333315</v>
      </c>
      <c r="D170" s="26">
        <f>StopTimeCalcs!H170</f>
        <v>144</v>
      </c>
      <c r="E170" s="26">
        <f>StopTimeCalcs!D170</f>
        <v>1</v>
      </c>
    </row>
    <row r="171" spans="1:5" x14ac:dyDescent="0.25">
      <c r="A171" s="26">
        <f>StopTimeCalcs!A171</f>
        <v>62</v>
      </c>
      <c r="B171" s="45">
        <f>StopTimeCalcs!I171</f>
        <v>0.68263888888888868</v>
      </c>
      <c r="C171" s="45">
        <f>StopTimeCalcs!I171</f>
        <v>0.68263888888888868</v>
      </c>
      <c r="D171" s="26">
        <f>StopTimeCalcs!H171</f>
        <v>128</v>
      </c>
      <c r="E171" s="26">
        <f>StopTimeCalcs!D171</f>
        <v>2</v>
      </c>
    </row>
    <row r="172" spans="1:5" x14ac:dyDescent="0.25">
      <c r="A172" s="26">
        <f>StopTimeCalcs!A172</f>
        <v>63</v>
      </c>
      <c r="B172" s="45">
        <f>StopTimeCalcs!I172</f>
        <v>0.68055555555555536</v>
      </c>
      <c r="C172" s="45">
        <f>StopTimeCalcs!I172</f>
        <v>0.68055555555555536</v>
      </c>
      <c r="D172" s="26">
        <f>StopTimeCalcs!H172</f>
        <v>144</v>
      </c>
      <c r="E172" s="26">
        <f>StopTimeCalcs!D172</f>
        <v>1</v>
      </c>
    </row>
    <row r="173" spans="1:5" x14ac:dyDescent="0.25">
      <c r="A173" s="26">
        <f>StopTimeCalcs!A173</f>
        <v>63</v>
      </c>
      <c r="B173" s="45">
        <f>StopTimeCalcs!I173</f>
        <v>0.68611111111111089</v>
      </c>
      <c r="C173" s="45">
        <f>StopTimeCalcs!I173</f>
        <v>0.68611111111111089</v>
      </c>
      <c r="D173" s="26">
        <f>StopTimeCalcs!H173</f>
        <v>128</v>
      </c>
      <c r="E173" s="26">
        <f>StopTimeCalcs!D173</f>
        <v>2</v>
      </c>
    </row>
    <row r="174" spans="1:5" x14ac:dyDescent="0.25">
      <c r="A174" s="26">
        <f>StopTimeCalcs!A174</f>
        <v>64</v>
      </c>
      <c r="B174" s="45">
        <f>StopTimeCalcs!I174</f>
        <v>0.68402777777777757</v>
      </c>
      <c r="C174" s="45">
        <f>StopTimeCalcs!I174</f>
        <v>0.68402777777777757</v>
      </c>
      <c r="D174" s="26">
        <f>StopTimeCalcs!H174</f>
        <v>144</v>
      </c>
      <c r="E174" s="26">
        <f>StopTimeCalcs!D174</f>
        <v>1</v>
      </c>
    </row>
    <row r="175" spans="1:5" x14ac:dyDescent="0.25">
      <c r="A175" s="26">
        <f>StopTimeCalcs!A175</f>
        <v>64</v>
      </c>
      <c r="B175" s="45">
        <f>StopTimeCalcs!I175</f>
        <v>0.6895833333333331</v>
      </c>
      <c r="C175" s="45">
        <f>StopTimeCalcs!I175</f>
        <v>0.6895833333333331</v>
      </c>
      <c r="D175" s="26">
        <f>StopTimeCalcs!H175</f>
        <v>128</v>
      </c>
      <c r="E175" s="26">
        <f>StopTimeCalcs!D175</f>
        <v>2</v>
      </c>
    </row>
    <row r="176" spans="1:5" x14ac:dyDescent="0.25">
      <c r="A176" s="26">
        <f>StopTimeCalcs!A176</f>
        <v>65</v>
      </c>
      <c r="B176" s="45">
        <f>StopTimeCalcs!I176</f>
        <v>0.68749999999999978</v>
      </c>
      <c r="C176" s="45">
        <f>StopTimeCalcs!I176</f>
        <v>0.68749999999999978</v>
      </c>
      <c r="D176" s="26">
        <f>StopTimeCalcs!H176</f>
        <v>144</v>
      </c>
      <c r="E176" s="26">
        <f>StopTimeCalcs!D176</f>
        <v>1</v>
      </c>
    </row>
    <row r="177" spans="1:5" x14ac:dyDescent="0.25">
      <c r="A177" s="26">
        <f>StopTimeCalcs!A177</f>
        <v>65</v>
      </c>
      <c r="B177" s="45">
        <f>StopTimeCalcs!I177</f>
        <v>0.69305555555555531</v>
      </c>
      <c r="C177" s="45">
        <f>StopTimeCalcs!I177</f>
        <v>0.69305555555555531</v>
      </c>
      <c r="D177" s="26">
        <f>StopTimeCalcs!H177</f>
        <v>128</v>
      </c>
      <c r="E177" s="26">
        <f>StopTimeCalcs!D177</f>
        <v>2</v>
      </c>
    </row>
    <row r="178" spans="1:5" x14ac:dyDescent="0.25">
      <c r="A178" s="26">
        <f>StopTimeCalcs!A178</f>
        <v>66</v>
      </c>
      <c r="B178" s="45">
        <f>StopTimeCalcs!I178</f>
        <v>0.69097222222222199</v>
      </c>
      <c r="C178" s="45">
        <f>StopTimeCalcs!I178</f>
        <v>0.69097222222222199</v>
      </c>
      <c r="D178" s="26">
        <f>StopTimeCalcs!H178</f>
        <v>144</v>
      </c>
      <c r="E178" s="26">
        <f>StopTimeCalcs!D178</f>
        <v>1</v>
      </c>
    </row>
    <row r="179" spans="1:5" x14ac:dyDescent="0.25">
      <c r="A179" s="26">
        <f>StopTimeCalcs!A179</f>
        <v>66</v>
      </c>
      <c r="B179" s="45">
        <f>StopTimeCalcs!I179</f>
        <v>0.69652777777777752</v>
      </c>
      <c r="C179" s="45">
        <f>StopTimeCalcs!I179</f>
        <v>0.69652777777777752</v>
      </c>
      <c r="D179" s="26">
        <f>StopTimeCalcs!H179</f>
        <v>128</v>
      </c>
      <c r="E179" s="26">
        <f>StopTimeCalcs!D179</f>
        <v>2</v>
      </c>
    </row>
    <row r="180" spans="1:5" x14ac:dyDescent="0.25">
      <c r="A180" s="26">
        <f>StopTimeCalcs!A180</f>
        <v>67</v>
      </c>
      <c r="B180" s="45">
        <f>StopTimeCalcs!I180</f>
        <v>0.6944444444444442</v>
      </c>
      <c r="C180" s="45">
        <f>StopTimeCalcs!I180</f>
        <v>0.6944444444444442</v>
      </c>
      <c r="D180" s="26">
        <f>StopTimeCalcs!H180</f>
        <v>144</v>
      </c>
      <c r="E180" s="26">
        <f>StopTimeCalcs!D180</f>
        <v>1</v>
      </c>
    </row>
    <row r="181" spans="1:5" x14ac:dyDescent="0.25">
      <c r="A181" s="26">
        <f>StopTimeCalcs!A181</f>
        <v>67</v>
      </c>
      <c r="B181" s="45">
        <f>StopTimeCalcs!I181</f>
        <v>0.69999999999999973</v>
      </c>
      <c r="C181" s="45">
        <f>StopTimeCalcs!I181</f>
        <v>0.69999999999999973</v>
      </c>
      <c r="D181" s="26">
        <f>StopTimeCalcs!H181</f>
        <v>128</v>
      </c>
      <c r="E181" s="26">
        <f>StopTimeCalcs!D181</f>
        <v>2</v>
      </c>
    </row>
    <row r="182" spans="1:5" x14ac:dyDescent="0.25">
      <c r="A182" s="26">
        <f>StopTimeCalcs!A182</f>
        <v>68</v>
      </c>
      <c r="B182" s="45">
        <f>StopTimeCalcs!I182</f>
        <v>0.69791666666666641</v>
      </c>
      <c r="C182" s="45">
        <f>StopTimeCalcs!I182</f>
        <v>0.69791666666666641</v>
      </c>
      <c r="D182" s="26">
        <f>StopTimeCalcs!H182</f>
        <v>144</v>
      </c>
      <c r="E182" s="26">
        <f>StopTimeCalcs!D182</f>
        <v>1</v>
      </c>
    </row>
    <row r="183" spans="1:5" x14ac:dyDescent="0.25">
      <c r="A183" s="26">
        <f>StopTimeCalcs!A183</f>
        <v>68</v>
      </c>
      <c r="B183" s="45">
        <f>StopTimeCalcs!I183</f>
        <v>0.70347222222222194</v>
      </c>
      <c r="C183" s="45">
        <f>StopTimeCalcs!I183</f>
        <v>0.70347222222222194</v>
      </c>
      <c r="D183" s="26">
        <f>StopTimeCalcs!H183</f>
        <v>128</v>
      </c>
      <c r="E183" s="26">
        <f>StopTimeCalcs!D183</f>
        <v>2</v>
      </c>
    </row>
    <row r="184" spans="1:5" x14ac:dyDescent="0.25">
      <c r="A184" s="26">
        <f>StopTimeCalcs!A184</f>
        <v>69</v>
      </c>
      <c r="B184" s="45">
        <f>StopTimeCalcs!I184</f>
        <v>0.70138888888888862</v>
      </c>
      <c r="C184" s="45">
        <f>StopTimeCalcs!I184</f>
        <v>0.70138888888888862</v>
      </c>
      <c r="D184" s="26">
        <f>StopTimeCalcs!H184</f>
        <v>144</v>
      </c>
      <c r="E184" s="26">
        <f>StopTimeCalcs!D184</f>
        <v>1</v>
      </c>
    </row>
    <row r="185" spans="1:5" x14ac:dyDescent="0.25">
      <c r="A185" s="26">
        <f>StopTimeCalcs!A185</f>
        <v>69</v>
      </c>
      <c r="B185" s="45">
        <f>StopTimeCalcs!I185</f>
        <v>0.70694444444444415</v>
      </c>
      <c r="C185" s="45">
        <f>StopTimeCalcs!I185</f>
        <v>0.70694444444444415</v>
      </c>
      <c r="D185" s="26">
        <f>StopTimeCalcs!H185</f>
        <v>128</v>
      </c>
      <c r="E185" s="26">
        <f>StopTimeCalcs!D185</f>
        <v>2</v>
      </c>
    </row>
    <row r="186" spans="1:5" x14ac:dyDescent="0.25">
      <c r="A186" s="26">
        <f>StopTimeCalcs!A186</f>
        <v>70</v>
      </c>
      <c r="B186" s="45">
        <f>StopTimeCalcs!I186</f>
        <v>0.70486111111111083</v>
      </c>
      <c r="C186" s="45">
        <f>StopTimeCalcs!I186</f>
        <v>0.70486111111111083</v>
      </c>
      <c r="D186" s="26">
        <f>StopTimeCalcs!H186</f>
        <v>144</v>
      </c>
      <c r="E186" s="26">
        <f>StopTimeCalcs!D186</f>
        <v>1</v>
      </c>
    </row>
    <row r="187" spans="1:5" x14ac:dyDescent="0.25">
      <c r="A187" s="26">
        <f>StopTimeCalcs!A187</f>
        <v>70</v>
      </c>
      <c r="B187" s="45">
        <f>StopTimeCalcs!I187</f>
        <v>0.71041666666666636</v>
      </c>
      <c r="C187" s="45">
        <f>StopTimeCalcs!I187</f>
        <v>0.71041666666666636</v>
      </c>
      <c r="D187" s="26">
        <f>StopTimeCalcs!H187</f>
        <v>128</v>
      </c>
      <c r="E187" s="26">
        <f>StopTimeCalcs!D187</f>
        <v>2</v>
      </c>
    </row>
    <row r="188" spans="1:5" x14ac:dyDescent="0.25">
      <c r="A188" s="26">
        <f>StopTimeCalcs!A188</f>
        <v>71</v>
      </c>
      <c r="B188" s="45">
        <f>StopTimeCalcs!I188</f>
        <v>0.70833333333333304</v>
      </c>
      <c r="C188" s="45">
        <f>StopTimeCalcs!I188</f>
        <v>0.70833333333333304</v>
      </c>
      <c r="D188" s="26">
        <f>StopTimeCalcs!H188</f>
        <v>144</v>
      </c>
      <c r="E188" s="26">
        <f>StopTimeCalcs!D188</f>
        <v>1</v>
      </c>
    </row>
    <row r="189" spans="1:5" x14ac:dyDescent="0.25">
      <c r="A189" s="26">
        <f>StopTimeCalcs!A189</f>
        <v>71</v>
      </c>
      <c r="B189" s="45">
        <f>StopTimeCalcs!I189</f>
        <v>0.71388888888888857</v>
      </c>
      <c r="C189" s="45">
        <f>StopTimeCalcs!I189</f>
        <v>0.71388888888888857</v>
      </c>
      <c r="D189" s="26">
        <f>StopTimeCalcs!H189</f>
        <v>128</v>
      </c>
      <c r="E189" s="26">
        <f>StopTimeCalcs!D189</f>
        <v>2</v>
      </c>
    </row>
    <row r="190" spans="1:5" x14ac:dyDescent="0.25">
      <c r="A190" s="26">
        <f>StopTimeCalcs!A190</f>
        <v>72</v>
      </c>
      <c r="B190" s="45">
        <f>StopTimeCalcs!I190</f>
        <v>0.71180555555555525</v>
      </c>
      <c r="C190" s="45">
        <f>StopTimeCalcs!I190</f>
        <v>0.71180555555555525</v>
      </c>
      <c r="D190" s="26">
        <f>StopTimeCalcs!H190</f>
        <v>144</v>
      </c>
      <c r="E190" s="26">
        <f>StopTimeCalcs!D190</f>
        <v>1</v>
      </c>
    </row>
    <row r="191" spans="1:5" x14ac:dyDescent="0.25">
      <c r="A191" s="26">
        <f>StopTimeCalcs!A191</f>
        <v>72</v>
      </c>
      <c r="B191" s="45">
        <f>StopTimeCalcs!I191</f>
        <v>0.71736111111111078</v>
      </c>
      <c r="C191" s="45">
        <f>StopTimeCalcs!I191</f>
        <v>0.71736111111111078</v>
      </c>
      <c r="D191" s="26">
        <f>StopTimeCalcs!H191</f>
        <v>128</v>
      </c>
      <c r="E191" s="26">
        <f>StopTimeCalcs!D191</f>
        <v>2</v>
      </c>
    </row>
    <row r="192" spans="1:5" x14ac:dyDescent="0.25">
      <c r="A192" s="26">
        <f>StopTimeCalcs!A192</f>
        <v>73</v>
      </c>
      <c r="B192" s="45">
        <f>StopTimeCalcs!I192</f>
        <v>0.71527777777777746</v>
      </c>
      <c r="C192" s="45">
        <f>StopTimeCalcs!I192</f>
        <v>0.71527777777777746</v>
      </c>
      <c r="D192" s="26">
        <f>StopTimeCalcs!H192</f>
        <v>144</v>
      </c>
      <c r="E192" s="26">
        <f>StopTimeCalcs!D192</f>
        <v>1</v>
      </c>
    </row>
    <row r="193" spans="1:5" x14ac:dyDescent="0.25">
      <c r="A193" s="26">
        <f>StopTimeCalcs!A193</f>
        <v>73</v>
      </c>
      <c r="B193" s="45">
        <f>StopTimeCalcs!I193</f>
        <v>0.72083333333333299</v>
      </c>
      <c r="C193" s="45">
        <f>StopTimeCalcs!I193</f>
        <v>0.72083333333333299</v>
      </c>
      <c r="D193" s="26">
        <f>StopTimeCalcs!H193</f>
        <v>128</v>
      </c>
      <c r="E193" s="26">
        <f>StopTimeCalcs!D193</f>
        <v>2</v>
      </c>
    </row>
    <row r="194" spans="1:5" x14ac:dyDescent="0.25">
      <c r="A194" s="26">
        <f>StopTimeCalcs!A194</f>
        <v>74</v>
      </c>
      <c r="B194" s="45">
        <f>StopTimeCalcs!I194</f>
        <v>0.71874999999999967</v>
      </c>
      <c r="C194" s="45">
        <f>StopTimeCalcs!I194</f>
        <v>0.71874999999999967</v>
      </c>
      <c r="D194" s="26">
        <f>StopTimeCalcs!H194</f>
        <v>144</v>
      </c>
      <c r="E194" s="26">
        <f>StopTimeCalcs!D194</f>
        <v>1</v>
      </c>
    </row>
    <row r="195" spans="1:5" x14ac:dyDescent="0.25">
      <c r="A195" s="26">
        <f>StopTimeCalcs!A195</f>
        <v>74</v>
      </c>
      <c r="B195" s="45">
        <f>StopTimeCalcs!I195</f>
        <v>0.7243055555555552</v>
      </c>
      <c r="C195" s="45">
        <f>StopTimeCalcs!I195</f>
        <v>0.7243055555555552</v>
      </c>
      <c r="D195" s="26">
        <f>StopTimeCalcs!H195</f>
        <v>128</v>
      </c>
      <c r="E195" s="26">
        <f>StopTimeCalcs!D195</f>
        <v>2</v>
      </c>
    </row>
    <row r="196" spans="1:5" x14ac:dyDescent="0.25">
      <c r="A196" s="26">
        <f>StopTimeCalcs!A196</f>
        <v>75</v>
      </c>
      <c r="B196" s="45">
        <f>StopTimeCalcs!I196</f>
        <v>0.72222222222222188</v>
      </c>
      <c r="C196" s="45">
        <f>StopTimeCalcs!I196</f>
        <v>0.72222222222222188</v>
      </c>
      <c r="D196" s="26">
        <f>StopTimeCalcs!H196</f>
        <v>144</v>
      </c>
      <c r="E196" s="26">
        <f>StopTimeCalcs!D196</f>
        <v>1</v>
      </c>
    </row>
    <row r="197" spans="1:5" x14ac:dyDescent="0.25">
      <c r="A197" s="26">
        <f>StopTimeCalcs!A197</f>
        <v>75</v>
      </c>
      <c r="B197" s="45">
        <f>StopTimeCalcs!I197</f>
        <v>0.72777777777777741</v>
      </c>
      <c r="C197" s="45">
        <f>StopTimeCalcs!I197</f>
        <v>0.72777777777777741</v>
      </c>
      <c r="D197" s="26">
        <f>StopTimeCalcs!H197</f>
        <v>128</v>
      </c>
      <c r="E197" s="26">
        <f>StopTimeCalcs!D197</f>
        <v>2</v>
      </c>
    </row>
    <row r="198" spans="1:5" x14ac:dyDescent="0.25">
      <c r="A198" s="26">
        <f>StopTimeCalcs!A198</f>
        <v>76</v>
      </c>
      <c r="B198" s="45">
        <f>StopTimeCalcs!I198</f>
        <v>0.72569444444444409</v>
      </c>
      <c r="C198" s="45">
        <f>StopTimeCalcs!I198</f>
        <v>0.72569444444444409</v>
      </c>
      <c r="D198" s="26">
        <f>StopTimeCalcs!H198</f>
        <v>144</v>
      </c>
      <c r="E198" s="26">
        <f>StopTimeCalcs!D198</f>
        <v>1</v>
      </c>
    </row>
    <row r="199" spans="1:5" x14ac:dyDescent="0.25">
      <c r="A199" s="26">
        <f>StopTimeCalcs!A199</f>
        <v>76</v>
      </c>
      <c r="B199" s="45">
        <f>StopTimeCalcs!I199</f>
        <v>0.73124999999999962</v>
      </c>
      <c r="C199" s="45">
        <f>StopTimeCalcs!I199</f>
        <v>0.73124999999999962</v>
      </c>
      <c r="D199" s="26">
        <f>StopTimeCalcs!H199</f>
        <v>128</v>
      </c>
      <c r="E199" s="26">
        <f>StopTimeCalcs!D199</f>
        <v>2</v>
      </c>
    </row>
    <row r="200" spans="1:5" x14ac:dyDescent="0.25">
      <c r="A200" s="26">
        <f>StopTimeCalcs!A200</f>
        <v>77</v>
      </c>
      <c r="B200" s="45">
        <f>StopTimeCalcs!I200</f>
        <v>0.7291666666666663</v>
      </c>
      <c r="C200" s="45">
        <f>StopTimeCalcs!I200</f>
        <v>0.7291666666666663</v>
      </c>
      <c r="D200" s="26">
        <f>StopTimeCalcs!H200</f>
        <v>144</v>
      </c>
      <c r="E200" s="26">
        <f>StopTimeCalcs!D200</f>
        <v>1</v>
      </c>
    </row>
    <row r="201" spans="1:5" x14ac:dyDescent="0.25">
      <c r="A201" s="26">
        <f>StopTimeCalcs!A201</f>
        <v>77</v>
      </c>
      <c r="B201" s="45">
        <f>StopTimeCalcs!I201</f>
        <v>0.73472222222222183</v>
      </c>
      <c r="C201" s="45">
        <f>StopTimeCalcs!I201</f>
        <v>0.73472222222222183</v>
      </c>
      <c r="D201" s="26">
        <f>StopTimeCalcs!H201</f>
        <v>128</v>
      </c>
      <c r="E201" s="26">
        <f>StopTimeCalcs!D201</f>
        <v>2</v>
      </c>
    </row>
    <row r="202" spans="1:5" x14ac:dyDescent="0.25">
      <c r="A202" s="26">
        <f>StopTimeCalcs!A202</f>
        <v>78</v>
      </c>
      <c r="B202" s="45">
        <f>StopTimeCalcs!I202</f>
        <v>0.73263888888888851</v>
      </c>
      <c r="C202" s="45">
        <f>StopTimeCalcs!I202</f>
        <v>0.73263888888888851</v>
      </c>
      <c r="D202" s="26">
        <f>StopTimeCalcs!H202</f>
        <v>144</v>
      </c>
      <c r="E202" s="26">
        <f>StopTimeCalcs!D202</f>
        <v>1</v>
      </c>
    </row>
    <row r="203" spans="1:5" x14ac:dyDescent="0.25">
      <c r="A203" s="26">
        <f>StopTimeCalcs!A203</f>
        <v>78</v>
      </c>
      <c r="B203" s="45">
        <f>StopTimeCalcs!I203</f>
        <v>0.73819444444444404</v>
      </c>
      <c r="C203" s="45">
        <f>StopTimeCalcs!I203</f>
        <v>0.73819444444444404</v>
      </c>
      <c r="D203" s="26">
        <f>StopTimeCalcs!H203</f>
        <v>128</v>
      </c>
      <c r="E203" s="26">
        <f>StopTimeCalcs!D203</f>
        <v>2</v>
      </c>
    </row>
    <row r="204" spans="1:5" x14ac:dyDescent="0.25">
      <c r="A204" s="26">
        <f>StopTimeCalcs!A204</f>
        <v>79</v>
      </c>
      <c r="B204" s="45">
        <f>StopTimeCalcs!I204</f>
        <v>0.73611111111111072</v>
      </c>
      <c r="C204" s="45">
        <f>StopTimeCalcs!I204</f>
        <v>0.73611111111111072</v>
      </c>
      <c r="D204" s="26">
        <f>StopTimeCalcs!H204</f>
        <v>144</v>
      </c>
      <c r="E204" s="26">
        <f>StopTimeCalcs!D204</f>
        <v>1</v>
      </c>
    </row>
    <row r="205" spans="1:5" x14ac:dyDescent="0.25">
      <c r="A205" s="26">
        <f>StopTimeCalcs!A205</f>
        <v>79</v>
      </c>
      <c r="B205" s="45">
        <f>StopTimeCalcs!I205</f>
        <v>0.74166666666666625</v>
      </c>
      <c r="C205" s="45">
        <f>StopTimeCalcs!I205</f>
        <v>0.74166666666666625</v>
      </c>
      <c r="D205" s="26">
        <f>StopTimeCalcs!H205</f>
        <v>128</v>
      </c>
      <c r="E205" s="26">
        <f>StopTimeCalcs!D205</f>
        <v>2</v>
      </c>
    </row>
    <row r="206" spans="1:5" x14ac:dyDescent="0.25">
      <c r="A206" s="26">
        <f>StopTimeCalcs!A206</f>
        <v>80</v>
      </c>
      <c r="B206" s="45">
        <f>StopTimeCalcs!I206</f>
        <v>0.73958333333333293</v>
      </c>
      <c r="C206" s="45">
        <f>StopTimeCalcs!I206</f>
        <v>0.73958333333333293</v>
      </c>
      <c r="D206" s="26">
        <f>StopTimeCalcs!H206</f>
        <v>144</v>
      </c>
      <c r="E206" s="26">
        <f>StopTimeCalcs!D206</f>
        <v>1</v>
      </c>
    </row>
    <row r="207" spans="1:5" x14ac:dyDescent="0.25">
      <c r="A207" s="26">
        <f>StopTimeCalcs!A207</f>
        <v>80</v>
      </c>
      <c r="B207" s="45">
        <f>StopTimeCalcs!I207</f>
        <v>0.74513888888888846</v>
      </c>
      <c r="C207" s="45">
        <f>StopTimeCalcs!I207</f>
        <v>0.74513888888888846</v>
      </c>
      <c r="D207" s="26">
        <f>StopTimeCalcs!H207</f>
        <v>128</v>
      </c>
      <c r="E207" s="26">
        <f>StopTimeCalcs!D207</f>
        <v>2</v>
      </c>
    </row>
    <row r="208" spans="1:5" x14ac:dyDescent="0.25">
      <c r="A208" s="26">
        <f>StopTimeCalcs!A208</f>
        <v>81</v>
      </c>
      <c r="B208" s="45">
        <f>StopTimeCalcs!I208</f>
        <v>0.74305555555555514</v>
      </c>
      <c r="C208" s="45">
        <f>StopTimeCalcs!I208</f>
        <v>0.74305555555555514</v>
      </c>
      <c r="D208" s="26">
        <f>StopTimeCalcs!H208</f>
        <v>144</v>
      </c>
      <c r="E208" s="26">
        <f>StopTimeCalcs!D208</f>
        <v>1</v>
      </c>
    </row>
    <row r="209" spans="1:5" x14ac:dyDescent="0.25">
      <c r="A209" s="26">
        <f>StopTimeCalcs!A209</f>
        <v>81</v>
      </c>
      <c r="B209" s="45">
        <f>StopTimeCalcs!I209</f>
        <v>0.74861111111111067</v>
      </c>
      <c r="C209" s="45">
        <f>StopTimeCalcs!I209</f>
        <v>0.74861111111111067</v>
      </c>
      <c r="D209" s="26">
        <f>StopTimeCalcs!H209</f>
        <v>128</v>
      </c>
      <c r="E209" s="26">
        <f>StopTimeCalcs!D209</f>
        <v>2</v>
      </c>
    </row>
    <row r="210" spans="1:5" x14ac:dyDescent="0.25">
      <c r="A210" s="26">
        <f>StopTimeCalcs!A210</f>
        <v>82</v>
      </c>
      <c r="B210" s="45">
        <f>StopTimeCalcs!I210</f>
        <v>0.74652777777777735</v>
      </c>
      <c r="C210" s="45">
        <f>StopTimeCalcs!I210</f>
        <v>0.74652777777777735</v>
      </c>
      <c r="D210" s="26">
        <f>StopTimeCalcs!H210</f>
        <v>144</v>
      </c>
      <c r="E210" s="26">
        <f>StopTimeCalcs!D210</f>
        <v>1</v>
      </c>
    </row>
    <row r="211" spans="1:5" x14ac:dyDescent="0.25">
      <c r="A211" s="26">
        <f>StopTimeCalcs!A211</f>
        <v>82</v>
      </c>
      <c r="B211" s="45">
        <f>StopTimeCalcs!I211</f>
        <v>0.75208333333333288</v>
      </c>
      <c r="C211" s="45">
        <f>StopTimeCalcs!I211</f>
        <v>0.75208333333333288</v>
      </c>
      <c r="D211" s="26">
        <f>StopTimeCalcs!H211</f>
        <v>128</v>
      </c>
      <c r="E211" s="26">
        <f>StopTimeCalcs!D211</f>
        <v>2</v>
      </c>
    </row>
    <row r="212" spans="1:5" x14ac:dyDescent="0.25">
      <c r="A212" s="26">
        <f>StopTimeCalcs!A212</f>
        <v>83</v>
      </c>
      <c r="B212" s="45">
        <f>StopTimeCalcs!I212</f>
        <v>0.625</v>
      </c>
      <c r="C212" s="45">
        <f>StopTimeCalcs!I212</f>
        <v>0.625</v>
      </c>
      <c r="D212" s="26">
        <f>StopTimeCalcs!H212</f>
        <v>128</v>
      </c>
      <c r="E212" s="26">
        <f>StopTimeCalcs!D212</f>
        <v>1</v>
      </c>
    </row>
    <row r="213" spans="1:5" x14ac:dyDescent="0.25">
      <c r="A213" s="26">
        <f>StopTimeCalcs!A213</f>
        <v>83</v>
      </c>
      <c r="B213" s="45">
        <f>StopTimeCalcs!I213</f>
        <v>0.63055555555555554</v>
      </c>
      <c r="C213" s="45">
        <f>StopTimeCalcs!I213</f>
        <v>0.63055555555555554</v>
      </c>
      <c r="D213" s="26">
        <f>StopTimeCalcs!H213</f>
        <v>144</v>
      </c>
      <c r="E213" s="26">
        <f>StopTimeCalcs!D213</f>
        <v>2</v>
      </c>
    </row>
    <row r="214" spans="1:5" x14ac:dyDescent="0.25">
      <c r="A214" s="26">
        <f>StopTimeCalcs!A214</f>
        <v>84</v>
      </c>
      <c r="B214" s="45">
        <f>StopTimeCalcs!I214</f>
        <v>0.62847222222222221</v>
      </c>
      <c r="C214" s="45">
        <f>StopTimeCalcs!I214</f>
        <v>0.62847222222222221</v>
      </c>
      <c r="D214" s="26">
        <f>StopTimeCalcs!H214</f>
        <v>128</v>
      </c>
      <c r="E214" s="26">
        <f>StopTimeCalcs!D214</f>
        <v>1</v>
      </c>
    </row>
    <row r="215" spans="1:5" x14ac:dyDescent="0.25">
      <c r="A215" s="26">
        <f>StopTimeCalcs!A215</f>
        <v>84</v>
      </c>
      <c r="B215" s="45">
        <f>StopTimeCalcs!I215</f>
        <v>0.63402777777777775</v>
      </c>
      <c r="C215" s="45">
        <f>StopTimeCalcs!I215</f>
        <v>0.63402777777777775</v>
      </c>
      <c r="D215" s="26">
        <f>StopTimeCalcs!H215</f>
        <v>144</v>
      </c>
      <c r="E215" s="26">
        <f>StopTimeCalcs!D215</f>
        <v>2</v>
      </c>
    </row>
    <row r="216" spans="1:5" x14ac:dyDescent="0.25">
      <c r="A216" s="26">
        <f>StopTimeCalcs!A216</f>
        <v>85</v>
      </c>
      <c r="B216" s="45">
        <f>StopTimeCalcs!I216</f>
        <v>0.63194444444444442</v>
      </c>
      <c r="C216" s="45">
        <f>StopTimeCalcs!I216</f>
        <v>0.63194444444444442</v>
      </c>
      <c r="D216" s="26">
        <f>StopTimeCalcs!H216</f>
        <v>128</v>
      </c>
      <c r="E216" s="26">
        <f>StopTimeCalcs!D216</f>
        <v>1</v>
      </c>
    </row>
    <row r="217" spans="1:5" x14ac:dyDescent="0.25">
      <c r="A217" s="26">
        <f>StopTimeCalcs!A217</f>
        <v>85</v>
      </c>
      <c r="B217" s="45">
        <f>StopTimeCalcs!I217</f>
        <v>0.63749999999999996</v>
      </c>
      <c r="C217" s="45">
        <f>StopTimeCalcs!I217</f>
        <v>0.63749999999999996</v>
      </c>
      <c r="D217" s="26">
        <f>StopTimeCalcs!H217</f>
        <v>144</v>
      </c>
      <c r="E217" s="26">
        <f>StopTimeCalcs!D217</f>
        <v>2</v>
      </c>
    </row>
    <row r="218" spans="1:5" x14ac:dyDescent="0.25">
      <c r="A218" s="26">
        <f>StopTimeCalcs!A218</f>
        <v>86</v>
      </c>
      <c r="B218" s="45">
        <f>StopTimeCalcs!I218</f>
        <v>0.63541666666666663</v>
      </c>
      <c r="C218" s="45">
        <f>StopTimeCalcs!I218</f>
        <v>0.63541666666666663</v>
      </c>
      <c r="D218" s="26">
        <f>StopTimeCalcs!H218</f>
        <v>128</v>
      </c>
      <c r="E218" s="26">
        <f>StopTimeCalcs!D218</f>
        <v>1</v>
      </c>
    </row>
    <row r="219" spans="1:5" x14ac:dyDescent="0.25">
      <c r="A219" s="26">
        <f>StopTimeCalcs!A219</f>
        <v>86</v>
      </c>
      <c r="B219" s="45">
        <f>StopTimeCalcs!I219</f>
        <v>0.64097222222222217</v>
      </c>
      <c r="C219" s="45">
        <f>StopTimeCalcs!I219</f>
        <v>0.64097222222222217</v>
      </c>
      <c r="D219" s="26">
        <f>StopTimeCalcs!H219</f>
        <v>144</v>
      </c>
      <c r="E219" s="26">
        <f>StopTimeCalcs!D219</f>
        <v>2</v>
      </c>
    </row>
    <row r="220" spans="1:5" x14ac:dyDescent="0.25">
      <c r="A220" s="26">
        <f>StopTimeCalcs!A220</f>
        <v>87</v>
      </c>
      <c r="B220" s="45">
        <f>StopTimeCalcs!I220</f>
        <v>0.63888888888888884</v>
      </c>
      <c r="C220" s="45">
        <f>StopTimeCalcs!I220</f>
        <v>0.63888888888888884</v>
      </c>
      <c r="D220" s="26">
        <f>StopTimeCalcs!H220</f>
        <v>128</v>
      </c>
      <c r="E220" s="26">
        <f>StopTimeCalcs!D220</f>
        <v>1</v>
      </c>
    </row>
    <row r="221" spans="1:5" x14ac:dyDescent="0.25">
      <c r="A221" s="26">
        <f>StopTimeCalcs!A221</f>
        <v>87</v>
      </c>
      <c r="B221" s="45">
        <f>StopTimeCalcs!I221</f>
        <v>0.64444444444444438</v>
      </c>
      <c r="C221" s="45">
        <f>StopTimeCalcs!I221</f>
        <v>0.64444444444444438</v>
      </c>
      <c r="D221" s="26">
        <f>StopTimeCalcs!H221</f>
        <v>144</v>
      </c>
      <c r="E221" s="26">
        <f>StopTimeCalcs!D221</f>
        <v>2</v>
      </c>
    </row>
    <row r="222" spans="1:5" x14ac:dyDescent="0.25">
      <c r="A222" s="26">
        <f>StopTimeCalcs!A222</f>
        <v>88</v>
      </c>
      <c r="B222" s="45">
        <f>StopTimeCalcs!I222</f>
        <v>0.64236111111111105</v>
      </c>
      <c r="C222" s="45">
        <f>StopTimeCalcs!I222</f>
        <v>0.64236111111111105</v>
      </c>
      <c r="D222" s="26">
        <f>StopTimeCalcs!H222</f>
        <v>128</v>
      </c>
      <c r="E222" s="26">
        <f>StopTimeCalcs!D222</f>
        <v>1</v>
      </c>
    </row>
    <row r="223" spans="1:5" x14ac:dyDescent="0.25">
      <c r="A223" s="26">
        <f>StopTimeCalcs!A223</f>
        <v>88</v>
      </c>
      <c r="B223" s="45">
        <f>StopTimeCalcs!I223</f>
        <v>0.64791666666666659</v>
      </c>
      <c r="C223" s="45">
        <f>StopTimeCalcs!I223</f>
        <v>0.64791666666666659</v>
      </c>
      <c r="D223" s="26">
        <f>StopTimeCalcs!H223</f>
        <v>144</v>
      </c>
      <c r="E223" s="26">
        <f>StopTimeCalcs!D223</f>
        <v>2</v>
      </c>
    </row>
    <row r="224" spans="1:5" x14ac:dyDescent="0.25">
      <c r="A224" s="26">
        <f>StopTimeCalcs!A224</f>
        <v>89</v>
      </c>
      <c r="B224" s="45">
        <f>StopTimeCalcs!I224</f>
        <v>0.64583333333333326</v>
      </c>
      <c r="C224" s="45">
        <f>StopTimeCalcs!I224</f>
        <v>0.64583333333333326</v>
      </c>
      <c r="D224" s="26">
        <f>StopTimeCalcs!H224</f>
        <v>128</v>
      </c>
      <c r="E224" s="26">
        <f>StopTimeCalcs!D224</f>
        <v>1</v>
      </c>
    </row>
    <row r="225" spans="1:5" x14ac:dyDescent="0.25">
      <c r="A225" s="26">
        <f>StopTimeCalcs!A225</f>
        <v>89</v>
      </c>
      <c r="B225" s="45">
        <f>StopTimeCalcs!I225</f>
        <v>0.6513888888888888</v>
      </c>
      <c r="C225" s="45">
        <f>StopTimeCalcs!I225</f>
        <v>0.6513888888888888</v>
      </c>
      <c r="D225" s="26">
        <f>StopTimeCalcs!H225</f>
        <v>144</v>
      </c>
      <c r="E225" s="26">
        <f>StopTimeCalcs!D225</f>
        <v>2</v>
      </c>
    </row>
    <row r="226" spans="1:5" x14ac:dyDescent="0.25">
      <c r="A226" s="26">
        <f>StopTimeCalcs!A226</f>
        <v>90</v>
      </c>
      <c r="B226" s="45">
        <f>StopTimeCalcs!I226</f>
        <v>0.64930555555555547</v>
      </c>
      <c r="C226" s="45">
        <f>StopTimeCalcs!I226</f>
        <v>0.64930555555555547</v>
      </c>
      <c r="D226" s="26">
        <f>StopTimeCalcs!H226</f>
        <v>128</v>
      </c>
      <c r="E226" s="26">
        <f>StopTimeCalcs!D226</f>
        <v>1</v>
      </c>
    </row>
    <row r="227" spans="1:5" x14ac:dyDescent="0.25">
      <c r="A227" s="26">
        <f>StopTimeCalcs!A227</f>
        <v>90</v>
      </c>
      <c r="B227" s="45">
        <f>StopTimeCalcs!I227</f>
        <v>0.65486111111111101</v>
      </c>
      <c r="C227" s="45">
        <f>StopTimeCalcs!I227</f>
        <v>0.65486111111111101</v>
      </c>
      <c r="D227" s="26">
        <f>StopTimeCalcs!H227</f>
        <v>144</v>
      </c>
      <c r="E227" s="26">
        <f>StopTimeCalcs!D227</f>
        <v>2</v>
      </c>
    </row>
    <row r="228" spans="1:5" x14ac:dyDescent="0.25">
      <c r="A228" s="26">
        <f>StopTimeCalcs!A228</f>
        <v>91</v>
      </c>
      <c r="B228" s="45">
        <f>StopTimeCalcs!I228</f>
        <v>0.65277777777777768</v>
      </c>
      <c r="C228" s="45">
        <f>StopTimeCalcs!I228</f>
        <v>0.65277777777777768</v>
      </c>
      <c r="D228" s="26">
        <f>StopTimeCalcs!H228</f>
        <v>128</v>
      </c>
      <c r="E228" s="26">
        <f>StopTimeCalcs!D228</f>
        <v>1</v>
      </c>
    </row>
    <row r="229" spans="1:5" x14ac:dyDescent="0.25">
      <c r="A229" s="26">
        <f>StopTimeCalcs!A229</f>
        <v>91</v>
      </c>
      <c r="B229" s="45">
        <f>StopTimeCalcs!I229</f>
        <v>0.65833333333333321</v>
      </c>
      <c r="C229" s="45">
        <f>StopTimeCalcs!I229</f>
        <v>0.65833333333333321</v>
      </c>
      <c r="D229" s="26">
        <f>StopTimeCalcs!H229</f>
        <v>144</v>
      </c>
      <c r="E229" s="26">
        <f>StopTimeCalcs!D229</f>
        <v>2</v>
      </c>
    </row>
    <row r="230" spans="1:5" x14ac:dyDescent="0.25">
      <c r="A230" s="26">
        <f>StopTimeCalcs!A230</f>
        <v>92</v>
      </c>
      <c r="B230" s="45">
        <f>StopTimeCalcs!I230</f>
        <v>0.65624999999999989</v>
      </c>
      <c r="C230" s="45">
        <f>StopTimeCalcs!I230</f>
        <v>0.65624999999999989</v>
      </c>
      <c r="D230" s="26">
        <f>StopTimeCalcs!H230</f>
        <v>128</v>
      </c>
      <c r="E230" s="26">
        <f>StopTimeCalcs!D230</f>
        <v>1</v>
      </c>
    </row>
    <row r="231" spans="1:5" x14ac:dyDescent="0.25">
      <c r="A231" s="26">
        <f>StopTimeCalcs!A231</f>
        <v>92</v>
      </c>
      <c r="B231" s="45">
        <f>StopTimeCalcs!I231</f>
        <v>0.66180555555555542</v>
      </c>
      <c r="C231" s="45">
        <f>StopTimeCalcs!I231</f>
        <v>0.66180555555555542</v>
      </c>
      <c r="D231" s="26">
        <f>StopTimeCalcs!H231</f>
        <v>144</v>
      </c>
      <c r="E231" s="26">
        <f>StopTimeCalcs!D231</f>
        <v>2</v>
      </c>
    </row>
    <row r="232" spans="1:5" x14ac:dyDescent="0.25">
      <c r="A232" s="26">
        <f>StopTimeCalcs!A232</f>
        <v>93</v>
      </c>
      <c r="B232" s="45">
        <f>StopTimeCalcs!I232</f>
        <v>0.6597222222222221</v>
      </c>
      <c r="C232" s="45">
        <f>StopTimeCalcs!I232</f>
        <v>0.6597222222222221</v>
      </c>
      <c r="D232" s="26">
        <f>StopTimeCalcs!H232</f>
        <v>128</v>
      </c>
      <c r="E232" s="26">
        <f>StopTimeCalcs!D232</f>
        <v>1</v>
      </c>
    </row>
    <row r="233" spans="1:5" x14ac:dyDescent="0.25">
      <c r="A233" s="26">
        <f>StopTimeCalcs!A233</f>
        <v>93</v>
      </c>
      <c r="B233" s="45">
        <f>StopTimeCalcs!I233</f>
        <v>0.66527777777777763</v>
      </c>
      <c r="C233" s="45">
        <f>StopTimeCalcs!I233</f>
        <v>0.66527777777777763</v>
      </c>
      <c r="D233" s="26">
        <f>StopTimeCalcs!H233</f>
        <v>144</v>
      </c>
      <c r="E233" s="26">
        <f>StopTimeCalcs!D233</f>
        <v>2</v>
      </c>
    </row>
    <row r="234" spans="1:5" x14ac:dyDescent="0.25">
      <c r="A234" s="26">
        <f>StopTimeCalcs!A234</f>
        <v>94</v>
      </c>
      <c r="B234" s="45">
        <f>StopTimeCalcs!I234</f>
        <v>0.66319444444444431</v>
      </c>
      <c r="C234" s="45">
        <f>StopTimeCalcs!I234</f>
        <v>0.66319444444444431</v>
      </c>
      <c r="D234" s="26">
        <f>StopTimeCalcs!H234</f>
        <v>128</v>
      </c>
      <c r="E234" s="26">
        <f>StopTimeCalcs!D234</f>
        <v>1</v>
      </c>
    </row>
    <row r="235" spans="1:5" x14ac:dyDescent="0.25">
      <c r="A235" s="26">
        <f>StopTimeCalcs!A235</f>
        <v>94</v>
      </c>
      <c r="B235" s="45">
        <f>StopTimeCalcs!I235</f>
        <v>0.66874999999999984</v>
      </c>
      <c r="C235" s="45">
        <f>StopTimeCalcs!I235</f>
        <v>0.66874999999999984</v>
      </c>
      <c r="D235" s="26">
        <f>StopTimeCalcs!H235</f>
        <v>144</v>
      </c>
      <c r="E235" s="26">
        <f>StopTimeCalcs!D235</f>
        <v>2</v>
      </c>
    </row>
    <row r="236" spans="1:5" x14ac:dyDescent="0.25">
      <c r="A236" s="26">
        <f>StopTimeCalcs!A236</f>
        <v>95</v>
      </c>
      <c r="B236" s="45">
        <f>StopTimeCalcs!I236</f>
        <v>0.66666666666666652</v>
      </c>
      <c r="C236" s="45">
        <f>StopTimeCalcs!I236</f>
        <v>0.66666666666666652</v>
      </c>
      <c r="D236" s="26">
        <f>StopTimeCalcs!H236</f>
        <v>128</v>
      </c>
      <c r="E236" s="26">
        <f>StopTimeCalcs!D236</f>
        <v>1</v>
      </c>
    </row>
    <row r="237" spans="1:5" x14ac:dyDescent="0.25">
      <c r="A237" s="26">
        <f>StopTimeCalcs!A237</f>
        <v>95</v>
      </c>
      <c r="B237" s="45">
        <f>StopTimeCalcs!I237</f>
        <v>0.67222222222222205</v>
      </c>
      <c r="C237" s="45">
        <f>StopTimeCalcs!I237</f>
        <v>0.67222222222222205</v>
      </c>
      <c r="D237" s="26">
        <f>StopTimeCalcs!H237</f>
        <v>144</v>
      </c>
      <c r="E237" s="26">
        <f>StopTimeCalcs!D237</f>
        <v>2</v>
      </c>
    </row>
    <row r="238" spans="1:5" x14ac:dyDescent="0.25">
      <c r="A238" s="26">
        <f>StopTimeCalcs!A238</f>
        <v>96</v>
      </c>
      <c r="B238" s="45">
        <f>StopTimeCalcs!I238</f>
        <v>0.67013888888888873</v>
      </c>
      <c r="C238" s="45">
        <f>StopTimeCalcs!I238</f>
        <v>0.67013888888888873</v>
      </c>
      <c r="D238" s="26">
        <f>StopTimeCalcs!H238</f>
        <v>128</v>
      </c>
      <c r="E238" s="26">
        <f>StopTimeCalcs!D238</f>
        <v>1</v>
      </c>
    </row>
    <row r="239" spans="1:5" x14ac:dyDescent="0.25">
      <c r="A239" s="26">
        <f>StopTimeCalcs!A239</f>
        <v>96</v>
      </c>
      <c r="B239" s="45">
        <f>StopTimeCalcs!I239</f>
        <v>0.67569444444444426</v>
      </c>
      <c r="C239" s="45">
        <f>StopTimeCalcs!I239</f>
        <v>0.67569444444444426</v>
      </c>
      <c r="D239" s="26">
        <f>StopTimeCalcs!H239</f>
        <v>144</v>
      </c>
      <c r="E239" s="26">
        <f>StopTimeCalcs!D239</f>
        <v>2</v>
      </c>
    </row>
    <row r="240" spans="1:5" x14ac:dyDescent="0.25">
      <c r="A240" s="26">
        <f>StopTimeCalcs!A240</f>
        <v>97</v>
      </c>
      <c r="B240" s="45">
        <f>StopTimeCalcs!I240</f>
        <v>0.67361111111111094</v>
      </c>
      <c r="C240" s="45">
        <f>StopTimeCalcs!I240</f>
        <v>0.67361111111111094</v>
      </c>
      <c r="D240" s="26">
        <f>StopTimeCalcs!H240</f>
        <v>128</v>
      </c>
      <c r="E240" s="26">
        <f>StopTimeCalcs!D240</f>
        <v>1</v>
      </c>
    </row>
    <row r="241" spans="1:5" x14ac:dyDescent="0.25">
      <c r="A241" s="26">
        <f>StopTimeCalcs!A241</f>
        <v>97</v>
      </c>
      <c r="B241" s="45">
        <f>StopTimeCalcs!I241</f>
        <v>0.67916666666666647</v>
      </c>
      <c r="C241" s="45">
        <f>StopTimeCalcs!I241</f>
        <v>0.67916666666666647</v>
      </c>
      <c r="D241" s="26">
        <f>StopTimeCalcs!H241</f>
        <v>144</v>
      </c>
      <c r="E241" s="26">
        <f>StopTimeCalcs!D241</f>
        <v>2</v>
      </c>
    </row>
    <row r="242" spans="1:5" x14ac:dyDescent="0.25">
      <c r="A242" s="26">
        <f>StopTimeCalcs!A242</f>
        <v>98</v>
      </c>
      <c r="B242" s="45">
        <f>StopTimeCalcs!I242</f>
        <v>0.67708333333333315</v>
      </c>
      <c r="C242" s="45">
        <f>StopTimeCalcs!I242</f>
        <v>0.67708333333333315</v>
      </c>
      <c r="D242" s="26">
        <f>StopTimeCalcs!H242</f>
        <v>128</v>
      </c>
      <c r="E242" s="26">
        <f>StopTimeCalcs!D242</f>
        <v>1</v>
      </c>
    </row>
    <row r="243" spans="1:5" x14ac:dyDescent="0.25">
      <c r="A243" s="26">
        <f>StopTimeCalcs!A243</f>
        <v>98</v>
      </c>
      <c r="B243" s="45">
        <f>StopTimeCalcs!I243</f>
        <v>0.68263888888888868</v>
      </c>
      <c r="C243" s="45">
        <f>StopTimeCalcs!I243</f>
        <v>0.68263888888888868</v>
      </c>
      <c r="D243" s="26">
        <f>StopTimeCalcs!H243</f>
        <v>144</v>
      </c>
      <c r="E243" s="26">
        <f>StopTimeCalcs!D243</f>
        <v>2</v>
      </c>
    </row>
    <row r="244" spans="1:5" x14ac:dyDescent="0.25">
      <c r="A244" s="26">
        <f>StopTimeCalcs!A244</f>
        <v>99</v>
      </c>
      <c r="B244" s="45">
        <f>StopTimeCalcs!I244</f>
        <v>0.68055555555555536</v>
      </c>
      <c r="C244" s="45">
        <f>StopTimeCalcs!I244</f>
        <v>0.68055555555555536</v>
      </c>
      <c r="D244" s="26">
        <f>StopTimeCalcs!H244</f>
        <v>128</v>
      </c>
      <c r="E244" s="26">
        <f>StopTimeCalcs!D244</f>
        <v>1</v>
      </c>
    </row>
    <row r="245" spans="1:5" x14ac:dyDescent="0.25">
      <c r="A245" s="26">
        <f>StopTimeCalcs!A245</f>
        <v>99</v>
      </c>
      <c r="B245" s="45">
        <f>StopTimeCalcs!I245</f>
        <v>0.68611111111111089</v>
      </c>
      <c r="C245" s="45">
        <f>StopTimeCalcs!I245</f>
        <v>0.68611111111111089</v>
      </c>
      <c r="D245" s="26">
        <f>StopTimeCalcs!H245</f>
        <v>144</v>
      </c>
      <c r="E245" s="26">
        <f>StopTimeCalcs!D245</f>
        <v>2</v>
      </c>
    </row>
    <row r="246" spans="1:5" x14ac:dyDescent="0.25">
      <c r="A246" s="26">
        <f>StopTimeCalcs!A246</f>
        <v>100</v>
      </c>
      <c r="B246" s="45">
        <f>StopTimeCalcs!I246</f>
        <v>0.68402777777777757</v>
      </c>
      <c r="C246" s="45">
        <f>StopTimeCalcs!I246</f>
        <v>0.68402777777777757</v>
      </c>
      <c r="D246" s="26">
        <f>StopTimeCalcs!H246</f>
        <v>128</v>
      </c>
      <c r="E246" s="26">
        <f>StopTimeCalcs!D246</f>
        <v>1</v>
      </c>
    </row>
    <row r="247" spans="1:5" x14ac:dyDescent="0.25">
      <c r="A247" s="26">
        <f>StopTimeCalcs!A247</f>
        <v>100</v>
      </c>
      <c r="B247" s="45">
        <f>StopTimeCalcs!I247</f>
        <v>0.6895833333333331</v>
      </c>
      <c r="C247" s="45">
        <f>StopTimeCalcs!I247</f>
        <v>0.6895833333333331</v>
      </c>
      <c r="D247" s="26">
        <f>StopTimeCalcs!H247</f>
        <v>144</v>
      </c>
      <c r="E247" s="26">
        <f>StopTimeCalcs!D247</f>
        <v>2</v>
      </c>
    </row>
    <row r="248" spans="1:5" x14ac:dyDescent="0.25">
      <c r="A248" s="26">
        <f>StopTimeCalcs!A248</f>
        <v>101</v>
      </c>
      <c r="B248" s="45">
        <f>StopTimeCalcs!I248</f>
        <v>0.68749999999999978</v>
      </c>
      <c r="C248" s="45">
        <f>StopTimeCalcs!I248</f>
        <v>0.68749999999999978</v>
      </c>
      <c r="D248" s="26">
        <f>StopTimeCalcs!H248</f>
        <v>128</v>
      </c>
      <c r="E248" s="26">
        <f>StopTimeCalcs!D248</f>
        <v>1</v>
      </c>
    </row>
    <row r="249" spans="1:5" x14ac:dyDescent="0.25">
      <c r="A249" s="26">
        <f>StopTimeCalcs!A249</f>
        <v>101</v>
      </c>
      <c r="B249" s="45">
        <f>StopTimeCalcs!I249</f>
        <v>0.69305555555555531</v>
      </c>
      <c r="C249" s="45">
        <f>StopTimeCalcs!I249</f>
        <v>0.69305555555555531</v>
      </c>
      <c r="D249" s="26">
        <f>StopTimeCalcs!H249</f>
        <v>144</v>
      </c>
      <c r="E249" s="26">
        <f>StopTimeCalcs!D249</f>
        <v>2</v>
      </c>
    </row>
    <row r="250" spans="1:5" x14ac:dyDescent="0.25">
      <c r="A250" s="26">
        <f>StopTimeCalcs!A250</f>
        <v>102</v>
      </c>
      <c r="B250" s="45">
        <f>StopTimeCalcs!I250</f>
        <v>0.69097222222222199</v>
      </c>
      <c r="C250" s="45">
        <f>StopTimeCalcs!I250</f>
        <v>0.69097222222222199</v>
      </c>
      <c r="D250" s="26">
        <f>StopTimeCalcs!H250</f>
        <v>128</v>
      </c>
      <c r="E250" s="26">
        <f>StopTimeCalcs!D250</f>
        <v>1</v>
      </c>
    </row>
    <row r="251" spans="1:5" x14ac:dyDescent="0.25">
      <c r="A251" s="26">
        <f>StopTimeCalcs!A251</f>
        <v>102</v>
      </c>
      <c r="B251" s="45">
        <f>StopTimeCalcs!I251</f>
        <v>0.69652777777777752</v>
      </c>
      <c r="C251" s="45">
        <f>StopTimeCalcs!I251</f>
        <v>0.69652777777777752</v>
      </c>
      <c r="D251" s="26">
        <f>StopTimeCalcs!H251</f>
        <v>144</v>
      </c>
      <c r="E251" s="26">
        <f>StopTimeCalcs!D251</f>
        <v>2</v>
      </c>
    </row>
    <row r="252" spans="1:5" x14ac:dyDescent="0.25">
      <c r="A252" s="26">
        <f>StopTimeCalcs!A252</f>
        <v>103</v>
      </c>
      <c r="B252" s="45">
        <f>StopTimeCalcs!I252</f>
        <v>0.6944444444444442</v>
      </c>
      <c r="C252" s="45">
        <f>StopTimeCalcs!I252</f>
        <v>0.6944444444444442</v>
      </c>
      <c r="D252" s="26">
        <f>StopTimeCalcs!H252</f>
        <v>128</v>
      </c>
      <c r="E252" s="26">
        <f>StopTimeCalcs!D252</f>
        <v>1</v>
      </c>
    </row>
    <row r="253" spans="1:5" x14ac:dyDescent="0.25">
      <c r="A253" s="26">
        <f>StopTimeCalcs!A253</f>
        <v>103</v>
      </c>
      <c r="B253" s="45">
        <f>StopTimeCalcs!I253</f>
        <v>0.69999999999999973</v>
      </c>
      <c r="C253" s="45">
        <f>StopTimeCalcs!I253</f>
        <v>0.69999999999999973</v>
      </c>
      <c r="D253" s="26">
        <f>StopTimeCalcs!H253</f>
        <v>144</v>
      </c>
      <c r="E253" s="26">
        <f>StopTimeCalcs!D253</f>
        <v>2</v>
      </c>
    </row>
    <row r="254" spans="1:5" x14ac:dyDescent="0.25">
      <c r="A254" s="26">
        <f>StopTimeCalcs!A254</f>
        <v>104</v>
      </c>
      <c r="B254" s="45">
        <f>StopTimeCalcs!I254</f>
        <v>0.69791666666666641</v>
      </c>
      <c r="C254" s="45">
        <f>StopTimeCalcs!I254</f>
        <v>0.69791666666666641</v>
      </c>
      <c r="D254" s="26">
        <f>StopTimeCalcs!H254</f>
        <v>128</v>
      </c>
      <c r="E254" s="26">
        <f>StopTimeCalcs!D254</f>
        <v>1</v>
      </c>
    </row>
    <row r="255" spans="1:5" x14ac:dyDescent="0.25">
      <c r="A255" s="26">
        <f>StopTimeCalcs!A255</f>
        <v>104</v>
      </c>
      <c r="B255" s="45">
        <f>StopTimeCalcs!I255</f>
        <v>0.70347222222222194</v>
      </c>
      <c r="C255" s="45">
        <f>StopTimeCalcs!I255</f>
        <v>0.70347222222222194</v>
      </c>
      <c r="D255" s="26">
        <f>StopTimeCalcs!H255</f>
        <v>144</v>
      </c>
      <c r="E255" s="26">
        <f>StopTimeCalcs!D255</f>
        <v>2</v>
      </c>
    </row>
    <row r="256" spans="1:5" x14ac:dyDescent="0.25">
      <c r="A256" s="26">
        <f>StopTimeCalcs!A256</f>
        <v>105</v>
      </c>
      <c r="B256" s="45">
        <f>StopTimeCalcs!I256</f>
        <v>0.70138888888888862</v>
      </c>
      <c r="C256" s="45">
        <f>StopTimeCalcs!I256</f>
        <v>0.70138888888888862</v>
      </c>
      <c r="D256" s="26">
        <f>StopTimeCalcs!H256</f>
        <v>128</v>
      </c>
      <c r="E256" s="26">
        <f>StopTimeCalcs!D256</f>
        <v>1</v>
      </c>
    </row>
    <row r="257" spans="1:5" x14ac:dyDescent="0.25">
      <c r="A257" s="26">
        <f>StopTimeCalcs!A257</f>
        <v>105</v>
      </c>
      <c r="B257" s="45">
        <f>StopTimeCalcs!I257</f>
        <v>0.70694444444444415</v>
      </c>
      <c r="C257" s="45">
        <f>StopTimeCalcs!I257</f>
        <v>0.70694444444444415</v>
      </c>
      <c r="D257" s="26">
        <f>StopTimeCalcs!H257</f>
        <v>144</v>
      </c>
      <c r="E257" s="26">
        <f>StopTimeCalcs!D257</f>
        <v>2</v>
      </c>
    </row>
    <row r="258" spans="1:5" x14ac:dyDescent="0.25">
      <c r="A258" s="26">
        <f>StopTimeCalcs!A258</f>
        <v>106</v>
      </c>
      <c r="B258" s="45">
        <f>StopTimeCalcs!I258</f>
        <v>0.70486111111111083</v>
      </c>
      <c r="C258" s="45">
        <f>StopTimeCalcs!I258</f>
        <v>0.70486111111111083</v>
      </c>
      <c r="D258" s="26">
        <f>StopTimeCalcs!H258</f>
        <v>128</v>
      </c>
      <c r="E258" s="26">
        <f>StopTimeCalcs!D258</f>
        <v>1</v>
      </c>
    </row>
    <row r="259" spans="1:5" x14ac:dyDescent="0.25">
      <c r="A259" s="26">
        <f>StopTimeCalcs!A259</f>
        <v>106</v>
      </c>
      <c r="B259" s="45">
        <f>StopTimeCalcs!I259</f>
        <v>0.71041666666666636</v>
      </c>
      <c r="C259" s="45">
        <f>StopTimeCalcs!I259</f>
        <v>0.71041666666666636</v>
      </c>
      <c r="D259" s="26">
        <f>StopTimeCalcs!H259</f>
        <v>144</v>
      </c>
      <c r="E259" s="26">
        <f>StopTimeCalcs!D259</f>
        <v>2</v>
      </c>
    </row>
    <row r="260" spans="1:5" x14ac:dyDescent="0.25">
      <c r="A260" s="26">
        <f>StopTimeCalcs!A260</f>
        <v>107</v>
      </c>
      <c r="B260" s="45">
        <f>StopTimeCalcs!I260</f>
        <v>0.70833333333333304</v>
      </c>
      <c r="C260" s="45">
        <f>StopTimeCalcs!I260</f>
        <v>0.70833333333333304</v>
      </c>
      <c r="D260" s="26">
        <f>StopTimeCalcs!H260</f>
        <v>128</v>
      </c>
      <c r="E260" s="26">
        <f>StopTimeCalcs!D260</f>
        <v>1</v>
      </c>
    </row>
    <row r="261" spans="1:5" x14ac:dyDescent="0.25">
      <c r="A261" s="26">
        <f>StopTimeCalcs!A261</f>
        <v>107</v>
      </c>
      <c r="B261" s="45">
        <f>StopTimeCalcs!I261</f>
        <v>0.71388888888888857</v>
      </c>
      <c r="C261" s="45">
        <f>StopTimeCalcs!I261</f>
        <v>0.71388888888888857</v>
      </c>
      <c r="D261" s="26">
        <f>StopTimeCalcs!H261</f>
        <v>144</v>
      </c>
      <c r="E261" s="26">
        <f>StopTimeCalcs!D261</f>
        <v>2</v>
      </c>
    </row>
    <row r="262" spans="1:5" x14ac:dyDescent="0.25">
      <c r="A262" s="26">
        <f>StopTimeCalcs!A262</f>
        <v>108</v>
      </c>
      <c r="B262" s="45">
        <f>StopTimeCalcs!I262</f>
        <v>0.71180555555555525</v>
      </c>
      <c r="C262" s="45">
        <f>StopTimeCalcs!I262</f>
        <v>0.71180555555555525</v>
      </c>
      <c r="D262" s="26">
        <f>StopTimeCalcs!H262</f>
        <v>128</v>
      </c>
      <c r="E262" s="26">
        <f>StopTimeCalcs!D262</f>
        <v>1</v>
      </c>
    </row>
    <row r="263" spans="1:5" x14ac:dyDescent="0.25">
      <c r="A263" s="26">
        <f>StopTimeCalcs!A263</f>
        <v>108</v>
      </c>
      <c r="B263" s="45">
        <f>StopTimeCalcs!I263</f>
        <v>0.71736111111111078</v>
      </c>
      <c r="C263" s="45">
        <f>StopTimeCalcs!I263</f>
        <v>0.71736111111111078</v>
      </c>
      <c r="D263" s="26">
        <f>StopTimeCalcs!H263</f>
        <v>144</v>
      </c>
      <c r="E263" s="26">
        <f>StopTimeCalcs!D263</f>
        <v>2</v>
      </c>
    </row>
    <row r="264" spans="1:5" x14ac:dyDescent="0.25">
      <c r="A264" s="26">
        <f>StopTimeCalcs!A264</f>
        <v>109</v>
      </c>
      <c r="B264" s="45">
        <f>StopTimeCalcs!I264</f>
        <v>0.71527777777777746</v>
      </c>
      <c r="C264" s="45">
        <f>StopTimeCalcs!I264</f>
        <v>0.71527777777777746</v>
      </c>
      <c r="D264" s="26">
        <f>StopTimeCalcs!H264</f>
        <v>128</v>
      </c>
      <c r="E264" s="26">
        <f>StopTimeCalcs!D264</f>
        <v>1</v>
      </c>
    </row>
    <row r="265" spans="1:5" x14ac:dyDescent="0.25">
      <c r="A265" s="26">
        <f>StopTimeCalcs!A265</f>
        <v>109</v>
      </c>
      <c r="B265" s="45">
        <f>StopTimeCalcs!I265</f>
        <v>0.72083333333333299</v>
      </c>
      <c r="C265" s="45">
        <f>StopTimeCalcs!I265</f>
        <v>0.72083333333333299</v>
      </c>
      <c r="D265" s="26">
        <f>StopTimeCalcs!H265</f>
        <v>144</v>
      </c>
      <c r="E265" s="26">
        <f>StopTimeCalcs!D265</f>
        <v>2</v>
      </c>
    </row>
    <row r="266" spans="1:5" x14ac:dyDescent="0.25">
      <c r="A266" s="26">
        <f>StopTimeCalcs!A266</f>
        <v>110</v>
      </c>
      <c r="B266" s="45">
        <f>StopTimeCalcs!I266</f>
        <v>0.71874999999999967</v>
      </c>
      <c r="C266" s="45">
        <f>StopTimeCalcs!I266</f>
        <v>0.71874999999999967</v>
      </c>
      <c r="D266" s="26">
        <f>StopTimeCalcs!H266</f>
        <v>128</v>
      </c>
      <c r="E266" s="26">
        <f>StopTimeCalcs!D266</f>
        <v>1</v>
      </c>
    </row>
    <row r="267" spans="1:5" x14ac:dyDescent="0.25">
      <c r="A267" s="26">
        <f>StopTimeCalcs!A267</f>
        <v>110</v>
      </c>
      <c r="B267" s="45">
        <f>StopTimeCalcs!I267</f>
        <v>0.7243055555555552</v>
      </c>
      <c r="C267" s="45">
        <f>StopTimeCalcs!I267</f>
        <v>0.7243055555555552</v>
      </c>
      <c r="D267" s="26">
        <f>StopTimeCalcs!H267</f>
        <v>144</v>
      </c>
      <c r="E267" s="26">
        <f>StopTimeCalcs!D267</f>
        <v>2</v>
      </c>
    </row>
    <row r="268" spans="1:5" x14ac:dyDescent="0.25">
      <c r="A268" s="26">
        <f>StopTimeCalcs!A268</f>
        <v>111</v>
      </c>
      <c r="B268" s="45">
        <f>StopTimeCalcs!I268</f>
        <v>0.72222222222222188</v>
      </c>
      <c r="C268" s="45">
        <f>StopTimeCalcs!I268</f>
        <v>0.72222222222222188</v>
      </c>
      <c r="D268" s="26">
        <f>StopTimeCalcs!H268</f>
        <v>128</v>
      </c>
      <c r="E268" s="26">
        <f>StopTimeCalcs!D268</f>
        <v>1</v>
      </c>
    </row>
    <row r="269" spans="1:5" x14ac:dyDescent="0.25">
      <c r="A269" s="26">
        <f>StopTimeCalcs!A269</f>
        <v>111</v>
      </c>
      <c r="B269" s="45">
        <f>StopTimeCalcs!I269</f>
        <v>0.72777777777777741</v>
      </c>
      <c r="C269" s="45">
        <f>StopTimeCalcs!I269</f>
        <v>0.72777777777777741</v>
      </c>
      <c r="D269" s="26">
        <f>StopTimeCalcs!H269</f>
        <v>144</v>
      </c>
      <c r="E269" s="26">
        <f>StopTimeCalcs!D269</f>
        <v>2</v>
      </c>
    </row>
    <row r="270" spans="1:5" x14ac:dyDescent="0.25">
      <c r="A270" s="26">
        <f>StopTimeCalcs!A270</f>
        <v>112</v>
      </c>
      <c r="B270" s="45">
        <f>StopTimeCalcs!I270</f>
        <v>0.72569444444444409</v>
      </c>
      <c r="C270" s="45">
        <f>StopTimeCalcs!I270</f>
        <v>0.72569444444444409</v>
      </c>
      <c r="D270" s="26">
        <f>StopTimeCalcs!H270</f>
        <v>128</v>
      </c>
      <c r="E270" s="26">
        <f>StopTimeCalcs!D270</f>
        <v>1</v>
      </c>
    </row>
    <row r="271" spans="1:5" x14ac:dyDescent="0.25">
      <c r="A271" s="26">
        <f>StopTimeCalcs!A271</f>
        <v>112</v>
      </c>
      <c r="B271" s="45">
        <f>StopTimeCalcs!I271</f>
        <v>0.73124999999999962</v>
      </c>
      <c r="C271" s="45">
        <f>StopTimeCalcs!I271</f>
        <v>0.73124999999999962</v>
      </c>
      <c r="D271" s="26">
        <f>StopTimeCalcs!H271</f>
        <v>144</v>
      </c>
      <c r="E271" s="26">
        <f>StopTimeCalcs!D271</f>
        <v>2</v>
      </c>
    </row>
    <row r="272" spans="1:5" x14ac:dyDescent="0.25">
      <c r="A272" s="26">
        <f>StopTimeCalcs!A272</f>
        <v>113</v>
      </c>
      <c r="B272" s="45">
        <f>StopTimeCalcs!I272</f>
        <v>0.7291666666666663</v>
      </c>
      <c r="C272" s="45">
        <f>StopTimeCalcs!I272</f>
        <v>0.7291666666666663</v>
      </c>
      <c r="D272" s="26">
        <f>StopTimeCalcs!H272</f>
        <v>128</v>
      </c>
      <c r="E272" s="26">
        <f>StopTimeCalcs!D272</f>
        <v>1</v>
      </c>
    </row>
    <row r="273" spans="1:5" x14ac:dyDescent="0.25">
      <c r="A273" s="26">
        <f>StopTimeCalcs!A273</f>
        <v>113</v>
      </c>
      <c r="B273" s="45">
        <f>StopTimeCalcs!I273</f>
        <v>0.73472222222222183</v>
      </c>
      <c r="C273" s="45">
        <f>StopTimeCalcs!I273</f>
        <v>0.73472222222222183</v>
      </c>
      <c r="D273" s="26">
        <f>StopTimeCalcs!H273</f>
        <v>144</v>
      </c>
      <c r="E273" s="26">
        <f>StopTimeCalcs!D273</f>
        <v>2</v>
      </c>
    </row>
    <row r="274" spans="1:5" x14ac:dyDescent="0.25">
      <c r="A274" s="26">
        <f>StopTimeCalcs!A274</f>
        <v>114</v>
      </c>
      <c r="B274" s="45">
        <f>StopTimeCalcs!I274</f>
        <v>0.73263888888888851</v>
      </c>
      <c r="C274" s="45">
        <f>StopTimeCalcs!I274</f>
        <v>0.73263888888888851</v>
      </c>
      <c r="D274" s="26">
        <f>StopTimeCalcs!H274</f>
        <v>128</v>
      </c>
      <c r="E274" s="26">
        <f>StopTimeCalcs!D274</f>
        <v>1</v>
      </c>
    </row>
    <row r="275" spans="1:5" x14ac:dyDescent="0.25">
      <c r="A275" s="26">
        <f>StopTimeCalcs!A275</f>
        <v>114</v>
      </c>
      <c r="B275" s="45">
        <f>StopTimeCalcs!I275</f>
        <v>0.73819444444444404</v>
      </c>
      <c r="C275" s="45">
        <f>StopTimeCalcs!I275</f>
        <v>0.73819444444444404</v>
      </c>
      <c r="D275" s="26">
        <f>StopTimeCalcs!H275</f>
        <v>144</v>
      </c>
      <c r="E275" s="26">
        <f>StopTimeCalcs!D275</f>
        <v>2</v>
      </c>
    </row>
    <row r="276" spans="1:5" x14ac:dyDescent="0.25">
      <c r="A276" s="26">
        <f>StopTimeCalcs!A276</f>
        <v>115</v>
      </c>
      <c r="B276" s="45">
        <f>StopTimeCalcs!I276</f>
        <v>0.73611111111111072</v>
      </c>
      <c r="C276" s="45">
        <f>StopTimeCalcs!I276</f>
        <v>0.73611111111111072</v>
      </c>
      <c r="D276" s="26">
        <f>StopTimeCalcs!H276</f>
        <v>128</v>
      </c>
      <c r="E276" s="26">
        <f>StopTimeCalcs!D276</f>
        <v>1</v>
      </c>
    </row>
    <row r="277" spans="1:5" x14ac:dyDescent="0.25">
      <c r="A277" s="26">
        <f>StopTimeCalcs!A277</f>
        <v>115</v>
      </c>
      <c r="B277" s="45">
        <f>StopTimeCalcs!I277</f>
        <v>0.74166666666666625</v>
      </c>
      <c r="C277" s="45">
        <f>StopTimeCalcs!I277</f>
        <v>0.74166666666666625</v>
      </c>
      <c r="D277" s="26">
        <f>StopTimeCalcs!H277</f>
        <v>144</v>
      </c>
      <c r="E277" s="26">
        <f>StopTimeCalcs!D277</f>
        <v>2</v>
      </c>
    </row>
    <row r="278" spans="1:5" x14ac:dyDescent="0.25">
      <c r="A278" s="26">
        <f>StopTimeCalcs!A278</f>
        <v>116</v>
      </c>
      <c r="B278" s="45">
        <f>StopTimeCalcs!I278</f>
        <v>0.73958333333333293</v>
      </c>
      <c r="C278" s="45">
        <f>StopTimeCalcs!I278</f>
        <v>0.73958333333333293</v>
      </c>
      <c r="D278" s="26">
        <f>StopTimeCalcs!H278</f>
        <v>128</v>
      </c>
      <c r="E278" s="26">
        <f>StopTimeCalcs!D278</f>
        <v>1</v>
      </c>
    </row>
    <row r="279" spans="1:5" x14ac:dyDescent="0.25">
      <c r="A279" s="26">
        <f>StopTimeCalcs!A279</f>
        <v>116</v>
      </c>
      <c r="B279" s="45">
        <f>StopTimeCalcs!I279</f>
        <v>0.74513888888888846</v>
      </c>
      <c r="C279" s="45">
        <f>StopTimeCalcs!I279</f>
        <v>0.74513888888888846</v>
      </c>
      <c r="D279" s="26">
        <f>StopTimeCalcs!H279</f>
        <v>144</v>
      </c>
      <c r="E279" s="26">
        <f>StopTimeCalcs!D279</f>
        <v>2</v>
      </c>
    </row>
    <row r="280" spans="1:5" x14ac:dyDescent="0.25">
      <c r="A280" s="26">
        <f>StopTimeCalcs!A280</f>
        <v>117</v>
      </c>
      <c r="B280" s="45">
        <f>StopTimeCalcs!I280</f>
        <v>0.74305555555555514</v>
      </c>
      <c r="C280" s="45">
        <f>StopTimeCalcs!I280</f>
        <v>0.74305555555555514</v>
      </c>
      <c r="D280" s="26">
        <f>StopTimeCalcs!H280</f>
        <v>128</v>
      </c>
      <c r="E280" s="26">
        <f>StopTimeCalcs!D280</f>
        <v>1</v>
      </c>
    </row>
    <row r="281" spans="1:5" x14ac:dyDescent="0.25">
      <c r="A281" s="26">
        <f>StopTimeCalcs!A281</f>
        <v>117</v>
      </c>
      <c r="B281" s="45">
        <f>StopTimeCalcs!I281</f>
        <v>0.74861111111111067</v>
      </c>
      <c r="C281" s="45">
        <f>StopTimeCalcs!I281</f>
        <v>0.74861111111111067</v>
      </c>
      <c r="D281" s="26">
        <f>StopTimeCalcs!H281</f>
        <v>144</v>
      </c>
      <c r="E281" s="26">
        <f>StopTimeCalcs!D281</f>
        <v>2</v>
      </c>
    </row>
    <row r="282" spans="1:5" x14ac:dyDescent="0.25">
      <c r="A282" s="26">
        <f>StopTimeCalcs!A282</f>
        <v>118</v>
      </c>
      <c r="B282" s="45">
        <f>StopTimeCalcs!I282</f>
        <v>0.74652777777777735</v>
      </c>
      <c r="C282" s="45">
        <f>StopTimeCalcs!I282</f>
        <v>0.74652777777777735</v>
      </c>
      <c r="D282" s="26">
        <f>StopTimeCalcs!H282</f>
        <v>128</v>
      </c>
      <c r="E282" s="26">
        <f>StopTimeCalcs!D282</f>
        <v>1</v>
      </c>
    </row>
    <row r="283" spans="1:5" x14ac:dyDescent="0.25">
      <c r="A283" s="26">
        <f>StopTimeCalcs!A283</f>
        <v>118</v>
      </c>
      <c r="B283" s="45">
        <f>StopTimeCalcs!I283</f>
        <v>0.75208333333333288</v>
      </c>
      <c r="C283" s="45">
        <f>StopTimeCalcs!I283</f>
        <v>0.75208333333333288</v>
      </c>
      <c r="D283" s="26">
        <f>StopTimeCalcs!H283</f>
        <v>144</v>
      </c>
      <c r="E283" s="26">
        <f>StopTimeCalcs!D283</f>
        <v>2</v>
      </c>
    </row>
    <row r="284" spans="1:5" x14ac:dyDescent="0.25">
      <c r="A284" s="26">
        <f>StopTimeCalcs!A284</f>
        <v>119</v>
      </c>
      <c r="B284" s="45">
        <f>StopTimeCalcs!I284</f>
        <v>0.625</v>
      </c>
      <c r="C284" s="45">
        <f>StopTimeCalcs!I284</f>
        <v>0.625</v>
      </c>
      <c r="D284" s="26">
        <f>StopTimeCalcs!H284</f>
        <v>183</v>
      </c>
      <c r="E284" s="26">
        <f>StopTimeCalcs!D284</f>
        <v>1</v>
      </c>
    </row>
    <row r="285" spans="1:5" x14ac:dyDescent="0.25">
      <c r="A285" s="26">
        <f>StopTimeCalcs!A285</f>
        <v>119</v>
      </c>
      <c r="B285" s="45">
        <f>StopTimeCalcs!I285</f>
        <v>0.62708333333333333</v>
      </c>
      <c r="C285" s="45">
        <f>StopTimeCalcs!I285</f>
        <v>0.62708333333333333</v>
      </c>
      <c r="D285" s="26">
        <f>StopTimeCalcs!H285</f>
        <v>186</v>
      </c>
      <c r="E285" s="26">
        <f>StopTimeCalcs!D285</f>
        <v>2</v>
      </c>
    </row>
    <row r="286" spans="1:5" x14ac:dyDescent="0.25">
      <c r="A286" s="26">
        <f>StopTimeCalcs!A286</f>
        <v>119</v>
      </c>
      <c r="B286" s="45">
        <f>StopTimeCalcs!I286</f>
        <v>0.62847222222222221</v>
      </c>
      <c r="C286" s="45">
        <f>StopTimeCalcs!I286</f>
        <v>0.62847222222222221</v>
      </c>
      <c r="D286" s="26">
        <f>StopTimeCalcs!H286</f>
        <v>185</v>
      </c>
      <c r="E286" s="26">
        <f>StopTimeCalcs!D286</f>
        <v>3</v>
      </c>
    </row>
    <row r="287" spans="1:5" x14ac:dyDescent="0.25">
      <c r="A287" s="26">
        <f>StopTimeCalcs!A287</f>
        <v>120</v>
      </c>
      <c r="B287" s="45">
        <f>StopTimeCalcs!I287</f>
        <v>0.63194444444444442</v>
      </c>
      <c r="C287" s="45">
        <f>StopTimeCalcs!I287</f>
        <v>0.63194444444444442</v>
      </c>
      <c r="D287" s="26">
        <f>StopTimeCalcs!H287</f>
        <v>183</v>
      </c>
      <c r="E287" s="26">
        <f>StopTimeCalcs!D287</f>
        <v>1</v>
      </c>
    </row>
    <row r="288" spans="1:5" x14ac:dyDescent="0.25">
      <c r="A288" s="26">
        <f>StopTimeCalcs!A288</f>
        <v>120</v>
      </c>
      <c r="B288" s="45">
        <f>StopTimeCalcs!I288</f>
        <v>0.63402777777777775</v>
      </c>
      <c r="C288" s="45">
        <f>StopTimeCalcs!I288</f>
        <v>0.63402777777777775</v>
      </c>
      <c r="D288" s="26">
        <f>StopTimeCalcs!H288</f>
        <v>186</v>
      </c>
      <c r="E288" s="26">
        <f>StopTimeCalcs!D288</f>
        <v>2</v>
      </c>
    </row>
    <row r="289" spans="1:5" x14ac:dyDescent="0.25">
      <c r="A289" s="26">
        <f>StopTimeCalcs!A289</f>
        <v>120</v>
      </c>
      <c r="B289" s="45">
        <f>StopTimeCalcs!I289</f>
        <v>0.63541666666666663</v>
      </c>
      <c r="C289" s="45">
        <f>StopTimeCalcs!I289</f>
        <v>0.63541666666666663</v>
      </c>
      <c r="D289" s="26">
        <f>StopTimeCalcs!H289</f>
        <v>185</v>
      </c>
      <c r="E289" s="26">
        <f>StopTimeCalcs!D289</f>
        <v>3</v>
      </c>
    </row>
    <row r="290" spans="1:5" x14ac:dyDescent="0.25">
      <c r="A290" s="26">
        <f>StopTimeCalcs!A290</f>
        <v>121</v>
      </c>
      <c r="B290" s="45">
        <f>StopTimeCalcs!I290</f>
        <v>0.63888888888888884</v>
      </c>
      <c r="C290" s="45">
        <f>StopTimeCalcs!I290</f>
        <v>0.63888888888888884</v>
      </c>
      <c r="D290" s="26">
        <f>StopTimeCalcs!H290</f>
        <v>183</v>
      </c>
      <c r="E290" s="26">
        <f>StopTimeCalcs!D290</f>
        <v>1</v>
      </c>
    </row>
    <row r="291" spans="1:5" x14ac:dyDescent="0.25">
      <c r="A291" s="26">
        <f>StopTimeCalcs!A291</f>
        <v>121</v>
      </c>
      <c r="B291" s="45">
        <f>StopTimeCalcs!I291</f>
        <v>0.64097222222222217</v>
      </c>
      <c r="C291" s="45">
        <f>StopTimeCalcs!I291</f>
        <v>0.64097222222222217</v>
      </c>
      <c r="D291" s="26">
        <f>StopTimeCalcs!H291</f>
        <v>186</v>
      </c>
      <c r="E291" s="26">
        <f>StopTimeCalcs!D291</f>
        <v>2</v>
      </c>
    </row>
    <row r="292" spans="1:5" x14ac:dyDescent="0.25">
      <c r="A292" s="26">
        <f>StopTimeCalcs!A292</f>
        <v>121</v>
      </c>
      <c r="B292" s="45">
        <f>StopTimeCalcs!I292</f>
        <v>0.64236111111111105</v>
      </c>
      <c r="C292" s="45">
        <f>StopTimeCalcs!I292</f>
        <v>0.64236111111111105</v>
      </c>
      <c r="D292" s="26">
        <f>StopTimeCalcs!H292</f>
        <v>185</v>
      </c>
      <c r="E292" s="26">
        <f>StopTimeCalcs!D292</f>
        <v>3</v>
      </c>
    </row>
    <row r="293" spans="1:5" x14ac:dyDescent="0.25">
      <c r="A293" s="26">
        <f>StopTimeCalcs!A293</f>
        <v>122</v>
      </c>
      <c r="B293" s="45">
        <f>StopTimeCalcs!I293</f>
        <v>0.64583333333333326</v>
      </c>
      <c r="C293" s="45">
        <f>StopTimeCalcs!I293</f>
        <v>0.64583333333333326</v>
      </c>
      <c r="D293" s="26">
        <f>StopTimeCalcs!H293</f>
        <v>183</v>
      </c>
      <c r="E293" s="26">
        <f>StopTimeCalcs!D293</f>
        <v>1</v>
      </c>
    </row>
    <row r="294" spans="1:5" x14ac:dyDescent="0.25">
      <c r="A294" s="26">
        <f>StopTimeCalcs!A294</f>
        <v>122</v>
      </c>
      <c r="B294" s="45">
        <f>StopTimeCalcs!I294</f>
        <v>0.64791666666666659</v>
      </c>
      <c r="C294" s="45">
        <f>StopTimeCalcs!I294</f>
        <v>0.64791666666666659</v>
      </c>
      <c r="D294" s="26">
        <f>StopTimeCalcs!H294</f>
        <v>186</v>
      </c>
      <c r="E294" s="26">
        <f>StopTimeCalcs!D294</f>
        <v>2</v>
      </c>
    </row>
    <row r="295" spans="1:5" x14ac:dyDescent="0.25">
      <c r="A295" s="26">
        <f>StopTimeCalcs!A295</f>
        <v>122</v>
      </c>
      <c r="B295" s="45">
        <f>StopTimeCalcs!I295</f>
        <v>0.64930555555555547</v>
      </c>
      <c r="C295" s="45">
        <f>StopTimeCalcs!I295</f>
        <v>0.64930555555555547</v>
      </c>
      <c r="D295" s="26">
        <f>StopTimeCalcs!H295</f>
        <v>185</v>
      </c>
      <c r="E295" s="26">
        <f>StopTimeCalcs!D295</f>
        <v>3</v>
      </c>
    </row>
    <row r="296" spans="1:5" x14ac:dyDescent="0.25">
      <c r="A296" s="26">
        <f>StopTimeCalcs!A296</f>
        <v>123</v>
      </c>
      <c r="B296" s="45">
        <f>StopTimeCalcs!I296</f>
        <v>0.65277777777777768</v>
      </c>
      <c r="C296" s="45">
        <f>StopTimeCalcs!I296</f>
        <v>0.65277777777777768</v>
      </c>
      <c r="D296" s="26">
        <f>StopTimeCalcs!H296</f>
        <v>183</v>
      </c>
      <c r="E296" s="26">
        <f>StopTimeCalcs!D296</f>
        <v>1</v>
      </c>
    </row>
    <row r="297" spans="1:5" x14ac:dyDescent="0.25">
      <c r="A297" s="26">
        <f>StopTimeCalcs!A297</f>
        <v>123</v>
      </c>
      <c r="B297" s="45">
        <f>StopTimeCalcs!I297</f>
        <v>0.65486111111111101</v>
      </c>
      <c r="C297" s="45">
        <f>StopTimeCalcs!I297</f>
        <v>0.65486111111111101</v>
      </c>
      <c r="D297" s="26">
        <f>StopTimeCalcs!H297</f>
        <v>186</v>
      </c>
      <c r="E297" s="26">
        <f>StopTimeCalcs!D297</f>
        <v>2</v>
      </c>
    </row>
    <row r="298" spans="1:5" x14ac:dyDescent="0.25">
      <c r="A298" s="26">
        <f>StopTimeCalcs!A298</f>
        <v>123</v>
      </c>
      <c r="B298" s="45">
        <f>StopTimeCalcs!I298</f>
        <v>0.65624999999999989</v>
      </c>
      <c r="C298" s="45">
        <f>StopTimeCalcs!I298</f>
        <v>0.65624999999999989</v>
      </c>
      <c r="D298" s="26">
        <f>StopTimeCalcs!H298</f>
        <v>185</v>
      </c>
      <c r="E298" s="26">
        <f>StopTimeCalcs!D298</f>
        <v>3</v>
      </c>
    </row>
    <row r="299" spans="1:5" x14ac:dyDescent="0.25">
      <c r="A299" s="26">
        <f>StopTimeCalcs!A299</f>
        <v>124</v>
      </c>
      <c r="B299" s="45">
        <f>StopTimeCalcs!I299</f>
        <v>0.6597222222222221</v>
      </c>
      <c r="C299" s="45">
        <f>StopTimeCalcs!I299</f>
        <v>0.6597222222222221</v>
      </c>
      <c r="D299" s="26">
        <f>StopTimeCalcs!H299</f>
        <v>183</v>
      </c>
      <c r="E299" s="26">
        <f>StopTimeCalcs!D299</f>
        <v>1</v>
      </c>
    </row>
    <row r="300" spans="1:5" x14ac:dyDescent="0.25">
      <c r="A300" s="26">
        <f>StopTimeCalcs!A300</f>
        <v>124</v>
      </c>
      <c r="B300" s="45">
        <f>StopTimeCalcs!I300</f>
        <v>0.66180555555555542</v>
      </c>
      <c r="C300" s="45">
        <f>StopTimeCalcs!I300</f>
        <v>0.66180555555555542</v>
      </c>
      <c r="D300" s="26">
        <f>StopTimeCalcs!H300</f>
        <v>186</v>
      </c>
      <c r="E300" s="26">
        <f>StopTimeCalcs!D300</f>
        <v>2</v>
      </c>
    </row>
    <row r="301" spans="1:5" x14ac:dyDescent="0.25">
      <c r="A301" s="26">
        <f>StopTimeCalcs!A301</f>
        <v>124</v>
      </c>
      <c r="B301" s="45">
        <f>StopTimeCalcs!I301</f>
        <v>0.66319444444444431</v>
      </c>
      <c r="C301" s="45">
        <f>StopTimeCalcs!I301</f>
        <v>0.66319444444444431</v>
      </c>
      <c r="D301" s="26">
        <f>StopTimeCalcs!H301</f>
        <v>185</v>
      </c>
      <c r="E301" s="26">
        <f>StopTimeCalcs!D301</f>
        <v>3</v>
      </c>
    </row>
    <row r="302" spans="1:5" x14ac:dyDescent="0.25">
      <c r="A302" s="26">
        <f>StopTimeCalcs!A302</f>
        <v>125</v>
      </c>
      <c r="B302" s="45">
        <f>StopTimeCalcs!I302</f>
        <v>0.66666666666666652</v>
      </c>
      <c r="C302" s="45">
        <f>StopTimeCalcs!I302</f>
        <v>0.66666666666666652</v>
      </c>
      <c r="D302" s="26">
        <f>StopTimeCalcs!H302</f>
        <v>183</v>
      </c>
      <c r="E302" s="26">
        <f>StopTimeCalcs!D302</f>
        <v>1</v>
      </c>
    </row>
    <row r="303" spans="1:5" x14ac:dyDescent="0.25">
      <c r="A303" s="26">
        <f>StopTimeCalcs!A303</f>
        <v>125</v>
      </c>
      <c r="B303" s="45">
        <f>StopTimeCalcs!I303</f>
        <v>0.66874999999999984</v>
      </c>
      <c r="C303" s="45">
        <f>StopTimeCalcs!I303</f>
        <v>0.66874999999999984</v>
      </c>
      <c r="D303" s="26">
        <f>StopTimeCalcs!H303</f>
        <v>186</v>
      </c>
      <c r="E303" s="26">
        <f>StopTimeCalcs!D303</f>
        <v>2</v>
      </c>
    </row>
    <row r="304" spans="1:5" x14ac:dyDescent="0.25">
      <c r="A304" s="26">
        <f>StopTimeCalcs!A304</f>
        <v>125</v>
      </c>
      <c r="B304" s="45">
        <f>StopTimeCalcs!I304</f>
        <v>0.67013888888888873</v>
      </c>
      <c r="C304" s="45">
        <f>StopTimeCalcs!I304</f>
        <v>0.67013888888888873</v>
      </c>
      <c r="D304" s="26">
        <f>StopTimeCalcs!H304</f>
        <v>185</v>
      </c>
      <c r="E304" s="26">
        <f>StopTimeCalcs!D304</f>
        <v>3</v>
      </c>
    </row>
    <row r="305" spans="1:5" x14ac:dyDescent="0.25">
      <c r="A305" s="26">
        <f>StopTimeCalcs!A305</f>
        <v>126</v>
      </c>
      <c r="B305" s="45">
        <f>StopTimeCalcs!I305</f>
        <v>0.67361111111111094</v>
      </c>
      <c r="C305" s="45">
        <f>StopTimeCalcs!I305</f>
        <v>0.67361111111111094</v>
      </c>
      <c r="D305" s="26">
        <f>StopTimeCalcs!H305</f>
        <v>183</v>
      </c>
      <c r="E305" s="26">
        <f>StopTimeCalcs!D305</f>
        <v>1</v>
      </c>
    </row>
    <row r="306" spans="1:5" x14ac:dyDescent="0.25">
      <c r="A306" s="26">
        <f>StopTimeCalcs!A306</f>
        <v>126</v>
      </c>
      <c r="B306" s="45">
        <f>StopTimeCalcs!I306</f>
        <v>0.67569444444444426</v>
      </c>
      <c r="C306" s="45">
        <f>StopTimeCalcs!I306</f>
        <v>0.67569444444444426</v>
      </c>
      <c r="D306" s="26">
        <f>StopTimeCalcs!H306</f>
        <v>186</v>
      </c>
      <c r="E306" s="26">
        <f>StopTimeCalcs!D306</f>
        <v>2</v>
      </c>
    </row>
    <row r="307" spans="1:5" x14ac:dyDescent="0.25">
      <c r="A307" s="26">
        <f>StopTimeCalcs!A307</f>
        <v>126</v>
      </c>
      <c r="B307" s="45">
        <f>StopTimeCalcs!I307</f>
        <v>0.67708333333333315</v>
      </c>
      <c r="C307" s="45">
        <f>StopTimeCalcs!I307</f>
        <v>0.67708333333333315</v>
      </c>
      <c r="D307" s="26">
        <f>StopTimeCalcs!H307</f>
        <v>185</v>
      </c>
      <c r="E307" s="26">
        <f>StopTimeCalcs!D307</f>
        <v>3</v>
      </c>
    </row>
    <row r="308" spans="1:5" x14ac:dyDescent="0.25">
      <c r="A308" s="26">
        <f>StopTimeCalcs!A308</f>
        <v>127</v>
      </c>
      <c r="B308" s="45">
        <f>StopTimeCalcs!I308</f>
        <v>0.68055555555555536</v>
      </c>
      <c r="C308" s="45">
        <f>StopTimeCalcs!I308</f>
        <v>0.68055555555555536</v>
      </c>
      <c r="D308" s="26">
        <f>StopTimeCalcs!H308</f>
        <v>183</v>
      </c>
      <c r="E308" s="26">
        <f>StopTimeCalcs!D308</f>
        <v>1</v>
      </c>
    </row>
    <row r="309" spans="1:5" x14ac:dyDescent="0.25">
      <c r="A309" s="26">
        <f>StopTimeCalcs!A309</f>
        <v>127</v>
      </c>
      <c r="B309" s="45">
        <f>StopTimeCalcs!I309</f>
        <v>0.68263888888888868</v>
      </c>
      <c r="C309" s="45">
        <f>StopTimeCalcs!I309</f>
        <v>0.68263888888888868</v>
      </c>
      <c r="D309" s="26">
        <f>StopTimeCalcs!H309</f>
        <v>186</v>
      </c>
      <c r="E309" s="26">
        <f>StopTimeCalcs!D309</f>
        <v>2</v>
      </c>
    </row>
    <row r="310" spans="1:5" x14ac:dyDescent="0.25">
      <c r="A310" s="26">
        <f>StopTimeCalcs!A310</f>
        <v>127</v>
      </c>
      <c r="B310" s="45">
        <f>StopTimeCalcs!I310</f>
        <v>0.68402777777777757</v>
      </c>
      <c r="C310" s="45">
        <f>StopTimeCalcs!I310</f>
        <v>0.68402777777777757</v>
      </c>
      <c r="D310" s="26">
        <f>StopTimeCalcs!H310</f>
        <v>185</v>
      </c>
      <c r="E310" s="26">
        <f>StopTimeCalcs!D310</f>
        <v>3</v>
      </c>
    </row>
    <row r="311" spans="1:5" x14ac:dyDescent="0.25">
      <c r="A311" s="26">
        <f>StopTimeCalcs!A311</f>
        <v>128</v>
      </c>
      <c r="B311" s="45">
        <f>StopTimeCalcs!I311</f>
        <v>0.68749999999999978</v>
      </c>
      <c r="C311" s="45">
        <f>StopTimeCalcs!I311</f>
        <v>0.68749999999999978</v>
      </c>
      <c r="D311" s="26">
        <f>StopTimeCalcs!H311</f>
        <v>183</v>
      </c>
      <c r="E311" s="26">
        <f>StopTimeCalcs!D311</f>
        <v>1</v>
      </c>
    </row>
    <row r="312" spans="1:5" x14ac:dyDescent="0.25">
      <c r="A312" s="26">
        <f>StopTimeCalcs!A312</f>
        <v>128</v>
      </c>
      <c r="B312" s="45">
        <f>StopTimeCalcs!I312</f>
        <v>0.6895833333333331</v>
      </c>
      <c r="C312" s="45">
        <f>StopTimeCalcs!I312</f>
        <v>0.6895833333333331</v>
      </c>
      <c r="D312" s="26">
        <f>StopTimeCalcs!H312</f>
        <v>186</v>
      </c>
      <c r="E312" s="26">
        <f>StopTimeCalcs!D312</f>
        <v>2</v>
      </c>
    </row>
    <row r="313" spans="1:5" x14ac:dyDescent="0.25">
      <c r="A313" s="26">
        <f>StopTimeCalcs!A313</f>
        <v>128</v>
      </c>
      <c r="B313" s="45">
        <f>StopTimeCalcs!I313</f>
        <v>0.69097222222222199</v>
      </c>
      <c r="C313" s="45">
        <f>StopTimeCalcs!I313</f>
        <v>0.69097222222222199</v>
      </c>
      <c r="D313" s="26">
        <f>StopTimeCalcs!H313</f>
        <v>185</v>
      </c>
      <c r="E313" s="26">
        <f>StopTimeCalcs!D313</f>
        <v>3</v>
      </c>
    </row>
    <row r="314" spans="1:5" x14ac:dyDescent="0.25">
      <c r="A314" s="26">
        <f>StopTimeCalcs!A314</f>
        <v>129</v>
      </c>
      <c r="B314" s="45">
        <f>StopTimeCalcs!I314</f>
        <v>0.6944444444444442</v>
      </c>
      <c r="C314" s="45">
        <f>StopTimeCalcs!I314</f>
        <v>0.6944444444444442</v>
      </c>
      <c r="D314" s="26">
        <f>StopTimeCalcs!H314</f>
        <v>183</v>
      </c>
      <c r="E314" s="26">
        <f>StopTimeCalcs!D314</f>
        <v>1</v>
      </c>
    </row>
    <row r="315" spans="1:5" x14ac:dyDescent="0.25">
      <c r="A315" s="26">
        <f>StopTimeCalcs!A315</f>
        <v>129</v>
      </c>
      <c r="B315" s="45">
        <f>StopTimeCalcs!I315</f>
        <v>0.69652777777777752</v>
      </c>
      <c r="C315" s="45">
        <f>StopTimeCalcs!I315</f>
        <v>0.69652777777777752</v>
      </c>
      <c r="D315" s="26">
        <f>StopTimeCalcs!H315</f>
        <v>186</v>
      </c>
      <c r="E315" s="26">
        <f>StopTimeCalcs!D315</f>
        <v>2</v>
      </c>
    </row>
    <row r="316" spans="1:5" x14ac:dyDescent="0.25">
      <c r="A316" s="26">
        <f>StopTimeCalcs!A316</f>
        <v>129</v>
      </c>
      <c r="B316" s="45">
        <f>StopTimeCalcs!I316</f>
        <v>0.69791666666666641</v>
      </c>
      <c r="C316" s="45">
        <f>StopTimeCalcs!I316</f>
        <v>0.69791666666666641</v>
      </c>
      <c r="D316" s="26">
        <f>StopTimeCalcs!H316</f>
        <v>185</v>
      </c>
      <c r="E316" s="26">
        <f>StopTimeCalcs!D316</f>
        <v>3</v>
      </c>
    </row>
    <row r="317" spans="1:5" x14ac:dyDescent="0.25">
      <c r="A317" s="26">
        <f>StopTimeCalcs!A317</f>
        <v>130</v>
      </c>
      <c r="B317" s="45">
        <f>StopTimeCalcs!I317</f>
        <v>0.70138888888888862</v>
      </c>
      <c r="C317" s="45">
        <f>StopTimeCalcs!I317</f>
        <v>0.70138888888888862</v>
      </c>
      <c r="D317" s="26">
        <f>StopTimeCalcs!H317</f>
        <v>183</v>
      </c>
      <c r="E317" s="26">
        <f>StopTimeCalcs!D317</f>
        <v>1</v>
      </c>
    </row>
    <row r="318" spans="1:5" x14ac:dyDescent="0.25">
      <c r="A318" s="26">
        <f>StopTimeCalcs!A318</f>
        <v>130</v>
      </c>
      <c r="B318" s="45">
        <f>StopTimeCalcs!I318</f>
        <v>0.70347222222222194</v>
      </c>
      <c r="C318" s="45">
        <f>StopTimeCalcs!I318</f>
        <v>0.70347222222222194</v>
      </c>
      <c r="D318" s="26">
        <f>StopTimeCalcs!H318</f>
        <v>186</v>
      </c>
      <c r="E318" s="26">
        <f>StopTimeCalcs!D318</f>
        <v>2</v>
      </c>
    </row>
    <row r="319" spans="1:5" x14ac:dyDescent="0.25">
      <c r="A319" s="26">
        <f>StopTimeCalcs!A319</f>
        <v>130</v>
      </c>
      <c r="B319" s="45">
        <f>StopTimeCalcs!I319</f>
        <v>0.70486111111111083</v>
      </c>
      <c r="C319" s="45">
        <f>StopTimeCalcs!I319</f>
        <v>0.70486111111111083</v>
      </c>
      <c r="D319" s="26">
        <f>StopTimeCalcs!H319</f>
        <v>185</v>
      </c>
      <c r="E319" s="26">
        <f>StopTimeCalcs!D319</f>
        <v>3</v>
      </c>
    </row>
    <row r="320" spans="1:5" x14ac:dyDescent="0.25">
      <c r="A320" s="26">
        <f>StopTimeCalcs!A320</f>
        <v>131</v>
      </c>
      <c r="B320" s="45">
        <f>StopTimeCalcs!I320</f>
        <v>0.70833333333333304</v>
      </c>
      <c r="C320" s="45">
        <f>StopTimeCalcs!I320</f>
        <v>0.70833333333333304</v>
      </c>
      <c r="D320" s="26">
        <f>StopTimeCalcs!H320</f>
        <v>183</v>
      </c>
      <c r="E320" s="26">
        <f>StopTimeCalcs!D320</f>
        <v>1</v>
      </c>
    </row>
    <row r="321" spans="1:5" x14ac:dyDescent="0.25">
      <c r="A321" s="26">
        <f>StopTimeCalcs!A321</f>
        <v>131</v>
      </c>
      <c r="B321" s="45">
        <f>StopTimeCalcs!I321</f>
        <v>0.71041666666666636</v>
      </c>
      <c r="C321" s="45">
        <f>StopTimeCalcs!I321</f>
        <v>0.71041666666666636</v>
      </c>
      <c r="D321" s="26">
        <f>StopTimeCalcs!H321</f>
        <v>186</v>
      </c>
      <c r="E321" s="26">
        <f>StopTimeCalcs!D321</f>
        <v>2</v>
      </c>
    </row>
    <row r="322" spans="1:5" x14ac:dyDescent="0.25">
      <c r="A322" s="26">
        <f>StopTimeCalcs!A322</f>
        <v>131</v>
      </c>
      <c r="B322" s="45">
        <f>StopTimeCalcs!I322</f>
        <v>0.71180555555555525</v>
      </c>
      <c r="C322" s="45">
        <f>StopTimeCalcs!I322</f>
        <v>0.71180555555555525</v>
      </c>
      <c r="D322" s="26">
        <f>StopTimeCalcs!H322</f>
        <v>185</v>
      </c>
      <c r="E322" s="26">
        <f>StopTimeCalcs!D322</f>
        <v>3</v>
      </c>
    </row>
    <row r="323" spans="1:5" x14ac:dyDescent="0.25">
      <c r="A323" s="26">
        <f>StopTimeCalcs!A323</f>
        <v>132</v>
      </c>
      <c r="B323" s="45">
        <f>StopTimeCalcs!I323</f>
        <v>0.71527777777777746</v>
      </c>
      <c r="C323" s="45">
        <f>StopTimeCalcs!I323</f>
        <v>0.71527777777777746</v>
      </c>
      <c r="D323" s="26">
        <f>StopTimeCalcs!H323</f>
        <v>183</v>
      </c>
      <c r="E323" s="26">
        <f>StopTimeCalcs!D323</f>
        <v>1</v>
      </c>
    </row>
    <row r="324" spans="1:5" x14ac:dyDescent="0.25">
      <c r="A324" s="26">
        <f>StopTimeCalcs!A324</f>
        <v>132</v>
      </c>
      <c r="B324" s="45">
        <f>StopTimeCalcs!I324</f>
        <v>0.71736111111111078</v>
      </c>
      <c r="C324" s="45">
        <f>StopTimeCalcs!I324</f>
        <v>0.71736111111111078</v>
      </c>
      <c r="D324" s="26">
        <f>StopTimeCalcs!H324</f>
        <v>186</v>
      </c>
      <c r="E324" s="26">
        <f>StopTimeCalcs!D324</f>
        <v>2</v>
      </c>
    </row>
    <row r="325" spans="1:5" x14ac:dyDescent="0.25">
      <c r="A325" s="26">
        <f>StopTimeCalcs!A325</f>
        <v>132</v>
      </c>
      <c r="B325" s="45">
        <f>StopTimeCalcs!I325</f>
        <v>0.71874999999999967</v>
      </c>
      <c r="C325" s="45">
        <f>StopTimeCalcs!I325</f>
        <v>0.71874999999999967</v>
      </c>
      <c r="D325" s="26">
        <f>StopTimeCalcs!H325</f>
        <v>185</v>
      </c>
      <c r="E325" s="26">
        <f>StopTimeCalcs!D325</f>
        <v>3</v>
      </c>
    </row>
    <row r="326" spans="1:5" x14ac:dyDescent="0.25">
      <c r="A326" s="26">
        <f>StopTimeCalcs!A326</f>
        <v>133</v>
      </c>
      <c r="B326" s="45">
        <f>StopTimeCalcs!I326</f>
        <v>0.72222222222222188</v>
      </c>
      <c r="C326" s="45">
        <f>StopTimeCalcs!I326</f>
        <v>0.72222222222222188</v>
      </c>
      <c r="D326" s="26">
        <f>StopTimeCalcs!H326</f>
        <v>183</v>
      </c>
      <c r="E326" s="26">
        <f>StopTimeCalcs!D326</f>
        <v>1</v>
      </c>
    </row>
    <row r="327" spans="1:5" x14ac:dyDescent="0.25">
      <c r="A327" s="26">
        <f>StopTimeCalcs!A327</f>
        <v>133</v>
      </c>
      <c r="B327" s="45">
        <f>StopTimeCalcs!I327</f>
        <v>0.7243055555555552</v>
      </c>
      <c r="C327" s="45">
        <f>StopTimeCalcs!I327</f>
        <v>0.7243055555555552</v>
      </c>
      <c r="D327" s="26">
        <f>StopTimeCalcs!H327</f>
        <v>186</v>
      </c>
      <c r="E327" s="26">
        <f>StopTimeCalcs!D327</f>
        <v>2</v>
      </c>
    </row>
    <row r="328" spans="1:5" x14ac:dyDescent="0.25">
      <c r="A328" s="26">
        <f>StopTimeCalcs!A328</f>
        <v>133</v>
      </c>
      <c r="B328" s="45">
        <f>StopTimeCalcs!I328</f>
        <v>0.72569444444444409</v>
      </c>
      <c r="C328" s="45">
        <f>StopTimeCalcs!I328</f>
        <v>0.72569444444444409</v>
      </c>
      <c r="D328" s="26">
        <f>StopTimeCalcs!H328</f>
        <v>185</v>
      </c>
      <c r="E328" s="26">
        <f>StopTimeCalcs!D328</f>
        <v>3</v>
      </c>
    </row>
    <row r="329" spans="1:5" x14ac:dyDescent="0.25">
      <c r="A329" s="26">
        <f>StopTimeCalcs!A329</f>
        <v>134</v>
      </c>
      <c r="B329" s="45">
        <f>StopTimeCalcs!I329</f>
        <v>0.7291666666666663</v>
      </c>
      <c r="C329" s="45">
        <f>StopTimeCalcs!I329</f>
        <v>0.7291666666666663</v>
      </c>
      <c r="D329" s="26">
        <f>StopTimeCalcs!H329</f>
        <v>183</v>
      </c>
      <c r="E329" s="26">
        <f>StopTimeCalcs!D329</f>
        <v>1</v>
      </c>
    </row>
    <row r="330" spans="1:5" x14ac:dyDescent="0.25">
      <c r="A330" s="26">
        <f>StopTimeCalcs!A330</f>
        <v>134</v>
      </c>
      <c r="B330" s="45">
        <f>StopTimeCalcs!I330</f>
        <v>0.73124999999999962</v>
      </c>
      <c r="C330" s="45">
        <f>StopTimeCalcs!I330</f>
        <v>0.73124999999999962</v>
      </c>
      <c r="D330" s="26">
        <f>StopTimeCalcs!H330</f>
        <v>186</v>
      </c>
      <c r="E330" s="26">
        <f>StopTimeCalcs!D330</f>
        <v>2</v>
      </c>
    </row>
    <row r="331" spans="1:5" x14ac:dyDescent="0.25">
      <c r="A331" s="26">
        <f>StopTimeCalcs!A331</f>
        <v>134</v>
      </c>
      <c r="B331" s="45">
        <f>StopTimeCalcs!I331</f>
        <v>0.73263888888888851</v>
      </c>
      <c r="C331" s="45">
        <f>StopTimeCalcs!I331</f>
        <v>0.73263888888888851</v>
      </c>
      <c r="D331" s="26">
        <f>StopTimeCalcs!H331</f>
        <v>185</v>
      </c>
      <c r="E331" s="26">
        <f>StopTimeCalcs!D331</f>
        <v>3</v>
      </c>
    </row>
    <row r="332" spans="1:5" x14ac:dyDescent="0.25">
      <c r="A332" s="26">
        <f>StopTimeCalcs!A332</f>
        <v>135</v>
      </c>
      <c r="B332" s="45">
        <f>StopTimeCalcs!I332</f>
        <v>0.73611111111111072</v>
      </c>
      <c r="C332" s="45">
        <f>StopTimeCalcs!I332</f>
        <v>0.73611111111111072</v>
      </c>
      <c r="D332" s="26">
        <f>StopTimeCalcs!H332</f>
        <v>183</v>
      </c>
      <c r="E332" s="26">
        <f>StopTimeCalcs!D332</f>
        <v>1</v>
      </c>
    </row>
    <row r="333" spans="1:5" x14ac:dyDescent="0.25">
      <c r="A333" s="26">
        <f>StopTimeCalcs!A333</f>
        <v>135</v>
      </c>
      <c r="B333" s="45">
        <f>StopTimeCalcs!I333</f>
        <v>0.73819444444444404</v>
      </c>
      <c r="C333" s="45">
        <f>StopTimeCalcs!I333</f>
        <v>0.73819444444444404</v>
      </c>
      <c r="D333" s="26">
        <f>StopTimeCalcs!H333</f>
        <v>186</v>
      </c>
      <c r="E333" s="26">
        <f>StopTimeCalcs!D333</f>
        <v>2</v>
      </c>
    </row>
    <row r="334" spans="1:5" x14ac:dyDescent="0.25">
      <c r="A334" s="26">
        <f>StopTimeCalcs!A334</f>
        <v>135</v>
      </c>
      <c r="B334" s="45">
        <f>StopTimeCalcs!I334</f>
        <v>0.73958333333333293</v>
      </c>
      <c r="C334" s="45">
        <f>StopTimeCalcs!I334</f>
        <v>0.73958333333333293</v>
      </c>
      <c r="D334" s="26">
        <f>StopTimeCalcs!H334</f>
        <v>185</v>
      </c>
      <c r="E334" s="26">
        <f>StopTimeCalcs!D334</f>
        <v>3</v>
      </c>
    </row>
    <row r="335" spans="1:5" x14ac:dyDescent="0.25">
      <c r="A335" s="26">
        <f>StopTimeCalcs!A335</f>
        <v>136</v>
      </c>
      <c r="B335" s="45">
        <f>StopTimeCalcs!I335</f>
        <v>0.74305555555555514</v>
      </c>
      <c r="C335" s="45">
        <f>StopTimeCalcs!I335</f>
        <v>0.74305555555555514</v>
      </c>
      <c r="D335" s="26">
        <f>StopTimeCalcs!H335</f>
        <v>183</v>
      </c>
      <c r="E335" s="26">
        <f>StopTimeCalcs!D335</f>
        <v>1</v>
      </c>
    </row>
    <row r="336" spans="1:5" x14ac:dyDescent="0.25">
      <c r="A336" s="26">
        <f>StopTimeCalcs!A336</f>
        <v>136</v>
      </c>
      <c r="B336" s="45">
        <f>StopTimeCalcs!I336</f>
        <v>0.74513888888888846</v>
      </c>
      <c r="C336" s="45">
        <f>StopTimeCalcs!I336</f>
        <v>0.74513888888888846</v>
      </c>
      <c r="D336" s="26">
        <f>StopTimeCalcs!H336</f>
        <v>186</v>
      </c>
      <c r="E336" s="26">
        <f>StopTimeCalcs!D336</f>
        <v>2</v>
      </c>
    </row>
    <row r="337" spans="1:5" x14ac:dyDescent="0.25">
      <c r="A337" s="26">
        <f>StopTimeCalcs!A337</f>
        <v>136</v>
      </c>
      <c r="B337" s="45">
        <f>StopTimeCalcs!I337</f>
        <v>0.74652777777777735</v>
      </c>
      <c r="C337" s="45">
        <f>StopTimeCalcs!I337</f>
        <v>0.74652777777777735</v>
      </c>
      <c r="D337" s="26">
        <f>StopTimeCalcs!H337</f>
        <v>185</v>
      </c>
      <c r="E337" s="26">
        <f>StopTimeCalcs!D337</f>
        <v>3</v>
      </c>
    </row>
    <row r="338" spans="1:5" x14ac:dyDescent="0.25">
      <c r="A338" s="26">
        <f>StopTimeCalcs!A338</f>
        <v>137</v>
      </c>
      <c r="B338" s="45">
        <f>StopTimeCalcs!I338</f>
        <v>0.625</v>
      </c>
      <c r="C338" s="45">
        <f>StopTimeCalcs!I338</f>
        <v>0.625</v>
      </c>
      <c r="D338" s="26">
        <f>StopTimeCalcs!H338</f>
        <v>185</v>
      </c>
      <c r="E338" s="26">
        <f>StopTimeCalcs!D338</f>
        <v>1</v>
      </c>
    </row>
    <row r="339" spans="1:5" x14ac:dyDescent="0.25">
      <c r="A339" s="26">
        <f>StopTimeCalcs!A339</f>
        <v>137</v>
      </c>
      <c r="B339" s="45">
        <f>StopTimeCalcs!I339</f>
        <v>0.62638888888888888</v>
      </c>
      <c r="C339" s="45">
        <f>StopTimeCalcs!I339</f>
        <v>0.62638888888888888</v>
      </c>
      <c r="D339" s="26">
        <f>StopTimeCalcs!H339</f>
        <v>186</v>
      </c>
      <c r="E339" s="26">
        <f>StopTimeCalcs!D339</f>
        <v>2</v>
      </c>
    </row>
    <row r="340" spans="1:5" x14ac:dyDescent="0.25">
      <c r="A340" s="26">
        <f>StopTimeCalcs!A340</f>
        <v>137</v>
      </c>
      <c r="B340" s="45">
        <f>StopTimeCalcs!I340</f>
        <v>0.62847222222222221</v>
      </c>
      <c r="C340" s="45">
        <f>StopTimeCalcs!I340</f>
        <v>0.62847222222222221</v>
      </c>
      <c r="D340" s="26">
        <f>StopTimeCalcs!H340</f>
        <v>183</v>
      </c>
      <c r="E340" s="26">
        <f>StopTimeCalcs!D340</f>
        <v>3</v>
      </c>
    </row>
    <row r="341" spans="1:5" x14ac:dyDescent="0.25">
      <c r="A341" s="26">
        <f>StopTimeCalcs!A341</f>
        <v>138</v>
      </c>
      <c r="B341" s="45">
        <f>StopTimeCalcs!I341</f>
        <v>0.63194444444444442</v>
      </c>
      <c r="C341" s="45">
        <f>StopTimeCalcs!I341</f>
        <v>0.63194444444444442</v>
      </c>
      <c r="D341" s="26">
        <f>StopTimeCalcs!H341</f>
        <v>185</v>
      </c>
      <c r="E341" s="26">
        <f>StopTimeCalcs!D341</f>
        <v>1</v>
      </c>
    </row>
    <row r="342" spans="1:5" x14ac:dyDescent="0.25">
      <c r="A342" s="26">
        <f>StopTimeCalcs!A342</f>
        <v>138</v>
      </c>
      <c r="B342" s="45">
        <f>StopTimeCalcs!I342</f>
        <v>0.6333333333333333</v>
      </c>
      <c r="C342" s="45">
        <f>StopTimeCalcs!I342</f>
        <v>0.6333333333333333</v>
      </c>
      <c r="D342" s="26">
        <f>StopTimeCalcs!H342</f>
        <v>186</v>
      </c>
      <c r="E342" s="26">
        <f>StopTimeCalcs!D342</f>
        <v>2</v>
      </c>
    </row>
    <row r="343" spans="1:5" x14ac:dyDescent="0.25">
      <c r="A343" s="26">
        <f>StopTimeCalcs!A343</f>
        <v>138</v>
      </c>
      <c r="B343" s="45">
        <f>StopTimeCalcs!I343</f>
        <v>0.63541666666666663</v>
      </c>
      <c r="C343" s="45">
        <f>StopTimeCalcs!I343</f>
        <v>0.63541666666666663</v>
      </c>
      <c r="D343" s="26">
        <f>StopTimeCalcs!H343</f>
        <v>183</v>
      </c>
      <c r="E343" s="26">
        <f>StopTimeCalcs!D343</f>
        <v>3</v>
      </c>
    </row>
    <row r="344" spans="1:5" x14ac:dyDescent="0.25">
      <c r="A344" s="26">
        <f>StopTimeCalcs!A344</f>
        <v>139</v>
      </c>
      <c r="B344" s="45">
        <f>StopTimeCalcs!I344</f>
        <v>0.63888888888888884</v>
      </c>
      <c r="C344" s="45">
        <f>StopTimeCalcs!I344</f>
        <v>0.63888888888888884</v>
      </c>
      <c r="D344" s="26">
        <f>StopTimeCalcs!H344</f>
        <v>185</v>
      </c>
      <c r="E344" s="26">
        <f>StopTimeCalcs!D344</f>
        <v>1</v>
      </c>
    </row>
    <row r="345" spans="1:5" x14ac:dyDescent="0.25">
      <c r="A345" s="26">
        <f>StopTimeCalcs!A345</f>
        <v>139</v>
      </c>
      <c r="B345" s="45">
        <f>StopTimeCalcs!I345</f>
        <v>0.64027777777777772</v>
      </c>
      <c r="C345" s="45">
        <f>StopTimeCalcs!I345</f>
        <v>0.64027777777777772</v>
      </c>
      <c r="D345" s="26">
        <f>StopTimeCalcs!H345</f>
        <v>186</v>
      </c>
      <c r="E345" s="26">
        <f>StopTimeCalcs!D345</f>
        <v>2</v>
      </c>
    </row>
    <row r="346" spans="1:5" x14ac:dyDescent="0.25">
      <c r="A346" s="26">
        <f>StopTimeCalcs!A346</f>
        <v>139</v>
      </c>
      <c r="B346" s="45">
        <f>StopTimeCalcs!I346</f>
        <v>0.64236111111111105</v>
      </c>
      <c r="C346" s="45">
        <f>StopTimeCalcs!I346</f>
        <v>0.64236111111111105</v>
      </c>
      <c r="D346" s="26">
        <f>StopTimeCalcs!H346</f>
        <v>183</v>
      </c>
      <c r="E346" s="26">
        <f>StopTimeCalcs!D346</f>
        <v>3</v>
      </c>
    </row>
    <row r="347" spans="1:5" x14ac:dyDescent="0.25">
      <c r="A347" s="26">
        <f>StopTimeCalcs!A347</f>
        <v>140</v>
      </c>
      <c r="B347" s="45">
        <f>StopTimeCalcs!I347</f>
        <v>0.64583333333333326</v>
      </c>
      <c r="C347" s="45">
        <f>StopTimeCalcs!I347</f>
        <v>0.64583333333333326</v>
      </c>
      <c r="D347" s="26">
        <f>StopTimeCalcs!H347</f>
        <v>185</v>
      </c>
      <c r="E347" s="26">
        <f>StopTimeCalcs!D347</f>
        <v>1</v>
      </c>
    </row>
    <row r="348" spans="1:5" x14ac:dyDescent="0.25">
      <c r="A348" s="26">
        <f>StopTimeCalcs!A348</f>
        <v>140</v>
      </c>
      <c r="B348" s="45">
        <f>StopTimeCalcs!I348</f>
        <v>0.64722222222222214</v>
      </c>
      <c r="C348" s="45">
        <f>StopTimeCalcs!I348</f>
        <v>0.64722222222222214</v>
      </c>
      <c r="D348" s="26">
        <f>StopTimeCalcs!H348</f>
        <v>186</v>
      </c>
      <c r="E348" s="26">
        <f>StopTimeCalcs!D348</f>
        <v>2</v>
      </c>
    </row>
    <row r="349" spans="1:5" x14ac:dyDescent="0.25">
      <c r="A349" s="26">
        <f>StopTimeCalcs!A349</f>
        <v>140</v>
      </c>
      <c r="B349" s="45">
        <f>StopTimeCalcs!I349</f>
        <v>0.64930555555555547</v>
      </c>
      <c r="C349" s="45">
        <f>StopTimeCalcs!I349</f>
        <v>0.64930555555555547</v>
      </c>
      <c r="D349" s="26">
        <f>StopTimeCalcs!H349</f>
        <v>183</v>
      </c>
      <c r="E349" s="26">
        <f>StopTimeCalcs!D349</f>
        <v>3</v>
      </c>
    </row>
    <row r="350" spans="1:5" x14ac:dyDescent="0.25">
      <c r="A350" s="26">
        <f>StopTimeCalcs!A350</f>
        <v>141</v>
      </c>
      <c r="B350" s="45">
        <f>StopTimeCalcs!I350</f>
        <v>0.65277777777777768</v>
      </c>
      <c r="C350" s="45">
        <f>StopTimeCalcs!I350</f>
        <v>0.65277777777777768</v>
      </c>
      <c r="D350" s="26">
        <f>StopTimeCalcs!H350</f>
        <v>185</v>
      </c>
      <c r="E350" s="26">
        <f>StopTimeCalcs!D350</f>
        <v>1</v>
      </c>
    </row>
    <row r="351" spans="1:5" x14ac:dyDescent="0.25">
      <c r="A351" s="26">
        <f>StopTimeCalcs!A351</f>
        <v>141</v>
      </c>
      <c r="B351" s="45">
        <f>StopTimeCalcs!I351</f>
        <v>0.65416666666666656</v>
      </c>
      <c r="C351" s="45">
        <f>StopTimeCalcs!I351</f>
        <v>0.65416666666666656</v>
      </c>
      <c r="D351" s="26">
        <f>StopTimeCalcs!H351</f>
        <v>186</v>
      </c>
      <c r="E351" s="26">
        <f>StopTimeCalcs!D351</f>
        <v>2</v>
      </c>
    </row>
    <row r="352" spans="1:5" x14ac:dyDescent="0.25">
      <c r="A352" s="26">
        <f>StopTimeCalcs!A352</f>
        <v>141</v>
      </c>
      <c r="B352" s="45">
        <f>StopTimeCalcs!I352</f>
        <v>0.65624999999999989</v>
      </c>
      <c r="C352" s="45">
        <f>StopTimeCalcs!I352</f>
        <v>0.65624999999999989</v>
      </c>
      <c r="D352" s="26">
        <f>StopTimeCalcs!H352</f>
        <v>183</v>
      </c>
      <c r="E352" s="26">
        <f>StopTimeCalcs!D352</f>
        <v>3</v>
      </c>
    </row>
    <row r="353" spans="1:5" x14ac:dyDescent="0.25">
      <c r="A353" s="26">
        <f>StopTimeCalcs!A353</f>
        <v>142</v>
      </c>
      <c r="B353" s="45">
        <f>StopTimeCalcs!I353</f>
        <v>0.6597222222222221</v>
      </c>
      <c r="C353" s="45">
        <f>StopTimeCalcs!I353</f>
        <v>0.6597222222222221</v>
      </c>
      <c r="D353" s="26">
        <f>StopTimeCalcs!H353</f>
        <v>185</v>
      </c>
      <c r="E353" s="26">
        <f>StopTimeCalcs!D353</f>
        <v>1</v>
      </c>
    </row>
    <row r="354" spans="1:5" x14ac:dyDescent="0.25">
      <c r="A354" s="26">
        <f>StopTimeCalcs!A354</f>
        <v>142</v>
      </c>
      <c r="B354" s="45">
        <f>StopTimeCalcs!I354</f>
        <v>0.66111111111111098</v>
      </c>
      <c r="C354" s="45">
        <f>StopTimeCalcs!I354</f>
        <v>0.66111111111111098</v>
      </c>
      <c r="D354" s="26">
        <f>StopTimeCalcs!H354</f>
        <v>186</v>
      </c>
      <c r="E354" s="26">
        <f>StopTimeCalcs!D354</f>
        <v>2</v>
      </c>
    </row>
    <row r="355" spans="1:5" x14ac:dyDescent="0.25">
      <c r="A355" s="26">
        <f>StopTimeCalcs!A355</f>
        <v>142</v>
      </c>
      <c r="B355" s="45">
        <f>StopTimeCalcs!I355</f>
        <v>0.66319444444444431</v>
      </c>
      <c r="C355" s="45">
        <f>StopTimeCalcs!I355</f>
        <v>0.66319444444444431</v>
      </c>
      <c r="D355" s="26">
        <f>StopTimeCalcs!H355</f>
        <v>183</v>
      </c>
      <c r="E355" s="26">
        <f>StopTimeCalcs!D355</f>
        <v>3</v>
      </c>
    </row>
    <row r="356" spans="1:5" x14ac:dyDescent="0.25">
      <c r="A356" s="26">
        <f>StopTimeCalcs!A356</f>
        <v>143</v>
      </c>
      <c r="B356" s="45">
        <f>StopTimeCalcs!I356</f>
        <v>0.66666666666666652</v>
      </c>
      <c r="C356" s="45">
        <f>StopTimeCalcs!I356</f>
        <v>0.66666666666666652</v>
      </c>
      <c r="D356" s="26">
        <f>StopTimeCalcs!H356</f>
        <v>185</v>
      </c>
      <c r="E356" s="26">
        <f>StopTimeCalcs!D356</f>
        <v>1</v>
      </c>
    </row>
    <row r="357" spans="1:5" x14ac:dyDescent="0.25">
      <c r="A357" s="26">
        <f>StopTimeCalcs!A357</f>
        <v>143</v>
      </c>
      <c r="B357" s="45">
        <f>StopTimeCalcs!I357</f>
        <v>0.6680555555555554</v>
      </c>
      <c r="C357" s="45">
        <f>StopTimeCalcs!I357</f>
        <v>0.6680555555555554</v>
      </c>
      <c r="D357" s="26">
        <f>StopTimeCalcs!H357</f>
        <v>186</v>
      </c>
      <c r="E357" s="26">
        <f>StopTimeCalcs!D357</f>
        <v>2</v>
      </c>
    </row>
    <row r="358" spans="1:5" x14ac:dyDescent="0.25">
      <c r="A358" s="26">
        <f>StopTimeCalcs!A358</f>
        <v>143</v>
      </c>
      <c r="B358" s="45">
        <f>StopTimeCalcs!I358</f>
        <v>0.67013888888888873</v>
      </c>
      <c r="C358" s="45">
        <f>StopTimeCalcs!I358</f>
        <v>0.67013888888888873</v>
      </c>
      <c r="D358" s="26">
        <f>StopTimeCalcs!H358</f>
        <v>183</v>
      </c>
      <c r="E358" s="26">
        <f>StopTimeCalcs!D358</f>
        <v>3</v>
      </c>
    </row>
    <row r="359" spans="1:5" x14ac:dyDescent="0.25">
      <c r="A359" s="26">
        <f>StopTimeCalcs!A359</f>
        <v>144</v>
      </c>
      <c r="B359" s="45">
        <f>StopTimeCalcs!I359</f>
        <v>0.67361111111111094</v>
      </c>
      <c r="C359" s="45">
        <f>StopTimeCalcs!I359</f>
        <v>0.67361111111111094</v>
      </c>
      <c r="D359" s="26">
        <f>StopTimeCalcs!H359</f>
        <v>185</v>
      </c>
      <c r="E359" s="26">
        <f>StopTimeCalcs!D359</f>
        <v>1</v>
      </c>
    </row>
    <row r="360" spans="1:5" x14ac:dyDescent="0.25">
      <c r="A360" s="26">
        <f>StopTimeCalcs!A360</f>
        <v>144</v>
      </c>
      <c r="B360" s="45">
        <f>StopTimeCalcs!I360</f>
        <v>0.67499999999999982</v>
      </c>
      <c r="C360" s="45">
        <f>StopTimeCalcs!I360</f>
        <v>0.67499999999999982</v>
      </c>
      <c r="D360" s="26">
        <f>StopTimeCalcs!H360</f>
        <v>186</v>
      </c>
      <c r="E360" s="26">
        <f>StopTimeCalcs!D360</f>
        <v>2</v>
      </c>
    </row>
    <row r="361" spans="1:5" x14ac:dyDescent="0.25">
      <c r="A361" s="26">
        <f>StopTimeCalcs!A361</f>
        <v>144</v>
      </c>
      <c r="B361" s="45">
        <f>StopTimeCalcs!I361</f>
        <v>0.67708333333333315</v>
      </c>
      <c r="C361" s="45">
        <f>StopTimeCalcs!I361</f>
        <v>0.67708333333333315</v>
      </c>
      <c r="D361" s="26">
        <f>StopTimeCalcs!H361</f>
        <v>183</v>
      </c>
      <c r="E361" s="26">
        <f>StopTimeCalcs!D361</f>
        <v>3</v>
      </c>
    </row>
    <row r="362" spans="1:5" x14ac:dyDescent="0.25">
      <c r="A362" s="26">
        <f>StopTimeCalcs!A362</f>
        <v>145</v>
      </c>
      <c r="B362" s="45">
        <f>StopTimeCalcs!I362</f>
        <v>0.68055555555555536</v>
      </c>
      <c r="C362" s="45">
        <f>StopTimeCalcs!I362</f>
        <v>0.68055555555555536</v>
      </c>
      <c r="D362" s="26">
        <f>StopTimeCalcs!H362</f>
        <v>185</v>
      </c>
      <c r="E362" s="26">
        <f>StopTimeCalcs!D362</f>
        <v>1</v>
      </c>
    </row>
    <row r="363" spans="1:5" x14ac:dyDescent="0.25">
      <c r="A363" s="26">
        <f>StopTimeCalcs!A363</f>
        <v>145</v>
      </c>
      <c r="B363" s="45">
        <f>StopTimeCalcs!I363</f>
        <v>0.68194444444444424</v>
      </c>
      <c r="C363" s="45">
        <f>StopTimeCalcs!I363</f>
        <v>0.68194444444444424</v>
      </c>
      <c r="D363" s="26">
        <f>StopTimeCalcs!H363</f>
        <v>186</v>
      </c>
      <c r="E363" s="26">
        <f>StopTimeCalcs!D363</f>
        <v>2</v>
      </c>
    </row>
    <row r="364" spans="1:5" x14ac:dyDescent="0.25">
      <c r="A364" s="26">
        <f>StopTimeCalcs!A364</f>
        <v>145</v>
      </c>
      <c r="B364" s="45">
        <f>StopTimeCalcs!I364</f>
        <v>0.68402777777777757</v>
      </c>
      <c r="C364" s="45">
        <f>StopTimeCalcs!I364</f>
        <v>0.68402777777777757</v>
      </c>
      <c r="D364" s="26">
        <f>StopTimeCalcs!H364</f>
        <v>183</v>
      </c>
      <c r="E364" s="26">
        <f>StopTimeCalcs!D364</f>
        <v>3</v>
      </c>
    </row>
    <row r="365" spans="1:5" x14ac:dyDescent="0.25">
      <c r="A365" s="26">
        <f>StopTimeCalcs!A365</f>
        <v>146</v>
      </c>
      <c r="B365" s="45">
        <f>StopTimeCalcs!I365</f>
        <v>0.68749999999999978</v>
      </c>
      <c r="C365" s="45">
        <f>StopTimeCalcs!I365</f>
        <v>0.68749999999999978</v>
      </c>
      <c r="D365" s="26">
        <f>StopTimeCalcs!H365</f>
        <v>185</v>
      </c>
      <c r="E365" s="26">
        <f>StopTimeCalcs!D365</f>
        <v>1</v>
      </c>
    </row>
    <row r="366" spans="1:5" x14ac:dyDescent="0.25">
      <c r="A366" s="26">
        <f>StopTimeCalcs!A366</f>
        <v>146</v>
      </c>
      <c r="B366" s="45">
        <f>StopTimeCalcs!I366</f>
        <v>0.68888888888888866</v>
      </c>
      <c r="C366" s="45">
        <f>StopTimeCalcs!I366</f>
        <v>0.68888888888888866</v>
      </c>
      <c r="D366" s="26">
        <f>StopTimeCalcs!H366</f>
        <v>186</v>
      </c>
      <c r="E366" s="26">
        <f>StopTimeCalcs!D366</f>
        <v>2</v>
      </c>
    </row>
    <row r="367" spans="1:5" x14ac:dyDescent="0.25">
      <c r="A367" s="26">
        <f>StopTimeCalcs!A367</f>
        <v>146</v>
      </c>
      <c r="B367" s="45">
        <f>StopTimeCalcs!I367</f>
        <v>0.69097222222222199</v>
      </c>
      <c r="C367" s="45">
        <f>StopTimeCalcs!I367</f>
        <v>0.69097222222222199</v>
      </c>
      <c r="D367" s="26">
        <f>StopTimeCalcs!H367</f>
        <v>183</v>
      </c>
      <c r="E367" s="26">
        <f>StopTimeCalcs!D367</f>
        <v>3</v>
      </c>
    </row>
    <row r="368" spans="1:5" x14ac:dyDescent="0.25">
      <c r="A368" s="26">
        <f>StopTimeCalcs!A368</f>
        <v>147</v>
      </c>
      <c r="B368" s="45">
        <f>StopTimeCalcs!I368</f>
        <v>0.6944444444444442</v>
      </c>
      <c r="C368" s="45">
        <f>StopTimeCalcs!I368</f>
        <v>0.6944444444444442</v>
      </c>
      <c r="D368" s="26">
        <f>StopTimeCalcs!H368</f>
        <v>185</v>
      </c>
      <c r="E368" s="26">
        <f>StopTimeCalcs!D368</f>
        <v>1</v>
      </c>
    </row>
    <row r="369" spans="1:5" x14ac:dyDescent="0.25">
      <c r="A369" s="26">
        <f>StopTimeCalcs!A369</f>
        <v>147</v>
      </c>
      <c r="B369" s="45">
        <f>StopTimeCalcs!I369</f>
        <v>0.69583333333333308</v>
      </c>
      <c r="C369" s="45">
        <f>StopTimeCalcs!I369</f>
        <v>0.69583333333333308</v>
      </c>
      <c r="D369" s="26">
        <f>StopTimeCalcs!H369</f>
        <v>186</v>
      </c>
      <c r="E369" s="26">
        <f>StopTimeCalcs!D369</f>
        <v>2</v>
      </c>
    </row>
    <row r="370" spans="1:5" x14ac:dyDescent="0.25">
      <c r="A370" s="26">
        <f>StopTimeCalcs!A370</f>
        <v>147</v>
      </c>
      <c r="B370" s="45">
        <f>StopTimeCalcs!I370</f>
        <v>0.69791666666666641</v>
      </c>
      <c r="C370" s="45">
        <f>StopTimeCalcs!I370</f>
        <v>0.69791666666666641</v>
      </c>
      <c r="D370" s="26">
        <f>StopTimeCalcs!H370</f>
        <v>183</v>
      </c>
      <c r="E370" s="26">
        <f>StopTimeCalcs!D370</f>
        <v>3</v>
      </c>
    </row>
    <row r="371" spans="1:5" x14ac:dyDescent="0.25">
      <c r="A371" s="26">
        <f>StopTimeCalcs!A371</f>
        <v>148</v>
      </c>
      <c r="B371" s="45">
        <f>StopTimeCalcs!I371</f>
        <v>0.70138888888888862</v>
      </c>
      <c r="C371" s="45">
        <f>StopTimeCalcs!I371</f>
        <v>0.70138888888888862</v>
      </c>
      <c r="D371" s="26">
        <f>StopTimeCalcs!H371</f>
        <v>185</v>
      </c>
      <c r="E371" s="26">
        <f>StopTimeCalcs!D371</f>
        <v>1</v>
      </c>
    </row>
    <row r="372" spans="1:5" x14ac:dyDescent="0.25">
      <c r="A372" s="26">
        <f>StopTimeCalcs!A372</f>
        <v>148</v>
      </c>
      <c r="B372" s="45">
        <f>StopTimeCalcs!I372</f>
        <v>0.7027777777777775</v>
      </c>
      <c r="C372" s="45">
        <f>StopTimeCalcs!I372</f>
        <v>0.7027777777777775</v>
      </c>
      <c r="D372" s="26">
        <f>StopTimeCalcs!H372</f>
        <v>186</v>
      </c>
      <c r="E372" s="26">
        <f>StopTimeCalcs!D372</f>
        <v>2</v>
      </c>
    </row>
    <row r="373" spans="1:5" x14ac:dyDescent="0.25">
      <c r="A373" s="26">
        <f>StopTimeCalcs!A373</f>
        <v>148</v>
      </c>
      <c r="B373" s="45">
        <f>StopTimeCalcs!I373</f>
        <v>0.70486111111111083</v>
      </c>
      <c r="C373" s="45">
        <f>StopTimeCalcs!I373</f>
        <v>0.70486111111111083</v>
      </c>
      <c r="D373" s="26">
        <f>StopTimeCalcs!H373</f>
        <v>183</v>
      </c>
      <c r="E373" s="26">
        <f>StopTimeCalcs!D373</f>
        <v>3</v>
      </c>
    </row>
    <row r="374" spans="1:5" x14ac:dyDescent="0.25">
      <c r="A374" s="26">
        <f>StopTimeCalcs!A374</f>
        <v>149</v>
      </c>
      <c r="B374" s="45">
        <f>StopTimeCalcs!I374</f>
        <v>0.70833333333333304</v>
      </c>
      <c r="C374" s="45">
        <f>StopTimeCalcs!I374</f>
        <v>0.70833333333333304</v>
      </c>
      <c r="D374" s="26">
        <f>StopTimeCalcs!H374</f>
        <v>185</v>
      </c>
      <c r="E374" s="26">
        <f>StopTimeCalcs!D374</f>
        <v>1</v>
      </c>
    </row>
    <row r="375" spans="1:5" x14ac:dyDescent="0.25">
      <c r="A375" s="26">
        <f>StopTimeCalcs!A375</f>
        <v>149</v>
      </c>
      <c r="B375" s="45">
        <f>StopTimeCalcs!I375</f>
        <v>0.70972222222222192</v>
      </c>
      <c r="C375" s="45">
        <f>StopTimeCalcs!I375</f>
        <v>0.70972222222222192</v>
      </c>
      <c r="D375" s="26">
        <f>StopTimeCalcs!H375</f>
        <v>186</v>
      </c>
      <c r="E375" s="26">
        <f>StopTimeCalcs!D375</f>
        <v>2</v>
      </c>
    </row>
    <row r="376" spans="1:5" x14ac:dyDescent="0.25">
      <c r="A376" s="26">
        <f>StopTimeCalcs!A376</f>
        <v>149</v>
      </c>
      <c r="B376" s="45">
        <f>StopTimeCalcs!I376</f>
        <v>0.71180555555555525</v>
      </c>
      <c r="C376" s="45">
        <f>StopTimeCalcs!I376</f>
        <v>0.71180555555555525</v>
      </c>
      <c r="D376" s="26">
        <f>StopTimeCalcs!H376</f>
        <v>183</v>
      </c>
      <c r="E376" s="26">
        <f>StopTimeCalcs!D376</f>
        <v>3</v>
      </c>
    </row>
    <row r="377" spans="1:5" x14ac:dyDescent="0.25">
      <c r="A377" s="26">
        <f>StopTimeCalcs!A377</f>
        <v>150</v>
      </c>
      <c r="B377" s="45">
        <f>StopTimeCalcs!I377</f>
        <v>0.71527777777777746</v>
      </c>
      <c r="C377" s="45">
        <f>StopTimeCalcs!I377</f>
        <v>0.71527777777777746</v>
      </c>
      <c r="D377" s="26">
        <f>StopTimeCalcs!H377</f>
        <v>185</v>
      </c>
      <c r="E377" s="26">
        <f>StopTimeCalcs!D377</f>
        <v>1</v>
      </c>
    </row>
    <row r="378" spans="1:5" x14ac:dyDescent="0.25">
      <c r="A378" s="26">
        <f>StopTimeCalcs!A378</f>
        <v>150</v>
      </c>
      <c r="B378" s="45">
        <f>StopTimeCalcs!I378</f>
        <v>0.71666666666666634</v>
      </c>
      <c r="C378" s="45">
        <f>StopTimeCalcs!I378</f>
        <v>0.71666666666666634</v>
      </c>
      <c r="D378" s="26">
        <f>StopTimeCalcs!H378</f>
        <v>186</v>
      </c>
      <c r="E378" s="26">
        <f>StopTimeCalcs!D378</f>
        <v>2</v>
      </c>
    </row>
    <row r="379" spans="1:5" x14ac:dyDescent="0.25">
      <c r="A379" s="26">
        <f>StopTimeCalcs!A379</f>
        <v>150</v>
      </c>
      <c r="B379" s="45">
        <f>StopTimeCalcs!I379</f>
        <v>0.71874999999999967</v>
      </c>
      <c r="C379" s="45">
        <f>StopTimeCalcs!I379</f>
        <v>0.71874999999999967</v>
      </c>
      <c r="D379" s="26">
        <f>StopTimeCalcs!H379</f>
        <v>183</v>
      </c>
      <c r="E379" s="26">
        <f>StopTimeCalcs!D379</f>
        <v>3</v>
      </c>
    </row>
    <row r="380" spans="1:5" x14ac:dyDescent="0.25">
      <c r="A380" s="26">
        <f>StopTimeCalcs!A380</f>
        <v>151</v>
      </c>
      <c r="B380" s="45">
        <f>StopTimeCalcs!I380</f>
        <v>0.72222222222222188</v>
      </c>
      <c r="C380" s="45">
        <f>StopTimeCalcs!I380</f>
        <v>0.72222222222222188</v>
      </c>
      <c r="D380" s="26">
        <f>StopTimeCalcs!H380</f>
        <v>185</v>
      </c>
      <c r="E380" s="26">
        <f>StopTimeCalcs!D380</f>
        <v>1</v>
      </c>
    </row>
    <row r="381" spans="1:5" x14ac:dyDescent="0.25">
      <c r="A381" s="26">
        <f>StopTimeCalcs!A381</f>
        <v>151</v>
      </c>
      <c r="B381" s="45">
        <f>StopTimeCalcs!I381</f>
        <v>0.72361111111111076</v>
      </c>
      <c r="C381" s="45">
        <f>StopTimeCalcs!I381</f>
        <v>0.72361111111111076</v>
      </c>
      <c r="D381" s="26">
        <f>StopTimeCalcs!H381</f>
        <v>186</v>
      </c>
      <c r="E381" s="26">
        <f>StopTimeCalcs!D381</f>
        <v>2</v>
      </c>
    </row>
    <row r="382" spans="1:5" x14ac:dyDescent="0.25">
      <c r="A382" s="26">
        <f>StopTimeCalcs!A382</f>
        <v>151</v>
      </c>
      <c r="B382" s="45">
        <f>StopTimeCalcs!I382</f>
        <v>0.72569444444444409</v>
      </c>
      <c r="C382" s="45">
        <f>StopTimeCalcs!I382</f>
        <v>0.72569444444444409</v>
      </c>
      <c r="D382" s="26">
        <f>StopTimeCalcs!H382</f>
        <v>183</v>
      </c>
      <c r="E382" s="26">
        <f>StopTimeCalcs!D382</f>
        <v>3</v>
      </c>
    </row>
    <row r="383" spans="1:5" x14ac:dyDescent="0.25">
      <c r="A383" s="26">
        <f>StopTimeCalcs!A383</f>
        <v>152</v>
      </c>
      <c r="B383" s="45">
        <f>StopTimeCalcs!I383</f>
        <v>0.7291666666666663</v>
      </c>
      <c r="C383" s="45">
        <f>StopTimeCalcs!I383</f>
        <v>0.7291666666666663</v>
      </c>
      <c r="D383" s="26">
        <f>StopTimeCalcs!H383</f>
        <v>185</v>
      </c>
      <c r="E383" s="26">
        <f>StopTimeCalcs!D383</f>
        <v>1</v>
      </c>
    </row>
    <row r="384" spans="1:5" x14ac:dyDescent="0.25">
      <c r="A384" s="26">
        <f>StopTimeCalcs!A384</f>
        <v>152</v>
      </c>
      <c r="B384" s="45">
        <f>StopTimeCalcs!I384</f>
        <v>0.73055555555555518</v>
      </c>
      <c r="C384" s="45">
        <f>StopTimeCalcs!I384</f>
        <v>0.73055555555555518</v>
      </c>
      <c r="D384" s="26">
        <f>StopTimeCalcs!H384</f>
        <v>186</v>
      </c>
      <c r="E384" s="26">
        <f>StopTimeCalcs!D384</f>
        <v>2</v>
      </c>
    </row>
    <row r="385" spans="1:5" x14ac:dyDescent="0.25">
      <c r="A385" s="26">
        <f>StopTimeCalcs!A385</f>
        <v>152</v>
      </c>
      <c r="B385" s="45">
        <f>StopTimeCalcs!I385</f>
        <v>0.73263888888888851</v>
      </c>
      <c r="C385" s="45">
        <f>StopTimeCalcs!I385</f>
        <v>0.73263888888888851</v>
      </c>
      <c r="D385" s="26">
        <f>StopTimeCalcs!H385</f>
        <v>183</v>
      </c>
      <c r="E385" s="26">
        <f>StopTimeCalcs!D385</f>
        <v>3</v>
      </c>
    </row>
    <row r="386" spans="1:5" x14ac:dyDescent="0.25">
      <c r="A386" s="26">
        <f>StopTimeCalcs!A386</f>
        <v>153</v>
      </c>
      <c r="B386" s="45">
        <f>StopTimeCalcs!I386</f>
        <v>0.73611111111111072</v>
      </c>
      <c r="C386" s="45">
        <f>StopTimeCalcs!I386</f>
        <v>0.73611111111111072</v>
      </c>
      <c r="D386" s="26">
        <f>StopTimeCalcs!H386</f>
        <v>185</v>
      </c>
      <c r="E386" s="26">
        <f>StopTimeCalcs!D386</f>
        <v>1</v>
      </c>
    </row>
    <row r="387" spans="1:5" x14ac:dyDescent="0.25">
      <c r="A387" s="26">
        <f>StopTimeCalcs!A387</f>
        <v>153</v>
      </c>
      <c r="B387" s="45">
        <f>StopTimeCalcs!I387</f>
        <v>0.7374999999999996</v>
      </c>
      <c r="C387" s="45">
        <f>StopTimeCalcs!I387</f>
        <v>0.7374999999999996</v>
      </c>
      <c r="D387" s="26">
        <f>StopTimeCalcs!H387</f>
        <v>186</v>
      </c>
      <c r="E387" s="26">
        <f>StopTimeCalcs!D387</f>
        <v>2</v>
      </c>
    </row>
    <row r="388" spans="1:5" x14ac:dyDescent="0.25">
      <c r="A388" s="26">
        <f>StopTimeCalcs!A388</f>
        <v>153</v>
      </c>
      <c r="B388" s="45">
        <f>StopTimeCalcs!I388</f>
        <v>0.73958333333333293</v>
      </c>
      <c r="C388" s="45">
        <f>StopTimeCalcs!I388</f>
        <v>0.73958333333333293</v>
      </c>
      <c r="D388" s="26">
        <f>StopTimeCalcs!H388</f>
        <v>183</v>
      </c>
      <c r="E388" s="26">
        <f>StopTimeCalcs!D388</f>
        <v>3</v>
      </c>
    </row>
    <row r="389" spans="1:5" x14ac:dyDescent="0.25">
      <c r="A389" s="26">
        <f>StopTimeCalcs!A389</f>
        <v>154</v>
      </c>
      <c r="B389" s="45">
        <f>StopTimeCalcs!I389</f>
        <v>0.74305555555555514</v>
      </c>
      <c r="C389" s="45">
        <f>StopTimeCalcs!I389</f>
        <v>0.74305555555555514</v>
      </c>
      <c r="D389" s="26">
        <f>StopTimeCalcs!H389</f>
        <v>185</v>
      </c>
      <c r="E389" s="26">
        <f>StopTimeCalcs!D389</f>
        <v>1</v>
      </c>
    </row>
    <row r="390" spans="1:5" x14ac:dyDescent="0.25">
      <c r="A390" s="26">
        <f>StopTimeCalcs!A390</f>
        <v>154</v>
      </c>
      <c r="B390" s="45">
        <f>StopTimeCalcs!I390</f>
        <v>0.74444444444444402</v>
      </c>
      <c r="C390" s="45">
        <f>StopTimeCalcs!I390</f>
        <v>0.74444444444444402</v>
      </c>
      <c r="D390" s="26">
        <f>StopTimeCalcs!H390</f>
        <v>186</v>
      </c>
      <c r="E390" s="26">
        <f>StopTimeCalcs!D390</f>
        <v>2</v>
      </c>
    </row>
    <row r="391" spans="1:5" x14ac:dyDescent="0.25">
      <c r="A391" s="26">
        <f>StopTimeCalcs!A391</f>
        <v>154</v>
      </c>
      <c r="B391" s="45">
        <f>StopTimeCalcs!I391</f>
        <v>0.74652777777777735</v>
      </c>
      <c r="C391" s="45">
        <f>StopTimeCalcs!I391</f>
        <v>0.74652777777777735</v>
      </c>
      <c r="D391" s="26">
        <f>StopTimeCalcs!H391</f>
        <v>183</v>
      </c>
      <c r="E391" s="26">
        <f>StopTimeCalcs!D391</f>
        <v>3</v>
      </c>
    </row>
    <row r="392" spans="1:5" x14ac:dyDescent="0.25">
      <c r="B392" s="45"/>
      <c r="C392" s="45"/>
    </row>
    <row r="393" spans="1:5" x14ac:dyDescent="0.25">
      <c r="B393" s="45"/>
      <c r="C393" s="4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391"/>
  <sheetViews>
    <sheetView topLeftCell="A351" workbookViewId="0">
      <selection activeCell="A392" sqref="A392:B392"/>
    </sheetView>
  </sheetViews>
  <sheetFormatPr defaultRowHeight="15" x14ac:dyDescent="0.25"/>
  <cols>
    <col min="1" max="1" width="6.85546875" bestFit="1" customWidth="1"/>
    <col min="2" max="2" width="7.5703125" style="26" bestFit="1" customWidth="1"/>
  </cols>
  <sheetData>
    <row r="1" spans="1:2" ht="14.25" x14ac:dyDescent="0.45">
      <c r="A1" t="s">
        <v>213</v>
      </c>
      <c r="B1" s="26" t="s">
        <v>164</v>
      </c>
    </row>
    <row r="2" spans="1:2" ht="14.25" x14ac:dyDescent="0.45">
      <c r="A2">
        <f>StopTimeCalcs!A2</f>
        <v>1</v>
      </c>
      <c r="B2" s="26">
        <f>StopTimeCalcs!H2</f>
        <v>144</v>
      </c>
    </row>
    <row r="3" spans="1:2" ht="14.25" x14ac:dyDescent="0.45">
      <c r="A3">
        <f>StopTimeCalcs!A3</f>
        <v>1</v>
      </c>
      <c r="B3" s="26">
        <f>StopTimeCalcs!H3</f>
        <v>127</v>
      </c>
    </row>
    <row r="4" spans="1:2" ht="14.25" x14ac:dyDescent="0.45">
      <c r="A4">
        <f>StopTimeCalcs!A4</f>
        <v>1</v>
      </c>
      <c r="B4" s="26">
        <f>StopTimeCalcs!H4</f>
        <v>128</v>
      </c>
    </row>
    <row r="5" spans="1:2" ht="14.25" x14ac:dyDescent="0.45">
      <c r="A5">
        <f>StopTimeCalcs!A5</f>
        <v>2</v>
      </c>
      <c r="B5" s="26">
        <f>StopTimeCalcs!H5</f>
        <v>144</v>
      </c>
    </row>
    <row r="6" spans="1:2" ht="14.25" x14ac:dyDescent="0.45">
      <c r="A6">
        <f>StopTimeCalcs!A6</f>
        <v>2</v>
      </c>
      <c r="B6" s="26">
        <f>StopTimeCalcs!H6</f>
        <v>127</v>
      </c>
    </row>
    <row r="7" spans="1:2" ht="14.25" x14ac:dyDescent="0.45">
      <c r="A7">
        <f>StopTimeCalcs!A7</f>
        <v>2</v>
      </c>
      <c r="B7" s="26">
        <f>StopTimeCalcs!H7</f>
        <v>128</v>
      </c>
    </row>
    <row r="8" spans="1:2" ht="14.25" x14ac:dyDescent="0.45">
      <c r="A8">
        <f>StopTimeCalcs!A8</f>
        <v>3</v>
      </c>
      <c r="B8" s="26">
        <f>StopTimeCalcs!H8</f>
        <v>144</v>
      </c>
    </row>
    <row r="9" spans="1:2" ht="14.25" x14ac:dyDescent="0.45">
      <c r="A9">
        <f>StopTimeCalcs!A9</f>
        <v>3</v>
      </c>
      <c r="B9" s="26">
        <f>StopTimeCalcs!H9</f>
        <v>127</v>
      </c>
    </row>
    <row r="10" spans="1:2" ht="14.25" x14ac:dyDescent="0.45">
      <c r="A10">
        <f>StopTimeCalcs!A10</f>
        <v>3</v>
      </c>
      <c r="B10" s="26">
        <f>StopTimeCalcs!H10</f>
        <v>128</v>
      </c>
    </row>
    <row r="11" spans="1:2" ht="14.25" x14ac:dyDescent="0.45">
      <c r="A11">
        <f>StopTimeCalcs!A11</f>
        <v>4</v>
      </c>
      <c r="B11" s="26">
        <f>StopTimeCalcs!H11</f>
        <v>144</v>
      </c>
    </row>
    <row r="12" spans="1:2" ht="14.25" x14ac:dyDescent="0.45">
      <c r="A12">
        <f>StopTimeCalcs!A12</f>
        <v>4</v>
      </c>
      <c r="B12" s="26">
        <f>StopTimeCalcs!H12</f>
        <v>127</v>
      </c>
    </row>
    <row r="13" spans="1:2" ht="14.25" x14ac:dyDescent="0.45">
      <c r="A13">
        <f>StopTimeCalcs!A13</f>
        <v>4</v>
      </c>
      <c r="B13" s="26">
        <f>StopTimeCalcs!H13</f>
        <v>128</v>
      </c>
    </row>
    <row r="14" spans="1:2" ht="14.25" x14ac:dyDescent="0.45">
      <c r="A14">
        <f>StopTimeCalcs!A14</f>
        <v>5</v>
      </c>
      <c r="B14" s="26">
        <f>StopTimeCalcs!H14</f>
        <v>144</v>
      </c>
    </row>
    <row r="15" spans="1:2" ht="14.25" x14ac:dyDescent="0.45">
      <c r="A15">
        <f>StopTimeCalcs!A15</f>
        <v>5</v>
      </c>
      <c r="B15" s="26">
        <f>StopTimeCalcs!H15</f>
        <v>127</v>
      </c>
    </row>
    <row r="16" spans="1:2" ht="14.25" x14ac:dyDescent="0.45">
      <c r="A16">
        <f>StopTimeCalcs!A16</f>
        <v>5</v>
      </c>
      <c r="B16" s="26">
        <f>StopTimeCalcs!H16</f>
        <v>128</v>
      </c>
    </row>
    <row r="17" spans="1:2" ht="14.25" x14ac:dyDescent="0.45">
      <c r="A17">
        <f>StopTimeCalcs!A17</f>
        <v>6</v>
      </c>
      <c r="B17" s="26">
        <f>StopTimeCalcs!H17</f>
        <v>144</v>
      </c>
    </row>
    <row r="18" spans="1:2" ht="14.25" x14ac:dyDescent="0.45">
      <c r="A18">
        <f>StopTimeCalcs!A18</f>
        <v>6</v>
      </c>
      <c r="B18" s="26">
        <f>StopTimeCalcs!H18</f>
        <v>127</v>
      </c>
    </row>
    <row r="19" spans="1:2" ht="14.25" x14ac:dyDescent="0.45">
      <c r="A19">
        <f>StopTimeCalcs!A19</f>
        <v>6</v>
      </c>
      <c r="B19" s="26">
        <f>StopTimeCalcs!H19</f>
        <v>128</v>
      </c>
    </row>
    <row r="20" spans="1:2" ht="14.25" x14ac:dyDescent="0.45">
      <c r="A20">
        <f>StopTimeCalcs!A20</f>
        <v>7</v>
      </c>
      <c r="B20" s="26">
        <f>StopTimeCalcs!H20</f>
        <v>144</v>
      </c>
    </row>
    <row r="21" spans="1:2" ht="14.25" x14ac:dyDescent="0.45">
      <c r="A21">
        <f>StopTimeCalcs!A21</f>
        <v>7</v>
      </c>
      <c r="B21" s="26">
        <f>StopTimeCalcs!H21</f>
        <v>127</v>
      </c>
    </row>
    <row r="22" spans="1:2" ht="14.25" x14ac:dyDescent="0.45">
      <c r="A22">
        <f>StopTimeCalcs!A22</f>
        <v>7</v>
      </c>
      <c r="B22" s="26">
        <f>StopTimeCalcs!H22</f>
        <v>128</v>
      </c>
    </row>
    <row r="23" spans="1:2" ht="14.25" x14ac:dyDescent="0.45">
      <c r="A23">
        <f>StopTimeCalcs!A23</f>
        <v>8</v>
      </c>
      <c r="B23" s="26">
        <f>StopTimeCalcs!H23</f>
        <v>144</v>
      </c>
    </row>
    <row r="24" spans="1:2" ht="14.25" x14ac:dyDescent="0.45">
      <c r="A24">
        <f>StopTimeCalcs!A24</f>
        <v>8</v>
      </c>
      <c r="B24" s="26">
        <f>StopTimeCalcs!H24</f>
        <v>127</v>
      </c>
    </row>
    <row r="25" spans="1:2" ht="14.25" x14ac:dyDescent="0.45">
      <c r="A25">
        <f>StopTimeCalcs!A25</f>
        <v>8</v>
      </c>
      <c r="B25" s="26">
        <f>StopTimeCalcs!H25</f>
        <v>128</v>
      </c>
    </row>
    <row r="26" spans="1:2" ht="14.25" x14ac:dyDescent="0.45">
      <c r="A26">
        <f>StopTimeCalcs!A26</f>
        <v>9</v>
      </c>
      <c r="B26" s="26">
        <f>StopTimeCalcs!H26</f>
        <v>144</v>
      </c>
    </row>
    <row r="27" spans="1:2" ht="14.25" x14ac:dyDescent="0.45">
      <c r="A27">
        <f>StopTimeCalcs!A27</f>
        <v>9</v>
      </c>
      <c r="B27" s="26">
        <f>StopTimeCalcs!H27</f>
        <v>127</v>
      </c>
    </row>
    <row r="28" spans="1:2" ht="14.25" x14ac:dyDescent="0.45">
      <c r="A28">
        <f>StopTimeCalcs!A28</f>
        <v>9</v>
      </c>
      <c r="B28" s="26">
        <f>StopTimeCalcs!H28</f>
        <v>128</v>
      </c>
    </row>
    <row r="29" spans="1:2" ht="14.25" x14ac:dyDescent="0.45">
      <c r="A29">
        <f>StopTimeCalcs!A29</f>
        <v>10</v>
      </c>
      <c r="B29" s="26">
        <f>StopTimeCalcs!H29</f>
        <v>144</v>
      </c>
    </row>
    <row r="30" spans="1:2" ht="14.25" x14ac:dyDescent="0.45">
      <c r="A30">
        <f>StopTimeCalcs!A30</f>
        <v>10</v>
      </c>
      <c r="B30" s="26">
        <f>StopTimeCalcs!H30</f>
        <v>127</v>
      </c>
    </row>
    <row r="31" spans="1:2" x14ac:dyDescent="0.25">
      <c r="A31">
        <f>StopTimeCalcs!A31</f>
        <v>10</v>
      </c>
      <c r="B31" s="26">
        <f>StopTimeCalcs!H31</f>
        <v>128</v>
      </c>
    </row>
    <row r="32" spans="1:2" x14ac:dyDescent="0.25">
      <c r="A32">
        <f>StopTimeCalcs!A32</f>
        <v>11</v>
      </c>
      <c r="B32" s="26">
        <f>StopTimeCalcs!H32</f>
        <v>144</v>
      </c>
    </row>
    <row r="33" spans="1:2" x14ac:dyDescent="0.25">
      <c r="A33">
        <f>StopTimeCalcs!A33</f>
        <v>11</v>
      </c>
      <c r="B33" s="26">
        <f>StopTimeCalcs!H33</f>
        <v>127</v>
      </c>
    </row>
    <row r="34" spans="1:2" x14ac:dyDescent="0.25">
      <c r="A34">
        <f>StopTimeCalcs!A34</f>
        <v>11</v>
      </c>
      <c r="B34" s="26">
        <f>StopTimeCalcs!H34</f>
        <v>128</v>
      </c>
    </row>
    <row r="35" spans="1:2" x14ac:dyDescent="0.25">
      <c r="A35">
        <f>StopTimeCalcs!A35</f>
        <v>12</v>
      </c>
      <c r="B35" s="26">
        <f>StopTimeCalcs!H35</f>
        <v>144</v>
      </c>
    </row>
    <row r="36" spans="1:2" x14ac:dyDescent="0.25">
      <c r="A36">
        <f>StopTimeCalcs!A36</f>
        <v>12</v>
      </c>
      <c r="B36" s="26">
        <f>StopTimeCalcs!H36</f>
        <v>127</v>
      </c>
    </row>
    <row r="37" spans="1:2" x14ac:dyDescent="0.25">
      <c r="A37">
        <f>StopTimeCalcs!A37</f>
        <v>12</v>
      </c>
      <c r="B37" s="26">
        <f>StopTimeCalcs!H37</f>
        <v>128</v>
      </c>
    </row>
    <row r="38" spans="1:2" x14ac:dyDescent="0.25">
      <c r="A38">
        <f>StopTimeCalcs!A38</f>
        <v>13</v>
      </c>
      <c r="B38" s="26">
        <f>StopTimeCalcs!H38</f>
        <v>144</v>
      </c>
    </row>
    <row r="39" spans="1:2" x14ac:dyDescent="0.25">
      <c r="A39">
        <f>StopTimeCalcs!A39</f>
        <v>13</v>
      </c>
      <c r="B39" s="26">
        <f>StopTimeCalcs!H39</f>
        <v>127</v>
      </c>
    </row>
    <row r="40" spans="1:2" x14ac:dyDescent="0.25">
      <c r="A40">
        <f>StopTimeCalcs!A40</f>
        <v>13</v>
      </c>
      <c r="B40" s="26">
        <f>StopTimeCalcs!H40</f>
        <v>128</v>
      </c>
    </row>
    <row r="41" spans="1:2" x14ac:dyDescent="0.25">
      <c r="A41">
        <f>StopTimeCalcs!A41</f>
        <v>14</v>
      </c>
      <c r="B41" s="26">
        <f>StopTimeCalcs!H41</f>
        <v>144</v>
      </c>
    </row>
    <row r="42" spans="1:2" x14ac:dyDescent="0.25">
      <c r="A42">
        <f>StopTimeCalcs!A42</f>
        <v>14</v>
      </c>
      <c r="B42" s="26">
        <f>StopTimeCalcs!H42</f>
        <v>127</v>
      </c>
    </row>
    <row r="43" spans="1:2" x14ac:dyDescent="0.25">
      <c r="A43">
        <f>StopTimeCalcs!A43</f>
        <v>14</v>
      </c>
      <c r="B43" s="26">
        <f>StopTimeCalcs!H43</f>
        <v>128</v>
      </c>
    </row>
    <row r="44" spans="1:2" x14ac:dyDescent="0.25">
      <c r="A44">
        <f>StopTimeCalcs!A44</f>
        <v>15</v>
      </c>
      <c r="B44" s="26">
        <f>StopTimeCalcs!H44</f>
        <v>144</v>
      </c>
    </row>
    <row r="45" spans="1:2" x14ac:dyDescent="0.25">
      <c r="A45">
        <f>StopTimeCalcs!A45</f>
        <v>15</v>
      </c>
      <c r="B45" s="26">
        <f>StopTimeCalcs!H45</f>
        <v>127</v>
      </c>
    </row>
    <row r="46" spans="1:2" x14ac:dyDescent="0.25">
      <c r="A46">
        <f>StopTimeCalcs!A46</f>
        <v>15</v>
      </c>
      <c r="B46" s="26">
        <f>StopTimeCalcs!H46</f>
        <v>128</v>
      </c>
    </row>
    <row r="47" spans="1:2" x14ac:dyDescent="0.25">
      <c r="A47">
        <f>StopTimeCalcs!A47</f>
        <v>16</v>
      </c>
      <c r="B47" s="26">
        <f>StopTimeCalcs!H47</f>
        <v>144</v>
      </c>
    </row>
    <row r="48" spans="1:2" x14ac:dyDescent="0.25">
      <c r="A48">
        <f>StopTimeCalcs!A48</f>
        <v>16</v>
      </c>
      <c r="B48" s="26">
        <f>StopTimeCalcs!H48</f>
        <v>127</v>
      </c>
    </row>
    <row r="49" spans="1:2" x14ac:dyDescent="0.25">
      <c r="A49">
        <f>StopTimeCalcs!A49</f>
        <v>16</v>
      </c>
      <c r="B49" s="26">
        <f>StopTimeCalcs!H49</f>
        <v>128</v>
      </c>
    </row>
    <row r="50" spans="1:2" x14ac:dyDescent="0.25">
      <c r="A50">
        <f>StopTimeCalcs!A50</f>
        <v>17</v>
      </c>
      <c r="B50" s="26">
        <f>StopTimeCalcs!H50</f>
        <v>144</v>
      </c>
    </row>
    <row r="51" spans="1:2" x14ac:dyDescent="0.25">
      <c r="A51">
        <f>StopTimeCalcs!A51</f>
        <v>17</v>
      </c>
      <c r="B51" s="26">
        <f>StopTimeCalcs!H51</f>
        <v>127</v>
      </c>
    </row>
    <row r="52" spans="1:2" x14ac:dyDescent="0.25">
      <c r="A52">
        <f>StopTimeCalcs!A52</f>
        <v>17</v>
      </c>
      <c r="B52" s="26">
        <f>StopTimeCalcs!H52</f>
        <v>128</v>
      </c>
    </row>
    <row r="53" spans="1:2" x14ac:dyDescent="0.25">
      <c r="A53">
        <f>StopTimeCalcs!A53</f>
        <v>18</v>
      </c>
      <c r="B53" s="26">
        <f>StopTimeCalcs!H53</f>
        <v>144</v>
      </c>
    </row>
    <row r="54" spans="1:2" x14ac:dyDescent="0.25">
      <c r="A54">
        <f>StopTimeCalcs!A54</f>
        <v>18</v>
      </c>
      <c r="B54" s="26">
        <f>StopTimeCalcs!H54</f>
        <v>127</v>
      </c>
    </row>
    <row r="55" spans="1:2" x14ac:dyDescent="0.25">
      <c r="A55">
        <f>StopTimeCalcs!A55</f>
        <v>18</v>
      </c>
      <c r="B55" s="26">
        <f>StopTimeCalcs!H55</f>
        <v>128</v>
      </c>
    </row>
    <row r="56" spans="1:2" x14ac:dyDescent="0.25">
      <c r="A56">
        <f>StopTimeCalcs!A56</f>
        <v>19</v>
      </c>
      <c r="B56" s="26">
        <f>StopTimeCalcs!H56</f>
        <v>144</v>
      </c>
    </row>
    <row r="57" spans="1:2" x14ac:dyDescent="0.25">
      <c r="A57">
        <f>StopTimeCalcs!A57</f>
        <v>19</v>
      </c>
      <c r="B57" s="26">
        <f>StopTimeCalcs!H57</f>
        <v>127</v>
      </c>
    </row>
    <row r="58" spans="1:2" x14ac:dyDescent="0.25">
      <c r="A58">
        <f>StopTimeCalcs!A58</f>
        <v>19</v>
      </c>
      <c r="B58" s="26">
        <f>StopTimeCalcs!H58</f>
        <v>128</v>
      </c>
    </row>
    <row r="59" spans="1:2" x14ac:dyDescent="0.25">
      <c r="A59">
        <f>StopTimeCalcs!A59</f>
        <v>20</v>
      </c>
      <c r="B59" s="26">
        <f>StopTimeCalcs!H59</f>
        <v>144</v>
      </c>
    </row>
    <row r="60" spans="1:2" x14ac:dyDescent="0.25">
      <c r="A60">
        <f>StopTimeCalcs!A60</f>
        <v>20</v>
      </c>
      <c r="B60" s="26">
        <f>StopTimeCalcs!H60</f>
        <v>127</v>
      </c>
    </row>
    <row r="61" spans="1:2" x14ac:dyDescent="0.25">
      <c r="A61">
        <f>StopTimeCalcs!A61</f>
        <v>20</v>
      </c>
      <c r="B61" s="26">
        <f>StopTimeCalcs!H61</f>
        <v>128</v>
      </c>
    </row>
    <row r="62" spans="1:2" x14ac:dyDescent="0.25">
      <c r="A62">
        <f>StopTimeCalcs!A62</f>
        <v>21</v>
      </c>
      <c r="B62" s="26">
        <f>StopTimeCalcs!H62</f>
        <v>144</v>
      </c>
    </row>
    <row r="63" spans="1:2" x14ac:dyDescent="0.25">
      <c r="A63">
        <f>StopTimeCalcs!A63</f>
        <v>21</v>
      </c>
      <c r="B63" s="26">
        <f>StopTimeCalcs!H63</f>
        <v>127</v>
      </c>
    </row>
    <row r="64" spans="1:2" x14ac:dyDescent="0.25">
      <c r="A64">
        <f>StopTimeCalcs!A64</f>
        <v>21</v>
      </c>
      <c r="B64" s="26">
        <f>StopTimeCalcs!H64</f>
        <v>128</v>
      </c>
    </row>
    <row r="65" spans="1:2" x14ac:dyDescent="0.25">
      <c r="A65">
        <f>StopTimeCalcs!A65</f>
        <v>22</v>
      </c>
      <c r="B65" s="26">
        <f>StopTimeCalcs!H65</f>
        <v>144</v>
      </c>
    </row>
    <row r="66" spans="1:2" x14ac:dyDescent="0.25">
      <c r="A66">
        <f>StopTimeCalcs!A66</f>
        <v>22</v>
      </c>
      <c r="B66" s="26">
        <f>StopTimeCalcs!H66</f>
        <v>127</v>
      </c>
    </row>
    <row r="67" spans="1:2" x14ac:dyDescent="0.25">
      <c r="A67">
        <f>StopTimeCalcs!A67</f>
        <v>22</v>
      </c>
      <c r="B67" s="26">
        <f>StopTimeCalcs!H67</f>
        <v>128</v>
      </c>
    </row>
    <row r="68" spans="1:2" x14ac:dyDescent="0.25">
      <c r="A68">
        <f>StopTimeCalcs!A68</f>
        <v>23</v>
      </c>
      <c r="B68" s="26">
        <f>StopTimeCalcs!H68</f>
        <v>144</v>
      </c>
    </row>
    <row r="69" spans="1:2" x14ac:dyDescent="0.25">
      <c r="A69">
        <f>StopTimeCalcs!A69</f>
        <v>23</v>
      </c>
      <c r="B69" s="26">
        <f>StopTimeCalcs!H69</f>
        <v>127</v>
      </c>
    </row>
    <row r="70" spans="1:2" x14ac:dyDescent="0.25">
      <c r="A70">
        <f>StopTimeCalcs!A70</f>
        <v>23</v>
      </c>
      <c r="B70" s="26">
        <f>StopTimeCalcs!H70</f>
        <v>128</v>
      </c>
    </row>
    <row r="71" spans="1:2" x14ac:dyDescent="0.25">
      <c r="A71">
        <f>StopTimeCalcs!A71</f>
        <v>24</v>
      </c>
      <c r="B71" s="26">
        <f>StopTimeCalcs!H71</f>
        <v>128</v>
      </c>
    </row>
    <row r="72" spans="1:2" x14ac:dyDescent="0.25">
      <c r="A72">
        <f>StopTimeCalcs!A72</f>
        <v>24</v>
      </c>
      <c r="B72" s="26">
        <f>StopTimeCalcs!H72</f>
        <v>127</v>
      </c>
    </row>
    <row r="73" spans="1:2" x14ac:dyDescent="0.25">
      <c r="A73">
        <f>StopTimeCalcs!A73</f>
        <v>24</v>
      </c>
      <c r="B73" s="26">
        <f>StopTimeCalcs!H73</f>
        <v>144</v>
      </c>
    </row>
    <row r="74" spans="1:2" x14ac:dyDescent="0.25">
      <c r="A74">
        <f>StopTimeCalcs!A74</f>
        <v>25</v>
      </c>
      <c r="B74" s="26">
        <f>StopTimeCalcs!H74</f>
        <v>128</v>
      </c>
    </row>
    <row r="75" spans="1:2" x14ac:dyDescent="0.25">
      <c r="A75">
        <f>StopTimeCalcs!A75</f>
        <v>25</v>
      </c>
      <c r="B75" s="26">
        <f>StopTimeCalcs!H75</f>
        <v>127</v>
      </c>
    </row>
    <row r="76" spans="1:2" x14ac:dyDescent="0.25">
      <c r="A76">
        <f>StopTimeCalcs!A76</f>
        <v>25</v>
      </c>
      <c r="B76" s="26">
        <f>StopTimeCalcs!H76</f>
        <v>144</v>
      </c>
    </row>
    <row r="77" spans="1:2" x14ac:dyDescent="0.25">
      <c r="A77">
        <f>StopTimeCalcs!A77</f>
        <v>26</v>
      </c>
      <c r="B77" s="26">
        <f>StopTimeCalcs!H77</f>
        <v>128</v>
      </c>
    </row>
    <row r="78" spans="1:2" x14ac:dyDescent="0.25">
      <c r="A78">
        <f>StopTimeCalcs!A78</f>
        <v>26</v>
      </c>
      <c r="B78" s="26">
        <f>StopTimeCalcs!H78</f>
        <v>127</v>
      </c>
    </row>
    <row r="79" spans="1:2" x14ac:dyDescent="0.25">
      <c r="A79">
        <f>StopTimeCalcs!A79</f>
        <v>26</v>
      </c>
      <c r="B79" s="26">
        <f>StopTimeCalcs!H79</f>
        <v>144</v>
      </c>
    </row>
    <row r="80" spans="1:2" x14ac:dyDescent="0.25">
      <c r="A80">
        <f>StopTimeCalcs!A80</f>
        <v>27</v>
      </c>
      <c r="B80" s="26">
        <f>StopTimeCalcs!H80</f>
        <v>128</v>
      </c>
    </row>
    <row r="81" spans="1:2" x14ac:dyDescent="0.25">
      <c r="A81">
        <f>StopTimeCalcs!A81</f>
        <v>27</v>
      </c>
      <c r="B81" s="26">
        <f>StopTimeCalcs!H81</f>
        <v>127</v>
      </c>
    </row>
    <row r="82" spans="1:2" x14ac:dyDescent="0.25">
      <c r="A82">
        <f>StopTimeCalcs!A82</f>
        <v>27</v>
      </c>
      <c r="B82" s="26">
        <f>StopTimeCalcs!H82</f>
        <v>144</v>
      </c>
    </row>
    <row r="83" spans="1:2" x14ac:dyDescent="0.25">
      <c r="A83">
        <f>StopTimeCalcs!A83</f>
        <v>28</v>
      </c>
      <c r="B83" s="26">
        <f>StopTimeCalcs!H83</f>
        <v>128</v>
      </c>
    </row>
    <row r="84" spans="1:2" x14ac:dyDescent="0.25">
      <c r="A84">
        <f>StopTimeCalcs!A84</f>
        <v>28</v>
      </c>
      <c r="B84" s="26">
        <f>StopTimeCalcs!H84</f>
        <v>127</v>
      </c>
    </row>
    <row r="85" spans="1:2" x14ac:dyDescent="0.25">
      <c r="A85">
        <f>StopTimeCalcs!A85</f>
        <v>28</v>
      </c>
      <c r="B85" s="26">
        <f>StopTimeCalcs!H85</f>
        <v>144</v>
      </c>
    </row>
    <row r="86" spans="1:2" x14ac:dyDescent="0.25">
      <c r="A86">
        <f>StopTimeCalcs!A86</f>
        <v>29</v>
      </c>
      <c r="B86" s="26">
        <f>StopTimeCalcs!H86</f>
        <v>128</v>
      </c>
    </row>
    <row r="87" spans="1:2" x14ac:dyDescent="0.25">
      <c r="A87">
        <f>StopTimeCalcs!A87</f>
        <v>29</v>
      </c>
      <c r="B87" s="26">
        <f>StopTimeCalcs!H87</f>
        <v>127</v>
      </c>
    </row>
    <row r="88" spans="1:2" x14ac:dyDescent="0.25">
      <c r="A88">
        <f>StopTimeCalcs!A88</f>
        <v>29</v>
      </c>
      <c r="B88" s="26">
        <f>StopTimeCalcs!H88</f>
        <v>144</v>
      </c>
    </row>
    <row r="89" spans="1:2" x14ac:dyDescent="0.25">
      <c r="A89">
        <f>StopTimeCalcs!A89</f>
        <v>30</v>
      </c>
      <c r="B89" s="26">
        <f>StopTimeCalcs!H89</f>
        <v>128</v>
      </c>
    </row>
    <row r="90" spans="1:2" x14ac:dyDescent="0.25">
      <c r="A90">
        <f>StopTimeCalcs!A90</f>
        <v>30</v>
      </c>
      <c r="B90" s="26">
        <f>StopTimeCalcs!H90</f>
        <v>127</v>
      </c>
    </row>
    <row r="91" spans="1:2" x14ac:dyDescent="0.25">
      <c r="A91">
        <f>StopTimeCalcs!A91</f>
        <v>30</v>
      </c>
      <c r="B91" s="26">
        <f>StopTimeCalcs!H91</f>
        <v>144</v>
      </c>
    </row>
    <row r="92" spans="1:2" x14ac:dyDescent="0.25">
      <c r="A92">
        <f>StopTimeCalcs!A92</f>
        <v>31</v>
      </c>
      <c r="B92" s="26">
        <f>StopTimeCalcs!H92</f>
        <v>128</v>
      </c>
    </row>
    <row r="93" spans="1:2" x14ac:dyDescent="0.25">
      <c r="A93">
        <f>StopTimeCalcs!A93</f>
        <v>31</v>
      </c>
      <c r="B93" s="26">
        <f>StopTimeCalcs!H93</f>
        <v>127</v>
      </c>
    </row>
    <row r="94" spans="1:2" x14ac:dyDescent="0.25">
      <c r="A94">
        <f>StopTimeCalcs!A94</f>
        <v>31</v>
      </c>
      <c r="B94" s="26">
        <f>StopTimeCalcs!H94</f>
        <v>144</v>
      </c>
    </row>
    <row r="95" spans="1:2" x14ac:dyDescent="0.25">
      <c r="A95">
        <f>StopTimeCalcs!A95</f>
        <v>32</v>
      </c>
      <c r="B95" s="26">
        <f>StopTimeCalcs!H95</f>
        <v>128</v>
      </c>
    </row>
    <row r="96" spans="1:2" x14ac:dyDescent="0.25">
      <c r="A96">
        <f>StopTimeCalcs!A96</f>
        <v>32</v>
      </c>
      <c r="B96" s="26">
        <f>StopTimeCalcs!H96</f>
        <v>127</v>
      </c>
    </row>
    <row r="97" spans="1:2" x14ac:dyDescent="0.25">
      <c r="A97">
        <f>StopTimeCalcs!A97</f>
        <v>32</v>
      </c>
      <c r="B97" s="26">
        <f>StopTimeCalcs!H97</f>
        <v>144</v>
      </c>
    </row>
    <row r="98" spans="1:2" x14ac:dyDescent="0.25">
      <c r="A98">
        <f>StopTimeCalcs!A98</f>
        <v>33</v>
      </c>
      <c r="B98" s="26">
        <f>StopTimeCalcs!H98</f>
        <v>128</v>
      </c>
    </row>
    <row r="99" spans="1:2" x14ac:dyDescent="0.25">
      <c r="A99">
        <f>StopTimeCalcs!A99</f>
        <v>33</v>
      </c>
      <c r="B99" s="26">
        <f>StopTimeCalcs!H99</f>
        <v>127</v>
      </c>
    </row>
    <row r="100" spans="1:2" x14ac:dyDescent="0.25">
      <c r="A100">
        <f>StopTimeCalcs!A100</f>
        <v>33</v>
      </c>
      <c r="B100" s="26">
        <f>StopTimeCalcs!H100</f>
        <v>144</v>
      </c>
    </row>
    <row r="101" spans="1:2" x14ac:dyDescent="0.25">
      <c r="A101">
        <f>StopTimeCalcs!A101</f>
        <v>34</v>
      </c>
      <c r="B101" s="26">
        <f>StopTimeCalcs!H101</f>
        <v>128</v>
      </c>
    </row>
    <row r="102" spans="1:2" x14ac:dyDescent="0.25">
      <c r="A102">
        <f>StopTimeCalcs!A102</f>
        <v>34</v>
      </c>
      <c r="B102" s="26">
        <f>StopTimeCalcs!H102</f>
        <v>127</v>
      </c>
    </row>
    <row r="103" spans="1:2" x14ac:dyDescent="0.25">
      <c r="A103">
        <f>StopTimeCalcs!A103</f>
        <v>34</v>
      </c>
      <c r="B103" s="26">
        <f>StopTimeCalcs!H103</f>
        <v>144</v>
      </c>
    </row>
    <row r="104" spans="1:2" x14ac:dyDescent="0.25">
      <c r="A104">
        <f>StopTimeCalcs!A104</f>
        <v>35</v>
      </c>
      <c r="B104" s="26">
        <f>StopTimeCalcs!H104</f>
        <v>128</v>
      </c>
    </row>
    <row r="105" spans="1:2" x14ac:dyDescent="0.25">
      <c r="A105">
        <f>StopTimeCalcs!A105</f>
        <v>35</v>
      </c>
      <c r="B105" s="26">
        <f>StopTimeCalcs!H105</f>
        <v>127</v>
      </c>
    </row>
    <row r="106" spans="1:2" x14ac:dyDescent="0.25">
      <c r="A106">
        <f>StopTimeCalcs!A106</f>
        <v>35</v>
      </c>
      <c r="B106" s="26">
        <f>StopTimeCalcs!H106</f>
        <v>144</v>
      </c>
    </row>
    <row r="107" spans="1:2" x14ac:dyDescent="0.25">
      <c r="A107">
        <f>StopTimeCalcs!A107</f>
        <v>36</v>
      </c>
      <c r="B107" s="26">
        <f>StopTimeCalcs!H107</f>
        <v>128</v>
      </c>
    </row>
    <row r="108" spans="1:2" x14ac:dyDescent="0.25">
      <c r="A108">
        <f>StopTimeCalcs!A108</f>
        <v>36</v>
      </c>
      <c r="B108" s="26">
        <f>StopTimeCalcs!H108</f>
        <v>127</v>
      </c>
    </row>
    <row r="109" spans="1:2" x14ac:dyDescent="0.25">
      <c r="A109">
        <f>StopTimeCalcs!A109</f>
        <v>36</v>
      </c>
      <c r="B109" s="26">
        <f>StopTimeCalcs!H109</f>
        <v>144</v>
      </c>
    </row>
    <row r="110" spans="1:2" x14ac:dyDescent="0.25">
      <c r="A110">
        <f>StopTimeCalcs!A110</f>
        <v>37</v>
      </c>
      <c r="B110" s="26">
        <f>StopTimeCalcs!H110</f>
        <v>128</v>
      </c>
    </row>
    <row r="111" spans="1:2" x14ac:dyDescent="0.25">
      <c r="A111">
        <f>StopTimeCalcs!A111</f>
        <v>37</v>
      </c>
      <c r="B111" s="26">
        <f>StopTimeCalcs!H111</f>
        <v>127</v>
      </c>
    </row>
    <row r="112" spans="1:2" x14ac:dyDescent="0.25">
      <c r="A112">
        <f>StopTimeCalcs!A112</f>
        <v>37</v>
      </c>
      <c r="B112" s="26">
        <f>StopTimeCalcs!H112</f>
        <v>144</v>
      </c>
    </row>
    <row r="113" spans="1:2" x14ac:dyDescent="0.25">
      <c r="A113">
        <f>StopTimeCalcs!A113</f>
        <v>38</v>
      </c>
      <c r="B113" s="26">
        <f>StopTimeCalcs!H113</f>
        <v>128</v>
      </c>
    </row>
    <row r="114" spans="1:2" x14ac:dyDescent="0.25">
      <c r="A114">
        <f>StopTimeCalcs!A114</f>
        <v>38</v>
      </c>
      <c r="B114" s="26">
        <f>StopTimeCalcs!H114</f>
        <v>127</v>
      </c>
    </row>
    <row r="115" spans="1:2" x14ac:dyDescent="0.25">
      <c r="A115">
        <f>StopTimeCalcs!A115</f>
        <v>38</v>
      </c>
      <c r="B115" s="26">
        <f>StopTimeCalcs!H115</f>
        <v>144</v>
      </c>
    </row>
    <row r="116" spans="1:2" x14ac:dyDescent="0.25">
      <c r="A116">
        <f>StopTimeCalcs!A116</f>
        <v>39</v>
      </c>
      <c r="B116" s="26">
        <f>StopTimeCalcs!H116</f>
        <v>128</v>
      </c>
    </row>
    <row r="117" spans="1:2" x14ac:dyDescent="0.25">
      <c r="A117">
        <f>StopTimeCalcs!A117</f>
        <v>39</v>
      </c>
      <c r="B117" s="26">
        <f>StopTimeCalcs!H117</f>
        <v>127</v>
      </c>
    </row>
    <row r="118" spans="1:2" x14ac:dyDescent="0.25">
      <c r="A118">
        <f>StopTimeCalcs!A118</f>
        <v>39</v>
      </c>
      <c r="B118" s="26">
        <f>StopTimeCalcs!H118</f>
        <v>144</v>
      </c>
    </row>
    <row r="119" spans="1:2" x14ac:dyDescent="0.25">
      <c r="A119">
        <f>StopTimeCalcs!A119</f>
        <v>40</v>
      </c>
      <c r="B119" s="26">
        <f>StopTimeCalcs!H119</f>
        <v>128</v>
      </c>
    </row>
    <row r="120" spans="1:2" x14ac:dyDescent="0.25">
      <c r="A120">
        <f>StopTimeCalcs!A120</f>
        <v>40</v>
      </c>
      <c r="B120" s="26">
        <f>StopTimeCalcs!H120</f>
        <v>127</v>
      </c>
    </row>
    <row r="121" spans="1:2" x14ac:dyDescent="0.25">
      <c r="A121">
        <f>StopTimeCalcs!A121</f>
        <v>40</v>
      </c>
      <c r="B121" s="26">
        <f>StopTimeCalcs!H121</f>
        <v>144</v>
      </c>
    </row>
    <row r="122" spans="1:2" x14ac:dyDescent="0.25">
      <c r="A122">
        <f>StopTimeCalcs!A122</f>
        <v>41</v>
      </c>
      <c r="B122" s="26">
        <f>StopTimeCalcs!H122</f>
        <v>128</v>
      </c>
    </row>
    <row r="123" spans="1:2" x14ac:dyDescent="0.25">
      <c r="A123">
        <f>StopTimeCalcs!A123</f>
        <v>41</v>
      </c>
      <c r="B123" s="26">
        <f>StopTimeCalcs!H123</f>
        <v>127</v>
      </c>
    </row>
    <row r="124" spans="1:2" x14ac:dyDescent="0.25">
      <c r="A124">
        <f>StopTimeCalcs!A124</f>
        <v>41</v>
      </c>
      <c r="B124" s="26">
        <f>StopTimeCalcs!H124</f>
        <v>144</v>
      </c>
    </row>
    <row r="125" spans="1:2" x14ac:dyDescent="0.25">
      <c r="A125">
        <f>StopTimeCalcs!A125</f>
        <v>42</v>
      </c>
      <c r="B125" s="26">
        <f>StopTimeCalcs!H125</f>
        <v>128</v>
      </c>
    </row>
    <row r="126" spans="1:2" x14ac:dyDescent="0.25">
      <c r="A126">
        <f>StopTimeCalcs!A126</f>
        <v>42</v>
      </c>
      <c r="B126" s="26">
        <f>StopTimeCalcs!H126</f>
        <v>127</v>
      </c>
    </row>
    <row r="127" spans="1:2" x14ac:dyDescent="0.25">
      <c r="A127">
        <f>StopTimeCalcs!A127</f>
        <v>42</v>
      </c>
      <c r="B127" s="26">
        <f>StopTimeCalcs!H127</f>
        <v>144</v>
      </c>
    </row>
    <row r="128" spans="1:2" x14ac:dyDescent="0.25">
      <c r="A128">
        <f>StopTimeCalcs!A128</f>
        <v>43</v>
      </c>
      <c r="B128" s="26">
        <f>StopTimeCalcs!H128</f>
        <v>128</v>
      </c>
    </row>
    <row r="129" spans="1:2" x14ac:dyDescent="0.25">
      <c r="A129">
        <f>StopTimeCalcs!A129</f>
        <v>43</v>
      </c>
      <c r="B129" s="26">
        <f>StopTimeCalcs!H129</f>
        <v>127</v>
      </c>
    </row>
    <row r="130" spans="1:2" x14ac:dyDescent="0.25">
      <c r="A130">
        <f>StopTimeCalcs!A130</f>
        <v>43</v>
      </c>
      <c r="B130" s="26">
        <f>StopTimeCalcs!H130</f>
        <v>144</v>
      </c>
    </row>
    <row r="131" spans="1:2" x14ac:dyDescent="0.25">
      <c r="A131">
        <f>StopTimeCalcs!A131</f>
        <v>44</v>
      </c>
      <c r="B131" s="26">
        <f>StopTimeCalcs!H131</f>
        <v>128</v>
      </c>
    </row>
    <row r="132" spans="1:2" x14ac:dyDescent="0.25">
      <c r="A132">
        <f>StopTimeCalcs!A132</f>
        <v>44</v>
      </c>
      <c r="B132" s="26">
        <f>StopTimeCalcs!H132</f>
        <v>127</v>
      </c>
    </row>
    <row r="133" spans="1:2" x14ac:dyDescent="0.25">
      <c r="A133">
        <f>StopTimeCalcs!A133</f>
        <v>44</v>
      </c>
      <c r="B133" s="26">
        <f>StopTimeCalcs!H133</f>
        <v>144</v>
      </c>
    </row>
    <row r="134" spans="1:2" x14ac:dyDescent="0.25">
      <c r="A134">
        <f>StopTimeCalcs!A134</f>
        <v>45</v>
      </c>
      <c r="B134" s="26">
        <f>StopTimeCalcs!H134</f>
        <v>128</v>
      </c>
    </row>
    <row r="135" spans="1:2" x14ac:dyDescent="0.25">
      <c r="A135">
        <f>StopTimeCalcs!A135</f>
        <v>45</v>
      </c>
      <c r="B135" s="26">
        <f>StopTimeCalcs!H135</f>
        <v>127</v>
      </c>
    </row>
    <row r="136" spans="1:2" x14ac:dyDescent="0.25">
      <c r="A136">
        <f>StopTimeCalcs!A136</f>
        <v>45</v>
      </c>
      <c r="B136" s="26">
        <f>StopTimeCalcs!H136</f>
        <v>144</v>
      </c>
    </row>
    <row r="137" spans="1:2" x14ac:dyDescent="0.25">
      <c r="A137">
        <f>StopTimeCalcs!A137</f>
        <v>46</v>
      </c>
      <c r="B137" s="26">
        <f>StopTimeCalcs!H137</f>
        <v>128</v>
      </c>
    </row>
    <row r="138" spans="1:2" x14ac:dyDescent="0.25">
      <c r="A138">
        <f>StopTimeCalcs!A138</f>
        <v>46</v>
      </c>
      <c r="B138" s="26">
        <f>StopTimeCalcs!H138</f>
        <v>127</v>
      </c>
    </row>
    <row r="139" spans="1:2" x14ac:dyDescent="0.25">
      <c r="A139">
        <f>StopTimeCalcs!A139</f>
        <v>46</v>
      </c>
      <c r="B139" s="26">
        <f>StopTimeCalcs!H139</f>
        <v>144</v>
      </c>
    </row>
    <row r="140" spans="1:2" x14ac:dyDescent="0.25">
      <c r="A140">
        <f>StopTimeCalcs!A140</f>
        <v>47</v>
      </c>
      <c r="B140" s="26">
        <f>StopTimeCalcs!H140</f>
        <v>144</v>
      </c>
    </row>
    <row r="141" spans="1:2" x14ac:dyDescent="0.25">
      <c r="A141">
        <f>StopTimeCalcs!A141</f>
        <v>47</v>
      </c>
      <c r="B141" s="26">
        <f>StopTimeCalcs!H141</f>
        <v>128</v>
      </c>
    </row>
    <row r="142" spans="1:2" x14ac:dyDescent="0.25">
      <c r="A142">
        <f>StopTimeCalcs!A142</f>
        <v>48</v>
      </c>
      <c r="B142" s="26">
        <f>StopTimeCalcs!H142</f>
        <v>144</v>
      </c>
    </row>
    <row r="143" spans="1:2" x14ac:dyDescent="0.25">
      <c r="A143">
        <f>StopTimeCalcs!A143</f>
        <v>48</v>
      </c>
      <c r="B143" s="26">
        <f>StopTimeCalcs!H143</f>
        <v>128</v>
      </c>
    </row>
    <row r="144" spans="1:2" x14ac:dyDescent="0.25">
      <c r="A144">
        <f>StopTimeCalcs!A144</f>
        <v>49</v>
      </c>
      <c r="B144" s="26">
        <f>StopTimeCalcs!H144</f>
        <v>144</v>
      </c>
    </row>
    <row r="145" spans="1:2" x14ac:dyDescent="0.25">
      <c r="A145">
        <f>StopTimeCalcs!A145</f>
        <v>49</v>
      </c>
      <c r="B145" s="26">
        <f>StopTimeCalcs!H145</f>
        <v>128</v>
      </c>
    </row>
    <row r="146" spans="1:2" x14ac:dyDescent="0.25">
      <c r="A146">
        <f>StopTimeCalcs!A146</f>
        <v>50</v>
      </c>
      <c r="B146" s="26">
        <f>StopTimeCalcs!H146</f>
        <v>144</v>
      </c>
    </row>
    <row r="147" spans="1:2" x14ac:dyDescent="0.25">
      <c r="A147">
        <f>StopTimeCalcs!A147</f>
        <v>50</v>
      </c>
      <c r="B147" s="26">
        <f>StopTimeCalcs!H147</f>
        <v>128</v>
      </c>
    </row>
    <row r="148" spans="1:2" x14ac:dyDescent="0.25">
      <c r="A148">
        <f>StopTimeCalcs!A148</f>
        <v>51</v>
      </c>
      <c r="B148" s="26">
        <f>StopTimeCalcs!H148</f>
        <v>144</v>
      </c>
    </row>
    <row r="149" spans="1:2" x14ac:dyDescent="0.25">
      <c r="A149">
        <f>StopTimeCalcs!A149</f>
        <v>51</v>
      </c>
      <c r="B149" s="26">
        <f>StopTimeCalcs!H149</f>
        <v>128</v>
      </c>
    </row>
    <row r="150" spans="1:2" x14ac:dyDescent="0.25">
      <c r="A150">
        <f>StopTimeCalcs!A150</f>
        <v>52</v>
      </c>
      <c r="B150" s="26">
        <f>StopTimeCalcs!H150</f>
        <v>144</v>
      </c>
    </row>
    <row r="151" spans="1:2" x14ac:dyDescent="0.25">
      <c r="A151">
        <f>StopTimeCalcs!A151</f>
        <v>52</v>
      </c>
      <c r="B151" s="26">
        <f>StopTimeCalcs!H151</f>
        <v>128</v>
      </c>
    </row>
    <row r="152" spans="1:2" x14ac:dyDescent="0.25">
      <c r="A152">
        <f>StopTimeCalcs!A152</f>
        <v>53</v>
      </c>
      <c r="B152" s="26">
        <f>StopTimeCalcs!H152</f>
        <v>144</v>
      </c>
    </row>
    <row r="153" spans="1:2" x14ac:dyDescent="0.25">
      <c r="A153">
        <f>StopTimeCalcs!A153</f>
        <v>53</v>
      </c>
      <c r="B153" s="26">
        <f>StopTimeCalcs!H153</f>
        <v>128</v>
      </c>
    </row>
    <row r="154" spans="1:2" x14ac:dyDescent="0.25">
      <c r="A154">
        <f>StopTimeCalcs!A154</f>
        <v>54</v>
      </c>
      <c r="B154" s="26">
        <f>StopTimeCalcs!H154</f>
        <v>144</v>
      </c>
    </row>
    <row r="155" spans="1:2" x14ac:dyDescent="0.25">
      <c r="A155">
        <f>StopTimeCalcs!A155</f>
        <v>54</v>
      </c>
      <c r="B155" s="26">
        <f>StopTimeCalcs!H155</f>
        <v>128</v>
      </c>
    </row>
    <row r="156" spans="1:2" x14ac:dyDescent="0.25">
      <c r="A156">
        <f>StopTimeCalcs!A156</f>
        <v>55</v>
      </c>
      <c r="B156" s="26">
        <f>StopTimeCalcs!H156</f>
        <v>144</v>
      </c>
    </row>
    <row r="157" spans="1:2" x14ac:dyDescent="0.25">
      <c r="A157">
        <f>StopTimeCalcs!A157</f>
        <v>55</v>
      </c>
      <c r="B157" s="26">
        <f>StopTimeCalcs!H157</f>
        <v>128</v>
      </c>
    </row>
    <row r="158" spans="1:2" x14ac:dyDescent="0.25">
      <c r="A158">
        <f>StopTimeCalcs!A158</f>
        <v>56</v>
      </c>
      <c r="B158" s="26">
        <f>StopTimeCalcs!H158</f>
        <v>144</v>
      </c>
    </row>
    <row r="159" spans="1:2" x14ac:dyDescent="0.25">
      <c r="A159">
        <f>StopTimeCalcs!A159</f>
        <v>56</v>
      </c>
      <c r="B159" s="26">
        <f>StopTimeCalcs!H159</f>
        <v>128</v>
      </c>
    </row>
    <row r="160" spans="1:2" x14ac:dyDescent="0.25">
      <c r="A160">
        <f>StopTimeCalcs!A160</f>
        <v>57</v>
      </c>
      <c r="B160" s="26">
        <f>StopTimeCalcs!H160</f>
        <v>144</v>
      </c>
    </row>
    <row r="161" spans="1:2" x14ac:dyDescent="0.25">
      <c r="A161">
        <f>StopTimeCalcs!A161</f>
        <v>57</v>
      </c>
      <c r="B161" s="26">
        <f>StopTimeCalcs!H161</f>
        <v>128</v>
      </c>
    </row>
    <row r="162" spans="1:2" x14ac:dyDescent="0.25">
      <c r="A162">
        <f>StopTimeCalcs!A162</f>
        <v>58</v>
      </c>
      <c r="B162" s="26">
        <f>StopTimeCalcs!H162</f>
        <v>144</v>
      </c>
    </row>
    <row r="163" spans="1:2" x14ac:dyDescent="0.25">
      <c r="A163">
        <f>StopTimeCalcs!A163</f>
        <v>58</v>
      </c>
      <c r="B163" s="26">
        <f>StopTimeCalcs!H163</f>
        <v>128</v>
      </c>
    </row>
    <row r="164" spans="1:2" x14ac:dyDescent="0.25">
      <c r="A164">
        <f>StopTimeCalcs!A164</f>
        <v>59</v>
      </c>
      <c r="B164" s="26">
        <f>StopTimeCalcs!H164</f>
        <v>144</v>
      </c>
    </row>
    <row r="165" spans="1:2" x14ac:dyDescent="0.25">
      <c r="A165">
        <f>StopTimeCalcs!A165</f>
        <v>59</v>
      </c>
      <c r="B165" s="26">
        <f>StopTimeCalcs!H165</f>
        <v>128</v>
      </c>
    </row>
    <row r="166" spans="1:2" x14ac:dyDescent="0.25">
      <c r="A166">
        <f>StopTimeCalcs!A166</f>
        <v>60</v>
      </c>
      <c r="B166" s="26">
        <f>StopTimeCalcs!H166</f>
        <v>144</v>
      </c>
    </row>
    <row r="167" spans="1:2" x14ac:dyDescent="0.25">
      <c r="A167">
        <f>StopTimeCalcs!A167</f>
        <v>60</v>
      </c>
      <c r="B167" s="26">
        <f>StopTimeCalcs!H167</f>
        <v>128</v>
      </c>
    </row>
    <row r="168" spans="1:2" x14ac:dyDescent="0.25">
      <c r="A168">
        <f>StopTimeCalcs!A168</f>
        <v>61</v>
      </c>
      <c r="B168" s="26">
        <f>StopTimeCalcs!H168</f>
        <v>144</v>
      </c>
    </row>
    <row r="169" spans="1:2" x14ac:dyDescent="0.25">
      <c r="A169">
        <f>StopTimeCalcs!A169</f>
        <v>61</v>
      </c>
      <c r="B169" s="26">
        <f>StopTimeCalcs!H169</f>
        <v>128</v>
      </c>
    </row>
    <row r="170" spans="1:2" x14ac:dyDescent="0.25">
      <c r="A170">
        <f>StopTimeCalcs!A170</f>
        <v>62</v>
      </c>
      <c r="B170" s="26">
        <f>StopTimeCalcs!H170</f>
        <v>144</v>
      </c>
    </row>
    <row r="171" spans="1:2" x14ac:dyDescent="0.25">
      <c r="A171">
        <f>StopTimeCalcs!A171</f>
        <v>62</v>
      </c>
      <c r="B171" s="26">
        <f>StopTimeCalcs!H171</f>
        <v>128</v>
      </c>
    </row>
    <row r="172" spans="1:2" x14ac:dyDescent="0.25">
      <c r="A172">
        <f>StopTimeCalcs!A172</f>
        <v>63</v>
      </c>
      <c r="B172" s="26">
        <f>StopTimeCalcs!H172</f>
        <v>144</v>
      </c>
    </row>
    <row r="173" spans="1:2" x14ac:dyDescent="0.25">
      <c r="A173">
        <f>StopTimeCalcs!A173</f>
        <v>63</v>
      </c>
      <c r="B173" s="26">
        <f>StopTimeCalcs!H173</f>
        <v>128</v>
      </c>
    </row>
    <row r="174" spans="1:2" x14ac:dyDescent="0.25">
      <c r="A174">
        <f>StopTimeCalcs!A174</f>
        <v>64</v>
      </c>
      <c r="B174" s="26">
        <f>StopTimeCalcs!H174</f>
        <v>144</v>
      </c>
    </row>
    <row r="175" spans="1:2" x14ac:dyDescent="0.25">
      <c r="A175">
        <f>StopTimeCalcs!A175</f>
        <v>64</v>
      </c>
      <c r="B175" s="26">
        <f>StopTimeCalcs!H175</f>
        <v>128</v>
      </c>
    </row>
    <row r="176" spans="1:2" x14ac:dyDescent="0.25">
      <c r="A176">
        <f>StopTimeCalcs!A176</f>
        <v>65</v>
      </c>
      <c r="B176" s="26">
        <f>StopTimeCalcs!H176</f>
        <v>144</v>
      </c>
    </row>
    <row r="177" spans="1:2" x14ac:dyDescent="0.25">
      <c r="A177">
        <f>StopTimeCalcs!A177</f>
        <v>65</v>
      </c>
      <c r="B177" s="26">
        <f>StopTimeCalcs!H177</f>
        <v>128</v>
      </c>
    </row>
    <row r="178" spans="1:2" x14ac:dyDescent="0.25">
      <c r="A178">
        <f>StopTimeCalcs!A178</f>
        <v>66</v>
      </c>
      <c r="B178" s="26">
        <f>StopTimeCalcs!H178</f>
        <v>144</v>
      </c>
    </row>
    <row r="179" spans="1:2" x14ac:dyDescent="0.25">
      <c r="A179">
        <f>StopTimeCalcs!A179</f>
        <v>66</v>
      </c>
      <c r="B179" s="26">
        <f>StopTimeCalcs!H179</f>
        <v>128</v>
      </c>
    </row>
    <row r="180" spans="1:2" x14ac:dyDescent="0.25">
      <c r="A180">
        <f>StopTimeCalcs!A180</f>
        <v>67</v>
      </c>
      <c r="B180" s="26">
        <f>StopTimeCalcs!H180</f>
        <v>144</v>
      </c>
    </row>
    <row r="181" spans="1:2" x14ac:dyDescent="0.25">
      <c r="A181">
        <f>StopTimeCalcs!A181</f>
        <v>67</v>
      </c>
      <c r="B181" s="26">
        <f>StopTimeCalcs!H181</f>
        <v>128</v>
      </c>
    </row>
    <row r="182" spans="1:2" x14ac:dyDescent="0.25">
      <c r="A182">
        <f>StopTimeCalcs!A182</f>
        <v>68</v>
      </c>
      <c r="B182" s="26">
        <f>StopTimeCalcs!H182</f>
        <v>144</v>
      </c>
    </row>
    <row r="183" spans="1:2" x14ac:dyDescent="0.25">
      <c r="A183">
        <f>StopTimeCalcs!A183</f>
        <v>68</v>
      </c>
      <c r="B183" s="26">
        <f>StopTimeCalcs!H183</f>
        <v>128</v>
      </c>
    </row>
    <row r="184" spans="1:2" x14ac:dyDescent="0.25">
      <c r="A184">
        <f>StopTimeCalcs!A184</f>
        <v>69</v>
      </c>
      <c r="B184" s="26">
        <f>StopTimeCalcs!H184</f>
        <v>144</v>
      </c>
    </row>
    <row r="185" spans="1:2" x14ac:dyDescent="0.25">
      <c r="A185">
        <f>StopTimeCalcs!A185</f>
        <v>69</v>
      </c>
      <c r="B185" s="26">
        <f>StopTimeCalcs!H185</f>
        <v>128</v>
      </c>
    </row>
    <row r="186" spans="1:2" x14ac:dyDescent="0.25">
      <c r="A186">
        <f>StopTimeCalcs!A186</f>
        <v>70</v>
      </c>
      <c r="B186" s="26">
        <f>StopTimeCalcs!H186</f>
        <v>144</v>
      </c>
    </row>
    <row r="187" spans="1:2" x14ac:dyDescent="0.25">
      <c r="A187">
        <f>StopTimeCalcs!A187</f>
        <v>70</v>
      </c>
      <c r="B187" s="26">
        <f>StopTimeCalcs!H187</f>
        <v>128</v>
      </c>
    </row>
    <row r="188" spans="1:2" x14ac:dyDescent="0.25">
      <c r="A188">
        <f>StopTimeCalcs!A188</f>
        <v>71</v>
      </c>
      <c r="B188" s="26">
        <f>StopTimeCalcs!H188</f>
        <v>144</v>
      </c>
    </row>
    <row r="189" spans="1:2" x14ac:dyDescent="0.25">
      <c r="A189">
        <f>StopTimeCalcs!A189</f>
        <v>71</v>
      </c>
      <c r="B189" s="26">
        <f>StopTimeCalcs!H189</f>
        <v>128</v>
      </c>
    </row>
    <row r="190" spans="1:2" x14ac:dyDescent="0.25">
      <c r="A190">
        <f>StopTimeCalcs!A190</f>
        <v>72</v>
      </c>
      <c r="B190" s="26">
        <f>StopTimeCalcs!H190</f>
        <v>144</v>
      </c>
    </row>
    <row r="191" spans="1:2" x14ac:dyDescent="0.25">
      <c r="A191">
        <f>StopTimeCalcs!A191</f>
        <v>72</v>
      </c>
      <c r="B191" s="26">
        <f>StopTimeCalcs!H191</f>
        <v>128</v>
      </c>
    </row>
    <row r="192" spans="1:2" x14ac:dyDescent="0.25">
      <c r="A192">
        <f>StopTimeCalcs!A192</f>
        <v>73</v>
      </c>
      <c r="B192" s="26">
        <f>StopTimeCalcs!H192</f>
        <v>144</v>
      </c>
    </row>
    <row r="193" spans="1:2" x14ac:dyDescent="0.25">
      <c r="A193">
        <f>StopTimeCalcs!A193</f>
        <v>73</v>
      </c>
      <c r="B193" s="26">
        <f>StopTimeCalcs!H193</f>
        <v>128</v>
      </c>
    </row>
    <row r="194" spans="1:2" x14ac:dyDescent="0.25">
      <c r="A194">
        <f>StopTimeCalcs!A194</f>
        <v>74</v>
      </c>
      <c r="B194" s="26">
        <f>StopTimeCalcs!H194</f>
        <v>144</v>
      </c>
    </row>
    <row r="195" spans="1:2" x14ac:dyDescent="0.25">
      <c r="A195">
        <f>StopTimeCalcs!A195</f>
        <v>74</v>
      </c>
      <c r="B195" s="26">
        <f>StopTimeCalcs!H195</f>
        <v>128</v>
      </c>
    </row>
    <row r="196" spans="1:2" x14ac:dyDescent="0.25">
      <c r="A196">
        <f>StopTimeCalcs!A196</f>
        <v>75</v>
      </c>
      <c r="B196" s="26">
        <f>StopTimeCalcs!H196</f>
        <v>144</v>
      </c>
    </row>
    <row r="197" spans="1:2" x14ac:dyDescent="0.25">
      <c r="A197">
        <f>StopTimeCalcs!A197</f>
        <v>75</v>
      </c>
      <c r="B197" s="26">
        <f>StopTimeCalcs!H197</f>
        <v>128</v>
      </c>
    </row>
    <row r="198" spans="1:2" x14ac:dyDescent="0.25">
      <c r="A198">
        <f>StopTimeCalcs!A198</f>
        <v>76</v>
      </c>
      <c r="B198" s="26">
        <f>StopTimeCalcs!H198</f>
        <v>144</v>
      </c>
    </row>
    <row r="199" spans="1:2" x14ac:dyDescent="0.25">
      <c r="A199">
        <f>StopTimeCalcs!A199</f>
        <v>76</v>
      </c>
      <c r="B199" s="26">
        <f>StopTimeCalcs!H199</f>
        <v>128</v>
      </c>
    </row>
    <row r="200" spans="1:2" x14ac:dyDescent="0.25">
      <c r="A200">
        <f>StopTimeCalcs!A200</f>
        <v>77</v>
      </c>
      <c r="B200" s="26">
        <f>StopTimeCalcs!H200</f>
        <v>144</v>
      </c>
    </row>
    <row r="201" spans="1:2" x14ac:dyDescent="0.25">
      <c r="A201">
        <f>StopTimeCalcs!A201</f>
        <v>77</v>
      </c>
      <c r="B201" s="26">
        <f>StopTimeCalcs!H201</f>
        <v>128</v>
      </c>
    </row>
    <row r="202" spans="1:2" x14ac:dyDescent="0.25">
      <c r="A202">
        <f>StopTimeCalcs!A202</f>
        <v>78</v>
      </c>
      <c r="B202" s="26">
        <f>StopTimeCalcs!H202</f>
        <v>144</v>
      </c>
    </row>
    <row r="203" spans="1:2" x14ac:dyDescent="0.25">
      <c r="A203">
        <f>StopTimeCalcs!A203</f>
        <v>78</v>
      </c>
      <c r="B203" s="26">
        <f>StopTimeCalcs!H203</f>
        <v>128</v>
      </c>
    </row>
    <row r="204" spans="1:2" x14ac:dyDescent="0.25">
      <c r="A204">
        <f>StopTimeCalcs!A204</f>
        <v>79</v>
      </c>
      <c r="B204" s="26">
        <f>StopTimeCalcs!H204</f>
        <v>144</v>
      </c>
    </row>
    <row r="205" spans="1:2" x14ac:dyDescent="0.25">
      <c r="A205">
        <f>StopTimeCalcs!A205</f>
        <v>79</v>
      </c>
      <c r="B205" s="26">
        <f>StopTimeCalcs!H205</f>
        <v>128</v>
      </c>
    </row>
    <row r="206" spans="1:2" x14ac:dyDescent="0.25">
      <c r="A206">
        <f>StopTimeCalcs!A206</f>
        <v>80</v>
      </c>
      <c r="B206" s="26">
        <f>StopTimeCalcs!H206</f>
        <v>144</v>
      </c>
    </row>
    <row r="207" spans="1:2" x14ac:dyDescent="0.25">
      <c r="A207">
        <f>StopTimeCalcs!A207</f>
        <v>80</v>
      </c>
      <c r="B207" s="26">
        <f>StopTimeCalcs!H207</f>
        <v>128</v>
      </c>
    </row>
    <row r="208" spans="1:2" x14ac:dyDescent="0.25">
      <c r="A208">
        <f>StopTimeCalcs!A208</f>
        <v>81</v>
      </c>
      <c r="B208" s="26">
        <f>StopTimeCalcs!H208</f>
        <v>144</v>
      </c>
    </row>
    <row r="209" spans="1:2" x14ac:dyDescent="0.25">
      <c r="A209">
        <f>StopTimeCalcs!A209</f>
        <v>81</v>
      </c>
      <c r="B209" s="26">
        <f>StopTimeCalcs!H209</f>
        <v>128</v>
      </c>
    </row>
    <row r="210" spans="1:2" x14ac:dyDescent="0.25">
      <c r="A210">
        <f>StopTimeCalcs!A210</f>
        <v>82</v>
      </c>
      <c r="B210" s="26">
        <f>StopTimeCalcs!H210</f>
        <v>144</v>
      </c>
    </row>
    <row r="211" spans="1:2" x14ac:dyDescent="0.25">
      <c r="A211">
        <f>StopTimeCalcs!A211</f>
        <v>82</v>
      </c>
      <c r="B211" s="26">
        <f>StopTimeCalcs!H211</f>
        <v>128</v>
      </c>
    </row>
    <row r="212" spans="1:2" x14ac:dyDescent="0.25">
      <c r="A212">
        <f>StopTimeCalcs!A212</f>
        <v>83</v>
      </c>
      <c r="B212" s="26">
        <f>StopTimeCalcs!H212</f>
        <v>128</v>
      </c>
    </row>
    <row r="213" spans="1:2" x14ac:dyDescent="0.25">
      <c r="A213">
        <f>StopTimeCalcs!A213</f>
        <v>83</v>
      </c>
      <c r="B213" s="26">
        <f>StopTimeCalcs!H213</f>
        <v>144</v>
      </c>
    </row>
    <row r="214" spans="1:2" x14ac:dyDescent="0.25">
      <c r="A214">
        <f>StopTimeCalcs!A214</f>
        <v>84</v>
      </c>
      <c r="B214" s="26">
        <f>StopTimeCalcs!H214</f>
        <v>128</v>
      </c>
    </row>
    <row r="215" spans="1:2" x14ac:dyDescent="0.25">
      <c r="A215">
        <f>StopTimeCalcs!A215</f>
        <v>84</v>
      </c>
      <c r="B215" s="26">
        <f>StopTimeCalcs!H215</f>
        <v>144</v>
      </c>
    </row>
    <row r="216" spans="1:2" x14ac:dyDescent="0.25">
      <c r="A216">
        <f>StopTimeCalcs!A216</f>
        <v>85</v>
      </c>
      <c r="B216" s="26">
        <f>StopTimeCalcs!H216</f>
        <v>128</v>
      </c>
    </row>
    <row r="217" spans="1:2" x14ac:dyDescent="0.25">
      <c r="A217">
        <f>StopTimeCalcs!A217</f>
        <v>85</v>
      </c>
      <c r="B217" s="26">
        <f>StopTimeCalcs!H217</f>
        <v>144</v>
      </c>
    </row>
    <row r="218" spans="1:2" x14ac:dyDescent="0.25">
      <c r="A218">
        <f>StopTimeCalcs!A218</f>
        <v>86</v>
      </c>
      <c r="B218" s="26">
        <f>StopTimeCalcs!H218</f>
        <v>128</v>
      </c>
    </row>
    <row r="219" spans="1:2" x14ac:dyDescent="0.25">
      <c r="A219">
        <f>StopTimeCalcs!A219</f>
        <v>86</v>
      </c>
      <c r="B219" s="26">
        <f>StopTimeCalcs!H219</f>
        <v>144</v>
      </c>
    </row>
    <row r="220" spans="1:2" x14ac:dyDescent="0.25">
      <c r="A220">
        <f>StopTimeCalcs!A220</f>
        <v>87</v>
      </c>
      <c r="B220" s="26">
        <f>StopTimeCalcs!H220</f>
        <v>128</v>
      </c>
    </row>
    <row r="221" spans="1:2" x14ac:dyDescent="0.25">
      <c r="A221">
        <f>StopTimeCalcs!A221</f>
        <v>87</v>
      </c>
      <c r="B221" s="26">
        <f>StopTimeCalcs!H221</f>
        <v>144</v>
      </c>
    </row>
    <row r="222" spans="1:2" x14ac:dyDescent="0.25">
      <c r="A222">
        <f>StopTimeCalcs!A222</f>
        <v>88</v>
      </c>
      <c r="B222" s="26">
        <f>StopTimeCalcs!H222</f>
        <v>128</v>
      </c>
    </row>
    <row r="223" spans="1:2" x14ac:dyDescent="0.25">
      <c r="A223">
        <f>StopTimeCalcs!A223</f>
        <v>88</v>
      </c>
      <c r="B223" s="26">
        <f>StopTimeCalcs!H223</f>
        <v>144</v>
      </c>
    </row>
    <row r="224" spans="1:2" x14ac:dyDescent="0.25">
      <c r="A224">
        <f>StopTimeCalcs!A224</f>
        <v>89</v>
      </c>
      <c r="B224" s="26">
        <f>StopTimeCalcs!H224</f>
        <v>128</v>
      </c>
    </row>
    <row r="225" spans="1:2" x14ac:dyDescent="0.25">
      <c r="A225">
        <f>StopTimeCalcs!A225</f>
        <v>89</v>
      </c>
      <c r="B225" s="26">
        <f>StopTimeCalcs!H225</f>
        <v>144</v>
      </c>
    </row>
    <row r="226" spans="1:2" x14ac:dyDescent="0.25">
      <c r="A226">
        <f>StopTimeCalcs!A226</f>
        <v>90</v>
      </c>
      <c r="B226" s="26">
        <f>StopTimeCalcs!H226</f>
        <v>128</v>
      </c>
    </row>
    <row r="227" spans="1:2" x14ac:dyDescent="0.25">
      <c r="A227">
        <f>StopTimeCalcs!A227</f>
        <v>90</v>
      </c>
      <c r="B227" s="26">
        <f>StopTimeCalcs!H227</f>
        <v>144</v>
      </c>
    </row>
    <row r="228" spans="1:2" x14ac:dyDescent="0.25">
      <c r="A228">
        <f>StopTimeCalcs!A228</f>
        <v>91</v>
      </c>
      <c r="B228" s="26">
        <f>StopTimeCalcs!H228</f>
        <v>128</v>
      </c>
    </row>
    <row r="229" spans="1:2" x14ac:dyDescent="0.25">
      <c r="A229">
        <f>StopTimeCalcs!A229</f>
        <v>91</v>
      </c>
      <c r="B229" s="26">
        <f>StopTimeCalcs!H229</f>
        <v>144</v>
      </c>
    </row>
    <row r="230" spans="1:2" x14ac:dyDescent="0.25">
      <c r="A230">
        <f>StopTimeCalcs!A230</f>
        <v>92</v>
      </c>
      <c r="B230" s="26">
        <f>StopTimeCalcs!H230</f>
        <v>128</v>
      </c>
    </row>
    <row r="231" spans="1:2" x14ac:dyDescent="0.25">
      <c r="A231">
        <f>StopTimeCalcs!A231</f>
        <v>92</v>
      </c>
      <c r="B231" s="26">
        <f>StopTimeCalcs!H231</f>
        <v>144</v>
      </c>
    </row>
    <row r="232" spans="1:2" x14ac:dyDescent="0.25">
      <c r="A232">
        <f>StopTimeCalcs!A232</f>
        <v>93</v>
      </c>
      <c r="B232" s="26">
        <f>StopTimeCalcs!H232</f>
        <v>128</v>
      </c>
    </row>
    <row r="233" spans="1:2" x14ac:dyDescent="0.25">
      <c r="A233">
        <f>StopTimeCalcs!A233</f>
        <v>93</v>
      </c>
      <c r="B233" s="26">
        <f>StopTimeCalcs!H233</f>
        <v>144</v>
      </c>
    </row>
    <row r="234" spans="1:2" x14ac:dyDescent="0.25">
      <c r="A234">
        <f>StopTimeCalcs!A234</f>
        <v>94</v>
      </c>
      <c r="B234" s="26">
        <f>StopTimeCalcs!H234</f>
        <v>128</v>
      </c>
    </row>
    <row r="235" spans="1:2" x14ac:dyDescent="0.25">
      <c r="A235">
        <f>StopTimeCalcs!A235</f>
        <v>94</v>
      </c>
      <c r="B235" s="26">
        <f>StopTimeCalcs!H235</f>
        <v>144</v>
      </c>
    </row>
    <row r="236" spans="1:2" x14ac:dyDescent="0.25">
      <c r="A236">
        <f>StopTimeCalcs!A236</f>
        <v>95</v>
      </c>
      <c r="B236" s="26">
        <f>StopTimeCalcs!H236</f>
        <v>128</v>
      </c>
    </row>
    <row r="237" spans="1:2" x14ac:dyDescent="0.25">
      <c r="A237">
        <f>StopTimeCalcs!A237</f>
        <v>95</v>
      </c>
      <c r="B237" s="26">
        <f>StopTimeCalcs!H237</f>
        <v>144</v>
      </c>
    </row>
    <row r="238" spans="1:2" x14ac:dyDescent="0.25">
      <c r="A238">
        <f>StopTimeCalcs!A238</f>
        <v>96</v>
      </c>
      <c r="B238" s="26">
        <f>StopTimeCalcs!H238</f>
        <v>128</v>
      </c>
    </row>
    <row r="239" spans="1:2" x14ac:dyDescent="0.25">
      <c r="A239">
        <f>StopTimeCalcs!A239</f>
        <v>96</v>
      </c>
      <c r="B239" s="26">
        <f>StopTimeCalcs!H239</f>
        <v>144</v>
      </c>
    </row>
    <row r="240" spans="1:2" x14ac:dyDescent="0.25">
      <c r="A240">
        <f>StopTimeCalcs!A240</f>
        <v>97</v>
      </c>
      <c r="B240" s="26">
        <f>StopTimeCalcs!H240</f>
        <v>128</v>
      </c>
    </row>
    <row r="241" spans="1:2" x14ac:dyDescent="0.25">
      <c r="A241">
        <f>StopTimeCalcs!A241</f>
        <v>97</v>
      </c>
      <c r="B241" s="26">
        <f>StopTimeCalcs!H241</f>
        <v>144</v>
      </c>
    </row>
    <row r="242" spans="1:2" x14ac:dyDescent="0.25">
      <c r="A242">
        <f>StopTimeCalcs!A242</f>
        <v>98</v>
      </c>
      <c r="B242" s="26">
        <f>StopTimeCalcs!H242</f>
        <v>128</v>
      </c>
    </row>
    <row r="243" spans="1:2" x14ac:dyDescent="0.25">
      <c r="A243">
        <f>StopTimeCalcs!A243</f>
        <v>98</v>
      </c>
      <c r="B243" s="26">
        <f>StopTimeCalcs!H243</f>
        <v>144</v>
      </c>
    </row>
    <row r="244" spans="1:2" x14ac:dyDescent="0.25">
      <c r="A244">
        <f>StopTimeCalcs!A244</f>
        <v>99</v>
      </c>
      <c r="B244" s="26">
        <f>StopTimeCalcs!H244</f>
        <v>128</v>
      </c>
    </row>
    <row r="245" spans="1:2" x14ac:dyDescent="0.25">
      <c r="A245">
        <f>StopTimeCalcs!A245</f>
        <v>99</v>
      </c>
      <c r="B245" s="26">
        <f>StopTimeCalcs!H245</f>
        <v>144</v>
      </c>
    </row>
    <row r="246" spans="1:2" x14ac:dyDescent="0.25">
      <c r="A246">
        <f>StopTimeCalcs!A246</f>
        <v>100</v>
      </c>
      <c r="B246" s="26">
        <f>StopTimeCalcs!H246</f>
        <v>128</v>
      </c>
    </row>
    <row r="247" spans="1:2" x14ac:dyDescent="0.25">
      <c r="A247">
        <f>StopTimeCalcs!A247</f>
        <v>100</v>
      </c>
      <c r="B247" s="26">
        <f>StopTimeCalcs!H247</f>
        <v>144</v>
      </c>
    </row>
    <row r="248" spans="1:2" x14ac:dyDescent="0.25">
      <c r="A248">
        <f>StopTimeCalcs!A248</f>
        <v>101</v>
      </c>
      <c r="B248" s="26">
        <f>StopTimeCalcs!H248</f>
        <v>128</v>
      </c>
    </row>
    <row r="249" spans="1:2" x14ac:dyDescent="0.25">
      <c r="A249">
        <f>StopTimeCalcs!A249</f>
        <v>101</v>
      </c>
      <c r="B249" s="26">
        <f>StopTimeCalcs!H249</f>
        <v>144</v>
      </c>
    </row>
    <row r="250" spans="1:2" x14ac:dyDescent="0.25">
      <c r="A250">
        <f>StopTimeCalcs!A250</f>
        <v>102</v>
      </c>
      <c r="B250" s="26">
        <f>StopTimeCalcs!H250</f>
        <v>128</v>
      </c>
    </row>
    <row r="251" spans="1:2" x14ac:dyDescent="0.25">
      <c r="A251">
        <f>StopTimeCalcs!A251</f>
        <v>102</v>
      </c>
      <c r="B251" s="26">
        <f>StopTimeCalcs!H251</f>
        <v>144</v>
      </c>
    </row>
    <row r="252" spans="1:2" x14ac:dyDescent="0.25">
      <c r="A252">
        <f>StopTimeCalcs!A252</f>
        <v>103</v>
      </c>
      <c r="B252" s="26">
        <f>StopTimeCalcs!H252</f>
        <v>128</v>
      </c>
    </row>
    <row r="253" spans="1:2" x14ac:dyDescent="0.25">
      <c r="A253">
        <f>StopTimeCalcs!A253</f>
        <v>103</v>
      </c>
      <c r="B253" s="26">
        <f>StopTimeCalcs!H253</f>
        <v>144</v>
      </c>
    </row>
    <row r="254" spans="1:2" x14ac:dyDescent="0.25">
      <c r="A254">
        <f>StopTimeCalcs!A254</f>
        <v>104</v>
      </c>
      <c r="B254" s="26">
        <f>StopTimeCalcs!H254</f>
        <v>128</v>
      </c>
    </row>
    <row r="255" spans="1:2" x14ac:dyDescent="0.25">
      <c r="A255">
        <f>StopTimeCalcs!A255</f>
        <v>104</v>
      </c>
      <c r="B255" s="26">
        <f>StopTimeCalcs!H255</f>
        <v>144</v>
      </c>
    </row>
    <row r="256" spans="1:2" x14ac:dyDescent="0.25">
      <c r="A256">
        <f>StopTimeCalcs!A256</f>
        <v>105</v>
      </c>
      <c r="B256" s="26">
        <f>StopTimeCalcs!H256</f>
        <v>128</v>
      </c>
    </row>
    <row r="257" spans="1:2" x14ac:dyDescent="0.25">
      <c r="A257">
        <f>StopTimeCalcs!A257</f>
        <v>105</v>
      </c>
      <c r="B257" s="26">
        <f>StopTimeCalcs!H257</f>
        <v>144</v>
      </c>
    </row>
    <row r="258" spans="1:2" x14ac:dyDescent="0.25">
      <c r="A258">
        <f>StopTimeCalcs!A258</f>
        <v>106</v>
      </c>
      <c r="B258" s="26">
        <f>StopTimeCalcs!H258</f>
        <v>128</v>
      </c>
    </row>
    <row r="259" spans="1:2" x14ac:dyDescent="0.25">
      <c r="A259">
        <f>StopTimeCalcs!A259</f>
        <v>106</v>
      </c>
      <c r="B259" s="26">
        <f>StopTimeCalcs!H259</f>
        <v>144</v>
      </c>
    </row>
    <row r="260" spans="1:2" x14ac:dyDescent="0.25">
      <c r="A260">
        <f>StopTimeCalcs!A260</f>
        <v>107</v>
      </c>
      <c r="B260" s="26">
        <f>StopTimeCalcs!H260</f>
        <v>128</v>
      </c>
    </row>
    <row r="261" spans="1:2" x14ac:dyDescent="0.25">
      <c r="A261">
        <f>StopTimeCalcs!A261</f>
        <v>107</v>
      </c>
      <c r="B261" s="26">
        <f>StopTimeCalcs!H261</f>
        <v>144</v>
      </c>
    </row>
    <row r="262" spans="1:2" x14ac:dyDescent="0.25">
      <c r="A262">
        <f>StopTimeCalcs!A262</f>
        <v>108</v>
      </c>
      <c r="B262" s="26">
        <f>StopTimeCalcs!H262</f>
        <v>128</v>
      </c>
    </row>
    <row r="263" spans="1:2" x14ac:dyDescent="0.25">
      <c r="A263">
        <f>StopTimeCalcs!A263</f>
        <v>108</v>
      </c>
      <c r="B263" s="26">
        <f>StopTimeCalcs!H263</f>
        <v>144</v>
      </c>
    </row>
    <row r="264" spans="1:2" x14ac:dyDescent="0.25">
      <c r="A264">
        <f>StopTimeCalcs!A264</f>
        <v>109</v>
      </c>
      <c r="B264" s="26">
        <f>StopTimeCalcs!H264</f>
        <v>128</v>
      </c>
    </row>
    <row r="265" spans="1:2" x14ac:dyDescent="0.25">
      <c r="A265">
        <f>StopTimeCalcs!A265</f>
        <v>109</v>
      </c>
      <c r="B265" s="26">
        <f>StopTimeCalcs!H265</f>
        <v>144</v>
      </c>
    </row>
    <row r="266" spans="1:2" x14ac:dyDescent="0.25">
      <c r="A266">
        <f>StopTimeCalcs!A266</f>
        <v>110</v>
      </c>
      <c r="B266" s="26">
        <f>StopTimeCalcs!H266</f>
        <v>128</v>
      </c>
    </row>
    <row r="267" spans="1:2" x14ac:dyDescent="0.25">
      <c r="A267">
        <f>StopTimeCalcs!A267</f>
        <v>110</v>
      </c>
      <c r="B267" s="26">
        <f>StopTimeCalcs!H267</f>
        <v>144</v>
      </c>
    </row>
    <row r="268" spans="1:2" x14ac:dyDescent="0.25">
      <c r="A268">
        <f>StopTimeCalcs!A268</f>
        <v>111</v>
      </c>
      <c r="B268" s="26">
        <f>StopTimeCalcs!H268</f>
        <v>128</v>
      </c>
    </row>
    <row r="269" spans="1:2" x14ac:dyDescent="0.25">
      <c r="A269">
        <f>StopTimeCalcs!A269</f>
        <v>111</v>
      </c>
      <c r="B269" s="26">
        <f>StopTimeCalcs!H269</f>
        <v>144</v>
      </c>
    </row>
    <row r="270" spans="1:2" x14ac:dyDescent="0.25">
      <c r="A270">
        <f>StopTimeCalcs!A270</f>
        <v>112</v>
      </c>
      <c r="B270" s="26">
        <f>StopTimeCalcs!H270</f>
        <v>128</v>
      </c>
    </row>
    <row r="271" spans="1:2" x14ac:dyDescent="0.25">
      <c r="A271">
        <f>StopTimeCalcs!A271</f>
        <v>112</v>
      </c>
      <c r="B271" s="26">
        <f>StopTimeCalcs!H271</f>
        <v>144</v>
      </c>
    </row>
    <row r="272" spans="1:2" x14ac:dyDescent="0.25">
      <c r="A272">
        <f>StopTimeCalcs!A272</f>
        <v>113</v>
      </c>
      <c r="B272" s="26">
        <f>StopTimeCalcs!H272</f>
        <v>128</v>
      </c>
    </row>
    <row r="273" spans="1:2" x14ac:dyDescent="0.25">
      <c r="A273">
        <f>StopTimeCalcs!A273</f>
        <v>113</v>
      </c>
      <c r="B273" s="26">
        <f>StopTimeCalcs!H273</f>
        <v>144</v>
      </c>
    </row>
    <row r="274" spans="1:2" x14ac:dyDescent="0.25">
      <c r="A274">
        <f>StopTimeCalcs!A274</f>
        <v>114</v>
      </c>
      <c r="B274" s="26">
        <f>StopTimeCalcs!H274</f>
        <v>128</v>
      </c>
    </row>
    <row r="275" spans="1:2" x14ac:dyDescent="0.25">
      <c r="A275">
        <f>StopTimeCalcs!A275</f>
        <v>114</v>
      </c>
      <c r="B275" s="26">
        <f>StopTimeCalcs!H275</f>
        <v>144</v>
      </c>
    </row>
    <row r="276" spans="1:2" x14ac:dyDescent="0.25">
      <c r="A276">
        <f>StopTimeCalcs!A276</f>
        <v>115</v>
      </c>
      <c r="B276" s="26">
        <f>StopTimeCalcs!H276</f>
        <v>128</v>
      </c>
    </row>
    <row r="277" spans="1:2" x14ac:dyDescent="0.25">
      <c r="A277">
        <f>StopTimeCalcs!A277</f>
        <v>115</v>
      </c>
      <c r="B277" s="26">
        <f>StopTimeCalcs!H277</f>
        <v>144</v>
      </c>
    </row>
    <row r="278" spans="1:2" x14ac:dyDescent="0.25">
      <c r="A278">
        <f>StopTimeCalcs!A278</f>
        <v>116</v>
      </c>
      <c r="B278" s="26">
        <f>StopTimeCalcs!H278</f>
        <v>128</v>
      </c>
    </row>
    <row r="279" spans="1:2" x14ac:dyDescent="0.25">
      <c r="A279">
        <f>StopTimeCalcs!A279</f>
        <v>116</v>
      </c>
      <c r="B279" s="26">
        <f>StopTimeCalcs!H279</f>
        <v>144</v>
      </c>
    </row>
    <row r="280" spans="1:2" x14ac:dyDescent="0.25">
      <c r="A280">
        <f>StopTimeCalcs!A280</f>
        <v>117</v>
      </c>
      <c r="B280" s="26">
        <f>StopTimeCalcs!H280</f>
        <v>128</v>
      </c>
    </row>
    <row r="281" spans="1:2" x14ac:dyDescent="0.25">
      <c r="A281">
        <f>StopTimeCalcs!A281</f>
        <v>117</v>
      </c>
      <c r="B281" s="26">
        <f>StopTimeCalcs!H281</f>
        <v>144</v>
      </c>
    </row>
    <row r="282" spans="1:2" x14ac:dyDescent="0.25">
      <c r="A282">
        <f>StopTimeCalcs!A282</f>
        <v>118</v>
      </c>
      <c r="B282" s="26">
        <f>StopTimeCalcs!H282</f>
        <v>128</v>
      </c>
    </row>
    <row r="283" spans="1:2" x14ac:dyDescent="0.25">
      <c r="A283">
        <f>StopTimeCalcs!A283</f>
        <v>118</v>
      </c>
      <c r="B283" s="26">
        <f>StopTimeCalcs!H283</f>
        <v>144</v>
      </c>
    </row>
    <row r="284" spans="1:2" x14ac:dyDescent="0.25">
      <c r="A284">
        <f>StopTimeCalcs!A284</f>
        <v>119</v>
      </c>
      <c r="B284" s="26">
        <f>StopTimeCalcs!H284</f>
        <v>183</v>
      </c>
    </row>
    <row r="285" spans="1:2" x14ac:dyDescent="0.25">
      <c r="A285">
        <f>StopTimeCalcs!A285</f>
        <v>119</v>
      </c>
      <c r="B285" s="26">
        <f>StopTimeCalcs!H285</f>
        <v>186</v>
      </c>
    </row>
    <row r="286" spans="1:2" x14ac:dyDescent="0.25">
      <c r="A286">
        <f>StopTimeCalcs!A286</f>
        <v>119</v>
      </c>
      <c r="B286" s="26">
        <f>StopTimeCalcs!H286</f>
        <v>185</v>
      </c>
    </row>
    <row r="287" spans="1:2" x14ac:dyDescent="0.25">
      <c r="A287">
        <f>StopTimeCalcs!A287</f>
        <v>120</v>
      </c>
      <c r="B287" s="26">
        <f>StopTimeCalcs!H287</f>
        <v>183</v>
      </c>
    </row>
    <row r="288" spans="1:2" x14ac:dyDescent="0.25">
      <c r="A288">
        <f>StopTimeCalcs!A288</f>
        <v>120</v>
      </c>
      <c r="B288" s="26">
        <f>StopTimeCalcs!H288</f>
        <v>186</v>
      </c>
    </row>
    <row r="289" spans="1:2" x14ac:dyDescent="0.25">
      <c r="A289">
        <f>StopTimeCalcs!A289</f>
        <v>120</v>
      </c>
      <c r="B289" s="26">
        <f>StopTimeCalcs!H289</f>
        <v>185</v>
      </c>
    </row>
    <row r="290" spans="1:2" x14ac:dyDescent="0.25">
      <c r="A290">
        <f>StopTimeCalcs!A290</f>
        <v>121</v>
      </c>
      <c r="B290" s="26">
        <f>StopTimeCalcs!H290</f>
        <v>183</v>
      </c>
    </row>
    <row r="291" spans="1:2" x14ac:dyDescent="0.25">
      <c r="A291">
        <f>StopTimeCalcs!A291</f>
        <v>121</v>
      </c>
      <c r="B291" s="26">
        <f>StopTimeCalcs!H291</f>
        <v>186</v>
      </c>
    </row>
    <row r="292" spans="1:2" x14ac:dyDescent="0.25">
      <c r="A292">
        <f>StopTimeCalcs!A292</f>
        <v>121</v>
      </c>
      <c r="B292" s="26">
        <f>StopTimeCalcs!H292</f>
        <v>185</v>
      </c>
    </row>
    <row r="293" spans="1:2" x14ac:dyDescent="0.25">
      <c r="A293">
        <f>StopTimeCalcs!A293</f>
        <v>122</v>
      </c>
      <c r="B293" s="26">
        <f>StopTimeCalcs!H293</f>
        <v>183</v>
      </c>
    </row>
    <row r="294" spans="1:2" x14ac:dyDescent="0.25">
      <c r="A294">
        <f>StopTimeCalcs!A294</f>
        <v>122</v>
      </c>
      <c r="B294" s="26">
        <f>StopTimeCalcs!H294</f>
        <v>186</v>
      </c>
    </row>
    <row r="295" spans="1:2" x14ac:dyDescent="0.25">
      <c r="A295">
        <f>StopTimeCalcs!A295</f>
        <v>122</v>
      </c>
      <c r="B295" s="26">
        <f>StopTimeCalcs!H295</f>
        <v>185</v>
      </c>
    </row>
    <row r="296" spans="1:2" x14ac:dyDescent="0.25">
      <c r="A296">
        <f>StopTimeCalcs!A296</f>
        <v>123</v>
      </c>
      <c r="B296" s="26">
        <f>StopTimeCalcs!H296</f>
        <v>183</v>
      </c>
    </row>
    <row r="297" spans="1:2" x14ac:dyDescent="0.25">
      <c r="A297">
        <f>StopTimeCalcs!A297</f>
        <v>123</v>
      </c>
      <c r="B297" s="26">
        <f>StopTimeCalcs!H297</f>
        <v>186</v>
      </c>
    </row>
    <row r="298" spans="1:2" x14ac:dyDescent="0.25">
      <c r="A298">
        <f>StopTimeCalcs!A298</f>
        <v>123</v>
      </c>
      <c r="B298" s="26">
        <f>StopTimeCalcs!H298</f>
        <v>185</v>
      </c>
    </row>
    <row r="299" spans="1:2" x14ac:dyDescent="0.25">
      <c r="A299">
        <f>StopTimeCalcs!A299</f>
        <v>124</v>
      </c>
      <c r="B299" s="26">
        <f>StopTimeCalcs!H299</f>
        <v>183</v>
      </c>
    </row>
    <row r="300" spans="1:2" x14ac:dyDescent="0.25">
      <c r="A300">
        <f>StopTimeCalcs!A300</f>
        <v>124</v>
      </c>
      <c r="B300" s="26">
        <f>StopTimeCalcs!H300</f>
        <v>186</v>
      </c>
    </row>
    <row r="301" spans="1:2" x14ac:dyDescent="0.25">
      <c r="A301">
        <f>StopTimeCalcs!A301</f>
        <v>124</v>
      </c>
      <c r="B301" s="26">
        <f>StopTimeCalcs!H301</f>
        <v>185</v>
      </c>
    </row>
    <row r="302" spans="1:2" x14ac:dyDescent="0.25">
      <c r="A302">
        <f>StopTimeCalcs!A302</f>
        <v>125</v>
      </c>
      <c r="B302" s="26">
        <f>StopTimeCalcs!H302</f>
        <v>183</v>
      </c>
    </row>
    <row r="303" spans="1:2" x14ac:dyDescent="0.25">
      <c r="A303">
        <f>StopTimeCalcs!A303</f>
        <v>125</v>
      </c>
      <c r="B303" s="26">
        <f>StopTimeCalcs!H303</f>
        <v>186</v>
      </c>
    </row>
    <row r="304" spans="1:2" x14ac:dyDescent="0.25">
      <c r="A304">
        <f>StopTimeCalcs!A304</f>
        <v>125</v>
      </c>
      <c r="B304" s="26">
        <f>StopTimeCalcs!H304</f>
        <v>185</v>
      </c>
    </row>
    <row r="305" spans="1:2" x14ac:dyDescent="0.25">
      <c r="A305">
        <f>StopTimeCalcs!A305</f>
        <v>126</v>
      </c>
      <c r="B305" s="26">
        <f>StopTimeCalcs!H305</f>
        <v>183</v>
      </c>
    </row>
    <row r="306" spans="1:2" x14ac:dyDescent="0.25">
      <c r="A306">
        <f>StopTimeCalcs!A306</f>
        <v>126</v>
      </c>
      <c r="B306" s="26">
        <f>StopTimeCalcs!H306</f>
        <v>186</v>
      </c>
    </row>
    <row r="307" spans="1:2" x14ac:dyDescent="0.25">
      <c r="A307">
        <f>StopTimeCalcs!A307</f>
        <v>126</v>
      </c>
      <c r="B307" s="26">
        <f>StopTimeCalcs!H307</f>
        <v>185</v>
      </c>
    </row>
    <row r="308" spans="1:2" x14ac:dyDescent="0.25">
      <c r="A308">
        <f>StopTimeCalcs!A308</f>
        <v>127</v>
      </c>
      <c r="B308" s="26">
        <f>StopTimeCalcs!H308</f>
        <v>183</v>
      </c>
    </row>
    <row r="309" spans="1:2" x14ac:dyDescent="0.25">
      <c r="A309">
        <f>StopTimeCalcs!A309</f>
        <v>127</v>
      </c>
      <c r="B309" s="26">
        <f>StopTimeCalcs!H309</f>
        <v>186</v>
      </c>
    </row>
    <row r="310" spans="1:2" x14ac:dyDescent="0.25">
      <c r="A310">
        <f>StopTimeCalcs!A310</f>
        <v>127</v>
      </c>
      <c r="B310" s="26">
        <f>StopTimeCalcs!H310</f>
        <v>185</v>
      </c>
    </row>
    <row r="311" spans="1:2" x14ac:dyDescent="0.25">
      <c r="A311">
        <f>StopTimeCalcs!A311</f>
        <v>128</v>
      </c>
      <c r="B311" s="26">
        <f>StopTimeCalcs!H311</f>
        <v>183</v>
      </c>
    </row>
    <row r="312" spans="1:2" x14ac:dyDescent="0.25">
      <c r="A312">
        <f>StopTimeCalcs!A312</f>
        <v>128</v>
      </c>
      <c r="B312" s="26">
        <f>StopTimeCalcs!H312</f>
        <v>186</v>
      </c>
    </row>
    <row r="313" spans="1:2" x14ac:dyDescent="0.25">
      <c r="A313">
        <f>StopTimeCalcs!A313</f>
        <v>128</v>
      </c>
      <c r="B313" s="26">
        <f>StopTimeCalcs!H313</f>
        <v>185</v>
      </c>
    </row>
    <row r="314" spans="1:2" x14ac:dyDescent="0.25">
      <c r="A314">
        <f>StopTimeCalcs!A314</f>
        <v>129</v>
      </c>
      <c r="B314" s="26">
        <f>StopTimeCalcs!H314</f>
        <v>183</v>
      </c>
    </row>
    <row r="315" spans="1:2" x14ac:dyDescent="0.25">
      <c r="A315">
        <f>StopTimeCalcs!A315</f>
        <v>129</v>
      </c>
      <c r="B315" s="26">
        <f>StopTimeCalcs!H315</f>
        <v>186</v>
      </c>
    </row>
    <row r="316" spans="1:2" x14ac:dyDescent="0.25">
      <c r="A316">
        <f>StopTimeCalcs!A316</f>
        <v>129</v>
      </c>
      <c r="B316" s="26">
        <f>StopTimeCalcs!H316</f>
        <v>185</v>
      </c>
    </row>
    <row r="317" spans="1:2" x14ac:dyDescent="0.25">
      <c r="A317">
        <f>StopTimeCalcs!A317</f>
        <v>130</v>
      </c>
      <c r="B317" s="26">
        <f>StopTimeCalcs!H317</f>
        <v>183</v>
      </c>
    </row>
    <row r="318" spans="1:2" x14ac:dyDescent="0.25">
      <c r="A318">
        <f>StopTimeCalcs!A318</f>
        <v>130</v>
      </c>
      <c r="B318" s="26">
        <f>StopTimeCalcs!H318</f>
        <v>186</v>
      </c>
    </row>
    <row r="319" spans="1:2" x14ac:dyDescent="0.25">
      <c r="A319">
        <f>StopTimeCalcs!A319</f>
        <v>130</v>
      </c>
      <c r="B319" s="26">
        <f>StopTimeCalcs!H319</f>
        <v>185</v>
      </c>
    </row>
    <row r="320" spans="1:2" x14ac:dyDescent="0.25">
      <c r="A320">
        <f>StopTimeCalcs!A320</f>
        <v>131</v>
      </c>
      <c r="B320" s="26">
        <f>StopTimeCalcs!H320</f>
        <v>183</v>
      </c>
    </row>
    <row r="321" spans="1:2" x14ac:dyDescent="0.25">
      <c r="A321">
        <f>StopTimeCalcs!A321</f>
        <v>131</v>
      </c>
      <c r="B321" s="26">
        <f>StopTimeCalcs!H321</f>
        <v>186</v>
      </c>
    </row>
    <row r="322" spans="1:2" x14ac:dyDescent="0.25">
      <c r="A322">
        <f>StopTimeCalcs!A322</f>
        <v>131</v>
      </c>
      <c r="B322" s="26">
        <f>StopTimeCalcs!H322</f>
        <v>185</v>
      </c>
    </row>
    <row r="323" spans="1:2" x14ac:dyDescent="0.25">
      <c r="A323">
        <f>StopTimeCalcs!A323</f>
        <v>132</v>
      </c>
      <c r="B323" s="26">
        <f>StopTimeCalcs!H323</f>
        <v>183</v>
      </c>
    </row>
    <row r="324" spans="1:2" x14ac:dyDescent="0.25">
      <c r="A324">
        <f>StopTimeCalcs!A324</f>
        <v>132</v>
      </c>
      <c r="B324" s="26">
        <f>StopTimeCalcs!H324</f>
        <v>186</v>
      </c>
    </row>
    <row r="325" spans="1:2" x14ac:dyDescent="0.25">
      <c r="A325">
        <f>StopTimeCalcs!A325</f>
        <v>132</v>
      </c>
      <c r="B325" s="26">
        <f>StopTimeCalcs!H325</f>
        <v>185</v>
      </c>
    </row>
    <row r="326" spans="1:2" x14ac:dyDescent="0.25">
      <c r="A326">
        <f>StopTimeCalcs!A326</f>
        <v>133</v>
      </c>
      <c r="B326" s="26">
        <f>StopTimeCalcs!H326</f>
        <v>183</v>
      </c>
    </row>
    <row r="327" spans="1:2" x14ac:dyDescent="0.25">
      <c r="A327">
        <f>StopTimeCalcs!A327</f>
        <v>133</v>
      </c>
      <c r="B327" s="26">
        <f>StopTimeCalcs!H327</f>
        <v>186</v>
      </c>
    </row>
    <row r="328" spans="1:2" x14ac:dyDescent="0.25">
      <c r="A328">
        <f>StopTimeCalcs!A328</f>
        <v>133</v>
      </c>
      <c r="B328" s="26">
        <f>StopTimeCalcs!H328</f>
        <v>185</v>
      </c>
    </row>
    <row r="329" spans="1:2" x14ac:dyDescent="0.25">
      <c r="A329">
        <f>StopTimeCalcs!A329</f>
        <v>134</v>
      </c>
      <c r="B329" s="26">
        <f>StopTimeCalcs!H329</f>
        <v>183</v>
      </c>
    </row>
    <row r="330" spans="1:2" x14ac:dyDescent="0.25">
      <c r="A330">
        <f>StopTimeCalcs!A330</f>
        <v>134</v>
      </c>
      <c r="B330" s="26">
        <f>StopTimeCalcs!H330</f>
        <v>186</v>
      </c>
    </row>
    <row r="331" spans="1:2" x14ac:dyDescent="0.25">
      <c r="A331">
        <f>StopTimeCalcs!A331</f>
        <v>134</v>
      </c>
      <c r="B331" s="26">
        <f>StopTimeCalcs!H331</f>
        <v>185</v>
      </c>
    </row>
    <row r="332" spans="1:2" x14ac:dyDescent="0.25">
      <c r="A332">
        <f>StopTimeCalcs!A332</f>
        <v>135</v>
      </c>
      <c r="B332" s="26">
        <f>StopTimeCalcs!H332</f>
        <v>183</v>
      </c>
    </row>
    <row r="333" spans="1:2" x14ac:dyDescent="0.25">
      <c r="A333">
        <f>StopTimeCalcs!A333</f>
        <v>135</v>
      </c>
      <c r="B333" s="26">
        <f>StopTimeCalcs!H333</f>
        <v>186</v>
      </c>
    </row>
    <row r="334" spans="1:2" x14ac:dyDescent="0.25">
      <c r="A334">
        <f>StopTimeCalcs!A334</f>
        <v>135</v>
      </c>
      <c r="B334" s="26">
        <f>StopTimeCalcs!H334</f>
        <v>185</v>
      </c>
    </row>
    <row r="335" spans="1:2" x14ac:dyDescent="0.25">
      <c r="A335">
        <f>StopTimeCalcs!A335</f>
        <v>136</v>
      </c>
      <c r="B335" s="26">
        <f>StopTimeCalcs!H335</f>
        <v>183</v>
      </c>
    </row>
    <row r="336" spans="1:2" x14ac:dyDescent="0.25">
      <c r="A336">
        <f>StopTimeCalcs!A336</f>
        <v>136</v>
      </c>
      <c r="B336" s="26">
        <f>StopTimeCalcs!H336</f>
        <v>186</v>
      </c>
    </row>
    <row r="337" spans="1:2" x14ac:dyDescent="0.25">
      <c r="A337">
        <f>StopTimeCalcs!A337</f>
        <v>136</v>
      </c>
      <c r="B337" s="26">
        <f>StopTimeCalcs!H337</f>
        <v>185</v>
      </c>
    </row>
    <row r="338" spans="1:2" x14ac:dyDescent="0.25">
      <c r="A338">
        <f>StopTimeCalcs!A338</f>
        <v>137</v>
      </c>
      <c r="B338" s="26">
        <f>StopTimeCalcs!H338</f>
        <v>185</v>
      </c>
    </row>
    <row r="339" spans="1:2" x14ac:dyDescent="0.25">
      <c r="A339">
        <f>StopTimeCalcs!A339</f>
        <v>137</v>
      </c>
      <c r="B339" s="26">
        <f>StopTimeCalcs!H339</f>
        <v>186</v>
      </c>
    </row>
    <row r="340" spans="1:2" x14ac:dyDescent="0.25">
      <c r="A340">
        <f>StopTimeCalcs!A340</f>
        <v>137</v>
      </c>
      <c r="B340" s="26">
        <f>StopTimeCalcs!H340</f>
        <v>183</v>
      </c>
    </row>
    <row r="341" spans="1:2" x14ac:dyDescent="0.25">
      <c r="A341">
        <f>StopTimeCalcs!A341</f>
        <v>138</v>
      </c>
      <c r="B341" s="26">
        <f>StopTimeCalcs!H341</f>
        <v>185</v>
      </c>
    </row>
    <row r="342" spans="1:2" x14ac:dyDescent="0.25">
      <c r="A342">
        <f>StopTimeCalcs!A342</f>
        <v>138</v>
      </c>
      <c r="B342" s="26">
        <f>StopTimeCalcs!H342</f>
        <v>186</v>
      </c>
    </row>
    <row r="343" spans="1:2" x14ac:dyDescent="0.25">
      <c r="A343">
        <f>StopTimeCalcs!A343</f>
        <v>138</v>
      </c>
      <c r="B343" s="26">
        <f>StopTimeCalcs!H343</f>
        <v>183</v>
      </c>
    </row>
    <row r="344" spans="1:2" x14ac:dyDescent="0.25">
      <c r="A344">
        <f>StopTimeCalcs!A344</f>
        <v>139</v>
      </c>
      <c r="B344" s="26">
        <f>StopTimeCalcs!H344</f>
        <v>185</v>
      </c>
    </row>
    <row r="345" spans="1:2" x14ac:dyDescent="0.25">
      <c r="A345">
        <f>StopTimeCalcs!A345</f>
        <v>139</v>
      </c>
      <c r="B345" s="26">
        <f>StopTimeCalcs!H345</f>
        <v>186</v>
      </c>
    </row>
    <row r="346" spans="1:2" x14ac:dyDescent="0.25">
      <c r="A346">
        <f>StopTimeCalcs!A346</f>
        <v>139</v>
      </c>
      <c r="B346" s="26">
        <f>StopTimeCalcs!H346</f>
        <v>183</v>
      </c>
    </row>
    <row r="347" spans="1:2" x14ac:dyDescent="0.25">
      <c r="A347">
        <f>StopTimeCalcs!A347</f>
        <v>140</v>
      </c>
      <c r="B347" s="26">
        <f>StopTimeCalcs!H347</f>
        <v>185</v>
      </c>
    </row>
    <row r="348" spans="1:2" x14ac:dyDescent="0.25">
      <c r="A348">
        <f>StopTimeCalcs!A348</f>
        <v>140</v>
      </c>
      <c r="B348" s="26">
        <f>StopTimeCalcs!H348</f>
        <v>186</v>
      </c>
    </row>
    <row r="349" spans="1:2" x14ac:dyDescent="0.25">
      <c r="A349">
        <f>StopTimeCalcs!A349</f>
        <v>140</v>
      </c>
      <c r="B349" s="26">
        <f>StopTimeCalcs!H349</f>
        <v>183</v>
      </c>
    </row>
    <row r="350" spans="1:2" x14ac:dyDescent="0.25">
      <c r="A350">
        <f>StopTimeCalcs!A350</f>
        <v>141</v>
      </c>
      <c r="B350" s="26">
        <f>StopTimeCalcs!H350</f>
        <v>185</v>
      </c>
    </row>
    <row r="351" spans="1:2" x14ac:dyDescent="0.25">
      <c r="A351">
        <f>StopTimeCalcs!A351</f>
        <v>141</v>
      </c>
      <c r="B351" s="26">
        <f>StopTimeCalcs!H351</f>
        <v>186</v>
      </c>
    </row>
    <row r="352" spans="1:2" x14ac:dyDescent="0.25">
      <c r="A352">
        <f>StopTimeCalcs!A352</f>
        <v>141</v>
      </c>
      <c r="B352" s="26">
        <f>StopTimeCalcs!H352</f>
        <v>183</v>
      </c>
    </row>
    <row r="353" spans="1:2" x14ac:dyDescent="0.25">
      <c r="A353">
        <f>StopTimeCalcs!A353</f>
        <v>142</v>
      </c>
      <c r="B353" s="26">
        <f>StopTimeCalcs!H353</f>
        <v>185</v>
      </c>
    </row>
    <row r="354" spans="1:2" x14ac:dyDescent="0.25">
      <c r="A354">
        <f>StopTimeCalcs!A354</f>
        <v>142</v>
      </c>
      <c r="B354" s="26">
        <f>StopTimeCalcs!H354</f>
        <v>186</v>
      </c>
    </row>
    <row r="355" spans="1:2" x14ac:dyDescent="0.25">
      <c r="A355">
        <f>StopTimeCalcs!A355</f>
        <v>142</v>
      </c>
      <c r="B355" s="26">
        <f>StopTimeCalcs!H355</f>
        <v>183</v>
      </c>
    </row>
    <row r="356" spans="1:2" x14ac:dyDescent="0.25">
      <c r="A356">
        <f>StopTimeCalcs!A356</f>
        <v>143</v>
      </c>
      <c r="B356" s="26">
        <f>StopTimeCalcs!H356</f>
        <v>185</v>
      </c>
    </row>
    <row r="357" spans="1:2" x14ac:dyDescent="0.25">
      <c r="A357">
        <f>StopTimeCalcs!A357</f>
        <v>143</v>
      </c>
      <c r="B357" s="26">
        <f>StopTimeCalcs!H357</f>
        <v>186</v>
      </c>
    </row>
    <row r="358" spans="1:2" x14ac:dyDescent="0.25">
      <c r="A358">
        <f>StopTimeCalcs!A358</f>
        <v>143</v>
      </c>
      <c r="B358" s="26">
        <f>StopTimeCalcs!H358</f>
        <v>183</v>
      </c>
    </row>
    <row r="359" spans="1:2" x14ac:dyDescent="0.25">
      <c r="A359">
        <f>StopTimeCalcs!A359</f>
        <v>144</v>
      </c>
      <c r="B359" s="26">
        <f>StopTimeCalcs!H359</f>
        <v>185</v>
      </c>
    </row>
    <row r="360" spans="1:2" x14ac:dyDescent="0.25">
      <c r="A360">
        <f>StopTimeCalcs!A360</f>
        <v>144</v>
      </c>
      <c r="B360" s="26">
        <f>StopTimeCalcs!H360</f>
        <v>186</v>
      </c>
    </row>
    <row r="361" spans="1:2" x14ac:dyDescent="0.25">
      <c r="A361">
        <f>StopTimeCalcs!A361</f>
        <v>144</v>
      </c>
      <c r="B361" s="26">
        <f>StopTimeCalcs!H361</f>
        <v>183</v>
      </c>
    </row>
    <row r="362" spans="1:2" x14ac:dyDescent="0.25">
      <c r="A362">
        <f>StopTimeCalcs!A362</f>
        <v>145</v>
      </c>
      <c r="B362" s="26">
        <f>StopTimeCalcs!H362</f>
        <v>185</v>
      </c>
    </row>
    <row r="363" spans="1:2" x14ac:dyDescent="0.25">
      <c r="A363">
        <f>StopTimeCalcs!A363</f>
        <v>145</v>
      </c>
      <c r="B363" s="26">
        <f>StopTimeCalcs!H363</f>
        <v>186</v>
      </c>
    </row>
    <row r="364" spans="1:2" x14ac:dyDescent="0.25">
      <c r="A364">
        <f>StopTimeCalcs!A364</f>
        <v>145</v>
      </c>
      <c r="B364" s="26">
        <f>StopTimeCalcs!H364</f>
        <v>183</v>
      </c>
    </row>
    <row r="365" spans="1:2" x14ac:dyDescent="0.25">
      <c r="A365">
        <f>StopTimeCalcs!A365</f>
        <v>146</v>
      </c>
      <c r="B365" s="26">
        <f>StopTimeCalcs!H365</f>
        <v>185</v>
      </c>
    </row>
    <row r="366" spans="1:2" x14ac:dyDescent="0.25">
      <c r="A366">
        <f>StopTimeCalcs!A366</f>
        <v>146</v>
      </c>
      <c r="B366" s="26">
        <f>StopTimeCalcs!H366</f>
        <v>186</v>
      </c>
    </row>
    <row r="367" spans="1:2" x14ac:dyDescent="0.25">
      <c r="A367">
        <f>StopTimeCalcs!A367</f>
        <v>146</v>
      </c>
      <c r="B367" s="26">
        <f>StopTimeCalcs!H367</f>
        <v>183</v>
      </c>
    </row>
    <row r="368" spans="1:2" x14ac:dyDescent="0.25">
      <c r="A368">
        <f>StopTimeCalcs!A368</f>
        <v>147</v>
      </c>
      <c r="B368" s="26">
        <f>StopTimeCalcs!H368</f>
        <v>185</v>
      </c>
    </row>
    <row r="369" spans="1:2" x14ac:dyDescent="0.25">
      <c r="A369">
        <f>StopTimeCalcs!A369</f>
        <v>147</v>
      </c>
      <c r="B369" s="26">
        <f>StopTimeCalcs!H369</f>
        <v>186</v>
      </c>
    </row>
    <row r="370" spans="1:2" x14ac:dyDescent="0.25">
      <c r="A370">
        <f>StopTimeCalcs!A370</f>
        <v>147</v>
      </c>
      <c r="B370" s="26">
        <f>StopTimeCalcs!H370</f>
        <v>183</v>
      </c>
    </row>
    <row r="371" spans="1:2" x14ac:dyDescent="0.25">
      <c r="A371">
        <f>StopTimeCalcs!A371</f>
        <v>148</v>
      </c>
      <c r="B371" s="26">
        <f>StopTimeCalcs!H371</f>
        <v>185</v>
      </c>
    </row>
    <row r="372" spans="1:2" x14ac:dyDescent="0.25">
      <c r="A372">
        <f>StopTimeCalcs!A372</f>
        <v>148</v>
      </c>
      <c r="B372" s="26">
        <f>StopTimeCalcs!H372</f>
        <v>186</v>
      </c>
    </row>
    <row r="373" spans="1:2" x14ac:dyDescent="0.25">
      <c r="A373">
        <f>StopTimeCalcs!A373</f>
        <v>148</v>
      </c>
      <c r="B373" s="26">
        <f>StopTimeCalcs!H373</f>
        <v>183</v>
      </c>
    </row>
    <row r="374" spans="1:2" x14ac:dyDescent="0.25">
      <c r="A374">
        <f>StopTimeCalcs!A374</f>
        <v>149</v>
      </c>
      <c r="B374" s="26">
        <f>StopTimeCalcs!H374</f>
        <v>185</v>
      </c>
    </row>
    <row r="375" spans="1:2" x14ac:dyDescent="0.25">
      <c r="A375">
        <f>StopTimeCalcs!A375</f>
        <v>149</v>
      </c>
      <c r="B375" s="26">
        <f>StopTimeCalcs!H375</f>
        <v>186</v>
      </c>
    </row>
    <row r="376" spans="1:2" x14ac:dyDescent="0.25">
      <c r="A376">
        <f>StopTimeCalcs!A376</f>
        <v>149</v>
      </c>
      <c r="B376" s="26">
        <f>StopTimeCalcs!H376</f>
        <v>183</v>
      </c>
    </row>
    <row r="377" spans="1:2" x14ac:dyDescent="0.25">
      <c r="A377">
        <f>StopTimeCalcs!A377</f>
        <v>150</v>
      </c>
      <c r="B377" s="26">
        <f>StopTimeCalcs!H377</f>
        <v>185</v>
      </c>
    </row>
    <row r="378" spans="1:2" x14ac:dyDescent="0.25">
      <c r="A378">
        <f>StopTimeCalcs!A378</f>
        <v>150</v>
      </c>
      <c r="B378" s="26">
        <f>StopTimeCalcs!H378</f>
        <v>186</v>
      </c>
    </row>
    <row r="379" spans="1:2" x14ac:dyDescent="0.25">
      <c r="A379">
        <f>StopTimeCalcs!A379</f>
        <v>150</v>
      </c>
      <c r="B379" s="26">
        <f>StopTimeCalcs!H379</f>
        <v>183</v>
      </c>
    </row>
    <row r="380" spans="1:2" x14ac:dyDescent="0.25">
      <c r="A380">
        <f>StopTimeCalcs!A380</f>
        <v>151</v>
      </c>
      <c r="B380" s="26">
        <f>StopTimeCalcs!H380</f>
        <v>185</v>
      </c>
    </row>
    <row r="381" spans="1:2" x14ac:dyDescent="0.25">
      <c r="A381">
        <f>StopTimeCalcs!A381</f>
        <v>151</v>
      </c>
      <c r="B381" s="26">
        <f>StopTimeCalcs!H381</f>
        <v>186</v>
      </c>
    </row>
    <row r="382" spans="1:2" x14ac:dyDescent="0.25">
      <c r="A382">
        <f>StopTimeCalcs!A382</f>
        <v>151</v>
      </c>
      <c r="B382" s="26">
        <f>StopTimeCalcs!H382</f>
        <v>183</v>
      </c>
    </row>
    <row r="383" spans="1:2" x14ac:dyDescent="0.25">
      <c r="A383">
        <f>StopTimeCalcs!A383</f>
        <v>152</v>
      </c>
      <c r="B383" s="26">
        <f>StopTimeCalcs!H383</f>
        <v>185</v>
      </c>
    </row>
    <row r="384" spans="1:2" x14ac:dyDescent="0.25">
      <c r="A384">
        <f>StopTimeCalcs!A384</f>
        <v>152</v>
      </c>
      <c r="B384" s="26">
        <f>StopTimeCalcs!H384</f>
        <v>186</v>
      </c>
    </row>
    <row r="385" spans="1:2" x14ac:dyDescent="0.25">
      <c r="A385">
        <f>StopTimeCalcs!A385</f>
        <v>152</v>
      </c>
      <c r="B385" s="26">
        <f>StopTimeCalcs!H385</f>
        <v>183</v>
      </c>
    </row>
    <row r="386" spans="1:2" x14ac:dyDescent="0.25">
      <c r="A386">
        <f>StopTimeCalcs!A386</f>
        <v>153</v>
      </c>
      <c r="B386" s="26">
        <f>StopTimeCalcs!H386</f>
        <v>185</v>
      </c>
    </row>
    <row r="387" spans="1:2" x14ac:dyDescent="0.25">
      <c r="A387">
        <f>StopTimeCalcs!A387</f>
        <v>153</v>
      </c>
      <c r="B387" s="26">
        <f>StopTimeCalcs!H387</f>
        <v>186</v>
      </c>
    </row>
    <row r="388" spans="1:2" x14ac:dyDescent="0.25">
      <c r="A388">
        <f>StopTimeCalcs!A388</f>
        <v>153</v>
      </c>
      <c r="B388" s="26">
        <f>StopTimeCalcs!H388</f>
        <v>183</v>
      </c>
    </row>
    <row r="389" spans="1:2" x14ac:dyDescent="0.25">
      <c r="A389">
        <f>StopTimeCalcs!A389</f>
        <v>154</v>
      </c>
      <c r="B389" s="26">
        <f>StopTimeCalcs!H389</f>
        <v>185</v>
      </c>
    </row>
    <row r="390" spans="1:2" x14ac:dyDescent="0.25">
      <c r="A390">
        <f>StopTimeCalcs!A390</f>
        <v>154</v>
      </c>
      <c r="B390" s="26">
        <f>StopTimeCalcs!H390</f>
        <v>186</v>
      </c>
    </row>
    <row r="391" spans="1:2" x14ac:dyDescent="0.25">
      <c r="A391">
        <f>StopTimeCalcs!A391</f>
        <v>154</v>
      </c>
      <c r="B391" s="26">
        <f>StopTimeCalcs!H391</f>
        <v>183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3"/>
  <sheetViews>
    <sheetView workbookViewId="0">
      <selection activeCell="C21" sqref="C21"/>
    </sheetView>
  </sheetViews>
  <sheetFormatPr defaultRowHeight="15" x14ac:dyDescent="0.25"/>
  <cols>
    <col min="1" max="1" width="13.5703125" bestFit="1" customWidth="1"/>
    <col min="2" max="2" width="15.28515625" bestFit="1" customWidth="1"/>
    <col min="3" max="3" width="16.85546875" bestFit="1" customWidth="1"/>
  </cols>
  <sheetData>
    <row r="1" spans="1:3" x14ac:dyDescent="0.45">
      <c r="A1" t="s">
        <v>214</v>
      </c>
      <c r="B1" t="s">
        <v>221</v>
      </c>
      <c r="C1" t="s">
        <v>222</v>
      </c>
    </row>
    <row r="2" spans="1:3" x14ac:dyDescent="0.45">
      <c r="A2" t="s">
        <v>223</v>
      </c>
      <c r="B2">
        <v>10</v>
      </c>
      <c r="C2">
        <v>10</v>
      </c>
    </row>
    <row r="3" spans="1:3" x14ac:dyDescent="0.45">
      <c r="A3" t="s">
        <v>224</v>
      </c>
      <c r="B3">
        <v>20</v>
      </c>
      <c r="C3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E4"/>
  <sheetViews>
    <sheetView workbookViewId="0">
      <selection activeCell="E45" sqref="E45"/>
    </sheetView>
  </sheetViews>
  <sheetFormatPr defaultRowHeight="15" x14ac:dyDescent="0.25"/>
  <cols>
    <col min="1" max="1" width="22.140625" bestFit="1" customWidth="1"/>
    <col min="2" max="2" width="5.42578125" bestFit="1" customWidth="1"/>
    <col min="3" max="3" width="13.7109375" bestFit="1" customWidth="1"/>
    <col min="4" max="4" width="17" bestFit="1" customWidth="1"/>
    <col min="5" max="5" width="8.85546875" bestFit="1" customWidth="1"/>
  </cols>
  <sheetData>
    <row r="1" spans="1:5" x14ac:dyDescent="0.45">
      <c r="A1" t="s">
        <v>230</v>
      </c>
      <c r="B1" t="s">
        <v>226</v>
      </c>
      <c r="C1" t="s">
        <v>227</v>
      </c>
      <c r="D1" t="s">
        <v>228</v>
      </c>
      <c r="E1" t="s">
        <v>229</v>
      </c>
    </row>
    <row r="2" spans="1:5" x14ac:dyDescent="0.45">
      <c r="A2" t="str">
        <f>Features!D99</f>
        <v>bus_local_fare_class</v>
      </c>
      <c r="B2">
        <f>Features!F99</f>
        <v>2</v>
      </c>
      <c r="C2" s="26" t="s">
        <v>315</v>
      </c>
      <c r="D2">
        <f>Features!G99</f>
        <v>0</v>
      </c>
      <c r="E2">
        <f>Features!H99</f>
        <v>0</v>
      </c>
    </row>
    <row r="3" spans="1:5" x14ac:dyDescent="0.45">
      <c r="A3" t="str">
        <f>Features!D100</f>
        <v>bus_express_fare_class</v>
      </c>
      <c r="B3">
        <f>Features!F100</f>
        <v>3</v>
      </c>
      <c r="C3" s="26" t="s">
        <v>315</v>
      </c>
      <c r="D3">
        <f>Features!G100</f>
        <v>0</v>
      </c>
      <c r="E3">
        <f>Features!H100</f>
        <v>0</v>
      </c>
    </row>
    <row r="4" spans="1:5" x14ac:dyDescent="0.45">
      <c r="A4" t="str">
        <f>Features!D101</f>
        <v>rail_fare_class</v>
      </c>
      <c r="B4">
        <f>Features!F101</f>
        <v>4</v>
      </c>
      <c r="C4" s="26" t="s">
        <v>315</v>
      </c>
      <c r="D4">
        <f>Features!G101</f>
        <v>1</v>
      </c>
      <c r="E4">
        <f>Features!H101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7"/>
  <sheetViews>
    <sheetView workbookViewId="0">
      <selection activeCell="B21" sqref="B21"/>
    </sheetView>
  </sheetViews>
  <sheetFormatPr defaultRowHeight="15" x14ac:dyDescent="0.25"/>
  <cols>
    <col min="1" max="1" width="19.5703125" bestFit="1" customWidth="1"/>
    <col min="2" max="2" width="8.5703125" bestFit="1" customWidth="1"/>
  </cols>
  <sheetData>
    <row r="1" spans="1:2" x14ac:dyDescent="0.45">
      <c r="A1" t="s">
        <v>225</v>
      </c>
      <c r="B1" t="s">
        <v>170</v>
      </c>
    </row>
    <row r="2" spans="1:2" x14ac:dyDescent="0.45">
      <c r="A2" t="str">
        <f>Features!C99</f>
        <v>bus_local_fare_id</v>
      </c>
      <c r="B2" t="str">
        <f>routes!A2</f>
        <v>A_EB</v>
      </c>
    </row>
    <row r="3" spans="1:2" x14ac:dyDescent="0.45">
      <c r="A3" t="str">
        <f>Features!C99</f>
        <v>bus_local_fare_id</v>
      </c>
      <c r="B3" t="str">
        <f>routes!A3</f>
        <v>A_WB</v>
      </c>
    </row>
    <row r="4" spans="1:2" x14ac:dyDescent="0.45">
      <c r="A4" t="str">
        <f>Features!C100</f>
        <v>bus_express_fare_id</v>
      </c>
      <c r="B4" t="str">
        <f>routes!A4</f>
        <v>B_EB</v>
      </c>
    </row>
    <row r="5" spans="1:2" x14ac:dyDescent="0.45">
      <c r="A5" t="str">
        <f>Features!C100</f>
        <v>bus_express_fare_id</v>
      </c>
      <c r="B5" t="str">
        <f>routes!A5</f>
        <v>B_WB</v>
      </c>
    </row>
    <row r="6" spans="1:2" x14ac:dyDescent="0.45">
      <c r="A6" t="str">
        <f>Features!C101</f>
        <v>rail_fare_id</v>
      </c>
      <c r="B6" t="str">
        <f>routes!A6</f>
        <v>C_NB</v>
      </c>
    </row>
    <row r="7" spans="1:2" x14ac:dyDescent="0.45">
      <c r="A7" t="str">
        <f>Features!C101</f>
        <v>rail_fare_id</v>
      </c>
      <c r="B7" t="str">
        <f>routes!A7</f>
        <v>C_SB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D4"/>
  <sheetViews>
    <sheetView workbookViewId="0">
      <selection activeCell="C2" sqref="C2:D4"/>
    </sheetView>
  </sheetViews>
  <sheetFormatPr defaultRowHeight="15" x14ac:dyDescent="0.25"/>
  <cols>
    <col min="1" max="1" width="19.5703125" bestFit="1" customWidth="1"/>
    <col min="2" max="2" width="22.140625" bestFit="1" customWidth="1"/>
    <col min="3" max="4" width="13.85546875" customWidth="1"/>
  </cols>
  <sheetData>
    <row r="1" spans="1:4" x14ac:dyDescent="0.45">
      <c r="A1" t="s">
        <v>225</v>
      </c>
      <c r="B1" t="s">
        <v>230</v>
      </c>
      <c r="C1" t="s">
        <v>201</v>
      </c>
      <c r="D1" t="s">
        <v>202</v>
      </c>
    </row>
    <row r="2" spans="1:4" x14ac:dyDescent="0.45">
      <c r="A2" t="str">
        <f>Features!C99</f>
        <v>bus_local_fare_id</v>
      </c>
      <c r="B2" t="str">
        <f>Features!D99</f>
        <v>bus_local_fare_class</v>
      </c>
      <c r="C2" s="43" t="s">
        <v>344</v>
      </c>
      <c r="D2" s="43" t="s">
        <v>345</v>
      </c>
    </row>
    <row r="3" spans="1:4" x14ac:dyDescent="0.45">
      <c r="A3" t="str">
        <f>Features!C100</f>
        <v>bus_express_fare_id</v>
      </c>
      <c r="B3" t="str">
        <f>Features!D100</f>
        <v>bus_express_fare_class</v>
      </c>
      <c r="C3" s="43" t="s">
        <v>344</v>
      </c>
      <c r="D3" s="43" t="s">
        <v>345</v>
      </c>
    </row>
    <row r="4" spans="1:4" x14ac:dyDescent="0.45">
      <c r="A4" t="str">
        <f>Features!C101</f>
        <v>rail_fare_id</v>
      </c>
      <c r="B4" t="str">
        <f>Features!D101</f>
        <v>rail_fare_class</v>
      </c>
      <c r="C4" s="43" t="s">
        <v>344</v>
      </c>
      <c r="D4" s="43" t="s">
        <v>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2:M123"/>
  <sheetViews>
    <sheetView zoomScale="90" zoomScaleNormal="90" workbookViewId="0">
      <selection activeCell="C27" sqref="C27"/>
    </sheetView>
  </sheetViews>
  <sheetFormatPr defaultRowHeight="15" x14ac:dyDescent="0.25"/>
  <cols>
    <col min="1" max="2" width="2.7109375" customWidth="1"/>
    <col min="3" max="3" width="19.28515625" bestFit="1" customWidth="1"/>
    <col min="4" max="4" width="22.140625" bestFit="1" customWidth="1"/>
    <col min="5" max="5" width="11.85546875" bestFit="1" customWidth="1"/>
    <col min="6" max="6" width="12.42578125" bestFit="1" customWidth="1"/>
    <col min="7" max="7" width="10" bestFit="1" customWidth="1"/>
    <col min="9" max="9" width="34.42578125" bestFit="1" customWidth="1"/>
    <col min="10" max="10" width="11.7109375" bestFit="1" customWidth="1"/>
  </cols>
  <sheetData>
    <row r="2" spans="1:8" ht="15.75" x14ac:dyDescent="0.5">
      <c r="A2" s="6"/>
      <c r="B2" s="6" t="s">
        <v>2</v>
      </c>
    </row>
    <row r="3" spans="1:8" ht="15.75" x14ac:dyDescent="0.5">
      <c r="A3" s="6"/>
      <c r="B3" s="6" t="s">
        <v>0</v>
      </c>
    </row>
    <row r="4" spans="1:8" x14ac:dyDescent="0.25">
      <c r="A4" s="1"/>
      <c r="B4" s="1" t="s">
        <v>50</v>
      </c>
    </row>
    <row r="6" spans="1:8" x14ac:dyDescent="0.25">
      <c r="C6" s="1" t="s">
        <v>51</v>
      </c>
    </row>
    <row r="7" spans="1:8" s="1" customFormat="1" ht="15.75" thickBot="1" x14ac:dyDescent="0.3">
      <c r="C7" s="4" t="s">
        <v>55</v>
      </c>
      <c r="D7" s="4" t="s">
        <v>56</v>
      </c>
      <c r="E7" s="4" t="s">
        <v>57</v>
      </c>
    </row>
    <row r="8" spans="1:8" ht="15.75" thickTop="1" x14ac:dyDescent="0.25">
      <c r="C8" t="s">
        <v>3</v>
      </c>
      <c r="D8" t="s">
        <v>58</v>
      </c>
      <c r="E8" t="s">
        <v>4</v>
      </c>
    </row>
    <row r="9" spans="1:8" x14ac:dyDescent="0.25">
      <c r="C9" t="s">
        <v>5</v>
      </c>
      <c r="D9" t="s">
        <v>59</v>
      </c>
      <c r="E9" t="s">
        <v>4</v>
      </c>
    </row>
    <row r="10" spans="1:8" x14ac:dyDescent="0.25">
      <c r="C10" t="s">
        <v>11</v>
      </c>
      <c r="D10" t="s">
        <v>60</v>
      </c>
    </row>
    <row r="11" spans="1:8" x14ac:dyDescent="0.25">
      <c r="C11" t="s">
        <v>12</v>
      </c>
      <c r="D11" t="s">
        <v>61</v>
      </c>
    </row>
    <row r="12" spans="1:8" x14ac:dyDescent="0.25">
      <c r="C12" t="s">
        <v>14</v>
      </c>
      <c r="D12" t="s">
        <v>13</v>
      </c>
      <c r="E12" t="s">
        <v>24</v>
      </c>
      <c r="H12" t="s">
        <v>316</v>
      </c>
    </row>
    <row r="14" spans="1:8" x14ac:dyDescent="0.25">
      <c r="C14" s="1" t="s">
        <v>52</v>
      </c>
    </row>
    <row r="15" spans="1:8" ht="15.75" thickBot="1" x14ac:dyDescent="0.3">
      <c r="C15" s="4" t="s">
        <v>55</v>
      </c>
      <c r="D15" s="4" t="s">
        <v>51</v>
      </c>
      <c r="E15" s="4" t="s">
        <v>53</v>
      </c>
      <c r="F15" s="4" t="s">
        <v>253</v>
      </c>
    </row>
    <row r="16" spans="1:8" ht="15.75" thickTop="1" x14ac:dyDescent="0.25">
      <c r="C16" t="s">
        <v>4</v>
      </c>
      <c r="D16" t="s">
        <v>62</v>
      </c>
      <c r="E16" t="s">
        <v>6</v>
      </c>
      <c r="F16" s="14">
        <v>400</v>
      </c>
    </row>
    <row r="17" spans="3:9" x14ac:dyDescent="0.25">
      <c r="C17" t="s">
        <v>24</v>
      </c>
      <c r="D17" t="s">
        <v>9</v>
      </c>
      <c r="E17" t="s">
        <v>14</v>
      </c>
      <c r="F17" s="15">
        <v>400</v>
      </c>
    </row>
    <row r="19" spans="3:9" x14ac:dyDescent="0.25">
      <c r="C19" s="1" t="s">
        <v>53</v>
      </c>
    </row>
    <row r="20" spans="3:9" ht="15.75" thickBot="1" x14ac:dyDescent="0.3">
      <c r="C20" s="4" t="s">
        <v>55</v>
      </c>
      <c r="D20" s="4" t="s">
        <v>262</v>
      </c>
      <c r="E20" s="4" t="s">
        <v>64</v>
      </c>
      <c r="F20" s="4" t="s">
        <v>63</v>
      </c>
      <c r="G20" s="4" t="s">
        <v>66</v>
      </c>
      <c r="H20" s="4" t="s">
        <v>67</v>
      </c>
      <c r="I20" s="4" t="s">
        <v>68</v>
      </c>
    </row>
    <row r="21" spans="3:9" ht="15.75" thickTop="1" x14ac:dyDescent="0.25">
      <c r="C21">
        <v>185</v>
      </c>
      <c r="D21" t="s">
        <v>263</v>
      </c>
      <c r="E21" t="s">
        <v>36</v>
      </c>
      <c r="F21" t="s">
        <v>35</v>
      </c>
      <c r="G21" t="s">
        <v>5</v>
      </c>
      <c r="H21" t="s">
        <v>4</v>
      </c>
    </row>
    <row r="22" spans="3:9" x14ac:dyDescent="0.25">
      <c r="C22">
        <v>186</v>
      </c>
      <c r="D22" t="s">
        <v>266</v>
      </c>
      <c r="E22" t="s">
        <v>36</v>
      </c>
      <c r="F22" t="s">
        <v>35</v>
      </c>
      <c r="G22" t="s">
        <v>11</v>
      </c>
      <c r="I22" t="s">
        <v>7</v>
      </c>
    </row>
    <row r="23" spans="3:9" x14ac:dyDescent="0.25">
      <c r="C23">
        <v>183</v>
      </c>
      <c r="D23" t="s">
        <v>267</v>
      </c>
      <c r="E23" t="s">
        <v>36</v>
      </c>
      <c r="F23" t="s">
        <v>35</v>
      </c>
      <c r="G23" t="s">
        <v>69</v>
      </c>
    </row>
    <row r="24" spans="3:9" x14ac:dyDescent="0.25">
      <c r="C24">
        <v>144</v>
      </c>
      <c r="D24" t="s">
        <v>265</v>
      </c>
      <c r="E24" t="s">
        <v>43</v>
      </c>
      <c r="F24" t="s">
        <v>65</v>
      </c>
      <c r="G24" t="s">
        <v>70</v>
      </c>
    </row>
    <row r="25" spans="3:9" x14ac:dyDescent="0.25">
      <c r="C25">
        <v>127</v>
      </c>
      <c r="D25" t="s">
        <v>264</v>
      </c>
      <c r="E25" t="s">
        <v>43</v>
      </c>
      <c r="F25" t="s">
        <v>42</v>
      </c>
      <c r="G25" t="s">
        <v>11</v>
      </c>
      <c r="I25" t="s">
        <v>10</v>
      </c>
    </row>
    <row r="26" spans="3:9" x14ac:dyDescent="0.25">
      <c r="C26">
        <v>128</v>
      </c>
      <c r="D26" t="s">
        <v>268</v>
      </c>
      <c r="E26" t="s">
        <v>43</v>
      </c>
      <c r="F26" t="s">
        <v>65</v>
      </c>
      <c r="G26" t="s">
        <v>5</v>
      </c>
      <c r="H26" t="s">
        <v>24</v>
      </c>
    </row>
    <row r="28" spans="3:9" x14ac:dyDescent="0.25">
      <c r="C28" s="1" t="s">
        <v>71</v>
      </c>
    </row>
    <row r="29" spans="3:9" ht="15.75" thickBot="1" x14ac:dyDescent="0.3">
      <c r="C29" s="4" t="s">
        <v>72</v>
      </c>
      <c r="D29" s="4" t="s">
        <v>54</v>
      </c>
      <c r="E29" s="4" t="s">
        <v>64</v>
      </c>
      <c r="F29" s="4" t="s">
        <v>73</v>
      </c>
    </row>
    <row r="30" spans="3:9" ht="15.75" thickTop="1" x14ac:dyDescent="0.25">
      <c r="C30" s="7" t="s">
        <v>3</v>
      </c>
      <c r="D30" s="7" t="s">
        <v>12</v>
      </c>
      <c r="E30" s="7" t="s">
        <v>74</v>
      </c>
      <c r="F30" s="14">
        <v>18</v>
      </c>
    </row>
    <row r="31" spans="3:9" x14ac:dyDescent="0.25">
      <c r="C31" s="8" t="s">
        <v>12</v>
      </c>
      <c r="D31" s="8" t="s">
        <v>3</v>
      </c>
      <c r="E31" s="8" t="s">
        <v>74</v>
      </c>
      <c r="F31" s="15">
        <v>18</v>
      </c>
    </row>
    <row r="32" spans="3:9" x14ac:dyDescent="0.25">
      <c r="C32" s="8" t="s">
        <v>3</v>
      </c>
      <c r="D32" s="8" t="s">
        <v>8</v>
      </c>
      <c r="E32" s="11" t="s">
        <v>75</v>
      </c>
      <c r="F32" s="15">
        <v>8</v>
      </c>
    </row>
    <row r="33" spans="3:12" x14ac:dyDescent="0.25">
      <c r="C33" s="9" t="s">
        <v>8</v>
      </c>
      <c r="D33" s="9" t="s">
        <v>3</v>
      </c>
      <c r="E33" s="9" t="s">
        <v>76</v>
      </c>
      <c r="F33" s="16">
        <v>8</v>
      </c>
    </row>
    <row r="34" spans="3:12" x14ac:dyDescent="0.25">
      <c r="C34" s="10" t="s">
        <v>5</v>
      </c>
      <c r="D34" s="10" t="s">
        <v>6</v>
      </c>
      <c r="E34" s="11" t="s">
        <v>75</v>
      </c>
      <c r="F34" s="17">
        <v>15</v>
      </c>
    </row>
    <row r="35" spans="3:12" x14ac:dyDescent="0.25">
      <c r="C35" s="8" t="s">
        <v>6</v>
      </c>
      <c r="D35" s="8" t="s">
        <v>5</v>
      </c>
      <c r="E35" s="11" t="s">
        <v>76</v>
      </c>
      <c r="F35" s="15">
        <v>15</v>
      </c>
    </row>
    <row r="36" spans="3:12" x14ac:dyDescent="0.25">
      <c r="C36" s="8" t="s">
        <v>5</v>
      </c>
      <c r="D36" s="8" t="s">
        <v>9</v>
      </c>
      <c r="E36" s="11" t="s">
        <v>75</v>
      </c>
      <c r="F36" s="15">
        <v>8</v>
      </c>
    </row>
    <row r="37" spans="3:12" x14ac:dyDescent="0.25">
      <c r="C37" s="9" t="s">
        <v>9</v>
      </c>
      <c r="D37" s="9" t="s">
        <v>5</v>
      </c>
      <c r="E37" s="9" t="s">
        <v>76</v>
      </c>
      <c r="F37" s="16">
        <v>8</v>
      </c>
    </row>
    <row r="38" spans="3:12" x14ac:dyDescent="0.25">
      <c r="C38" s="10" t="s">
        <v>11</v>
      </c>
      <c r="D38" s="10" t="s">
        <v>10</v>
      </c>
      <c r="E38" s="11" t="s">
        <v>75</v>
      </c>
      <c r="F38" s="17">
        <v>2</v>
      </c>
    </row>
    <row r="39" spans="3:12" x14ac:dyDescent="0.25">
      <c r="C39" s="8" t="s">
        <v>10</v>
      </c>
      <c r="D39" s="8" t="s">
        <v>11</v>
      </c>
      <c r="E39" s="11" t="s">
        <v>76</v>
      </c>
      <c r="F39" s="15">
        <v>2</v>
      </c>
      <c r="H39" s="19" t="s">
        <v>80</v>
      </c>
      <c r="I39" s="20"/>
      <c r="J39" s="20"/>
      <c r="K39" s="20"/>
      <c r="L39" s="20"/>
    </row>
    <row r="40" spans="3:12" x14ac:dyDescent="0.25">
      <c r="C40" s="8" t="s">
        <v>11</v>
      </c>
      <c r="D40" s="8" t="s">
        <v>8</v>
      </c>
      <c r="E40" s="11" t="s">
        <v>75</v>
      </c>
      <c r="F40" s="15">
        <v>12</v>
      </c>
      <c r="H40" s="20" t="s">
        <v>84</v>
      </c>
      <c r="I40" s="20"/>
      <c r="J40" s="20"/>
      <c r="K40" s="20"/>
      <c r="L40" s="20"/>
    </row>
    <row r="41" spans="3:12" x14ac:dyDescent="0.25">
      <c r="C41" s="8" t="s">
        <v>8</v>
      </c>
      <c r="D41" s="8" t="s">
        <v>11</v>
      </c>
      <c r="E41" s="11" t="s">
        <v>76</v>
      </c>
      <c r="F41" s="15">
        <v>12</v>
      </c>
      <c r="H41" s="20" t="s">
        <v>81</v>
      </c>
      <c r="I41" s="20"/>
      <c r="J41" s="20"/>
      <c r="K41" s="20"/>
      <c r="L41" s="20"/>
    </row>
    <row r="42" spans="3:12" x14ac:dyDescent="0.25">
      <c r="C42" s="8" t="s">
        <v>11</v>
      </c>
      <c r="D42" s="8" t="s">
        <v>7</v>
      </c>
      <c r="E42" s="11" t="s">
        <v>75</v>
      </c>
      <c r="F42" s="15">
        <v>2</v>
      </c>
      <c r="H42" s="20" t="s">
        <v>82</v>
      </c>
      <c r="I42" s="20"/>
      <c r="J42" s="20"/>
      <c r="K42" s="20"/>
      <c r="L42" s="20"/>
    </row>
    <row r="43" spans="3:12" x14ac:dyDescent="0.25">
      <c r="C43" s="9" t="s">
        <v>7</v>
      </c>
      <c r="D43" s="9" t="s">
        <v>11</v>
      </c>
      <c r="E43" s="9" t="s">
        <v>76</v>
      </c>
      <c r="F43" s="16">
        <v>2</v>
      </c>
      <c r="H43" s="20" t="s">
        <v>83</v>
      </c>
      <c r="I43" s="20"/>
      <c r="J43" s="20"/>
      <c r="K43" s="20"/>
      <c r="L43" s="20"/>
    </row>
    <row r="44" spans="3:12" x14ac:dyDescent="0.25">
      <c r="C44" s="12" t="s">
        <v>12</v>
      </c>
      <c r="D44" s="12" t="s">
        <v>13</v>
      </c>
      <c r="E44" s="11" t="s">
        <v>75</v>
      </c>
      <c r="F44" s="17">
        <v>12</v>
      </c>
      <c r="H44" s="20" t="s">
        <v>85</v>
      </c>
      <c r="I44" s="20"/>
      <c r="J44" s="20"/>
      <c r="K44" s="20"/>
      <c r="L44" s="20"/>
    </row>
    <row r="45" spans="3:12" x14ac:dyDescent="0.25">
      <c r="C45" s="11" t="s">
        <v>13</v>
      </c>
      <c r="D45" s="11" t="s">
        <v>12</v>
      </c>
      <c r="E45" s="11" t="s">
        <v>76</v>
      </c>
      <c r="F45" s="15">
        <v>12</v>
      </c>
      <c r="H45" s="20" t="s">
        <v>86</v>
      </c>
      <c r="I45" s="20"/>
      <c r="J45" s="20"/>
      <c r="K45" s="20"/>
      <c r="L45" s="20"/>
    </row>
    <row r="46" spans="3:12" x14ac:dyDescent="0.25">
      <c r="C46" s="11" t="s">
        <v>12</v>
      </c>
      <c r="D46" s="11" t="s">
        <v>8</v>
      </c>
      <c r="E46" s="11" t="s">
        <v>75</v>
      </c>
      <c r="F46" s="15">
        <v>10</v>
      </c>
      <c r="H46" s="20" t="s">
        <v>87</v>
      </c>
      <c r="I46" s="20"/>
      <c r="J46" s="20"/>
      <c r="K46" s="20"/>
      <c r="L46" s="20"/>
    </row>
    <row r="47" spans="3:12" x14ac:dyDescent="0.25">
      <c r="C47" s="13" t="s">
        <v>8</v>
      </c>
      <c r="D47" s="13" t="s">
        <v>12</v>
      </c>
      <c r="E47" s="9" t="s">
        <v>76</v>
      </c>
      <c r="F47" s="16">
        <v>10</v>
      </c>
      <c r="H47" s="20" t="s">
        <v>88</v>
      </c>
      <c r="I47" s="20"/>
      <c r="J47" s="20"/>
      <c r="K47" s="20"/>
      <c r="L47" s="20"/>
    </row>
    <row r="48" spans="3:12" x14ac:dyDescent="0.25">
      <c r="C48" s="12" t="s">
        <v>14</v>
      </c>
      <c r="D48" s="12" t="s">
        <v>13</v>
      </c>
      <c r="E48" s="11" t="s">
        <v>75</v>
      </c>
      <c r="F48" s="17">
        <v>15</v>
      </c>
    </row>
    <row r="49" spans="3:13" x14ac:dyDescent="0.25">
      <c r="C49" s="13" t="s">
        <v>13</v>
      </c>
      <c r="D49" s="13" t="s">
        <v>14</v>
      </c>
      <c r="E49" s="9" t="s">
        <v>76</v>
      </c>
      <c r="F49" s="16">
        <v>15</v>
      </c>
    </row>
    <row r="50" spans="3:13" x14ac:dyDescent="0.25">
      <c r="C50" s="12" t="s">
        <v>10</v>
      </c>
      <c r="D50" s="12" t="s">
        <v>7</v>
      </c>
      <c r="E50" s="10" t="s">
        <v>77</v>
      </c>
      <c r="F50" s="17">
        <v>2</v>
      </c>
    </row>
    <row r="51" spans="3:13" x14ac:dyDescent="0.25">
      <c r="C51" s="13" t="s">
        <v>7</v>
      </c>
      <c r="D51" s="13" t="s">
        <v>10</v>
      </c>
      <c r="E51" s="9" t="s">
        <v>77</v>
      </c>
      <c r="F51" s="16">
        <v>2</v>
      </c>
    </row>
    <row r="52" spans="3:13" x14ac:dyDescent="0.25">
      <c r="C52" s="12" t="s">
        <v>4</v>
      </c>
      <c r="D52" s="12" t="s">
        <v>6</v>
      </c>
      <c r="E52" s="10" t="s">
        <v>78</v>
      </c>
      <c r="F52" s="17">
        <v>2</v>
      </c>
    </row>
    <row r="53" spans="3:13" x14ac:dyDescent="0.25">
      <c r="C53" s="13" t="s">
        <v>6</v>
      </c>
      <c r="D53" s="13" t="s">
        <v>4</v>
      </c>
      <c r="E53" s="9" t="s">
        <v>79</v>
      </c>
      <c r="F53" s="16">
        <v>2</v>
      </c>
    </row>
    <row r="54" spans="3:13" x14ac:dyDescent="0.25">
      <c r="C54" s="11" t="s">
        <v>24</v>
      </c>
      <c r="D54" s="11" t="s">
        <v>9</v>
      </c>
      <c r="E54" s="11" t="s">
        <v>78</v>
      </c>
      <c r="F54" s="18">
        <v>4</v>
      </c>
    </row>
    <row r="55" spans="3:13" x14ac:dyDescent="0.25">
      <c r="C55" s="11" t="s">
        <v>9</v>
      </c>
      <c r="D55" s="11" t="s">
        <v>24</v>
      </c>
      <c r="E55" s="11" t="s">
        <v>79</v>
      </c>
      <c r="F55" s="18">
        <v>4</v>
      </c>
    </row>
    <row r="57" spans="3:13" x14ac:dyDescent="0.25">
      <c r="C57" s="1" t="s">
        <v>89</v>
      </c>
    </row>
    <row r="58" spans="3:13" ht="15.75" thickBot="1" x14ac:dyDescent="0.3">
      <c r="C58" s="4" t="s">
        <v>72</v>
      </c>
      <c r="D58" s="4" t="s">
        <v>54</v>
      </c>
      <c r="E58" s="4" t="s">
        <v>64</v>
      </c>
      <c r="F58" s="4" t="s">
        <v>73</v>
      </c>
      <c r="G58" s="4" t="s">
        <v>206</v>
      </c>
    </row>
    <row r="59" spans="3:13" ht="15.75" thickTop="1" x14ac:dyDescent="0.25">
      <c r="C59" t="s">
        <v>3</v>
      </c>
      <c r="D59" t="s">
        <v>4</v>
      </c>
      <c r="E59" t="s">
        <v>90</v>
      </c>
      <c r="F59" s="18">
        <v>4</v>
      </c>
      <c r="G59" s="27">
        <f t="shared" ref="G59:G64" si="0">F59/60*9</f>
        <v>0.6</v>
      </c>
    </row>
    <row r="60" spans="3:13" x14ac:dyDescent="0.25">
      <c r="C60" t="s">
        <v>4</v>
      </c>
      <c r="D60" t="s">
        <v>3</v>
      </c>
      <c r="E60" t="s">
        <v>91</v>
      </c>
      <c r="F60" s="18">
        <v>4</v>
      </c>
      <c r="G60" s="27">
        <f t="shared" si="0"/>
        <v>0.6</v>
      </c>
    </row>
    <row r="61" spans="3:13" x14ac:dyDescent="0.25">
      <c r="C61" t="s">
        <v>5</v>
      </c>
      <c r="D61" t="s">
        <v>4</v>
      </c>
      <c r="E61" t="s">
        <v>90</v>
      </c>
      <c r="F61" s="18">
        <v>5</v>
      </c>
      <c r="G61" s="27">
        <f t="shared" si="0"/>
        <v>0.75</v>
      </c>
    </row>
    <row r="62" spans="3:13" x14ac:dyDescent="0.25">
      <c r="C62" t="s">
        <v>4</v>
      </c>
      <c r="D62" t="s">
        <v>5</v>
      </c>
      <c r="E62" t="s">
        <v>91</v>
      </c>
      <c r="F62" s="18">
        <v>5</v>
      </c>
      <c r="G62" s="27">
        <f t="shared" si="0"/>
        <v>0.75</v>
      </c>
      <c r="I62" s="19" t="s">
        <v>80</v>
      </c>
      <c r="J62" s="20"/>
      <c r="K62" s="20"/>
      <c r="L62" s="20"/>
      <c r="M62" s="20"/>
    </row>
    <row r="63" spans="3:13" x14ac:dyDescent="0.25">
      <c r="C63" t="s">
        <v>14</v>
      </c>
      <c r="D63" t="s">
        <v>24</v>
      </c>
      <c r="E63" t="s">
        <v>90</v>
      </c>
      <c r="F63" s="18">
        <v>3</v>
      </c>
      <c r="G63" s="27">
        <f t="shared" si="0"/>
        <v>0.45</v>
      </c>
      <c r="I63" s="20" t="s">
        <v>84</v>
      </c>
      <c r="J63" s="20"/>
      <c r="K63" s="20"/>
      <c r="L63" s="20"/>
      <c r="M63" s="20"/>
    </row>
    <row r="64" spans="3:13" x14ac:dyDescent="0.25">
      <c r="C64" t="s">
        <v>24</v>
      </c>
      <c r="D64" t="s">
        <v>14</v>
      </c>
      <c r="E64" t="s">
        <v>91</v>
      </c>
      <c r="F64" s="18">
        <v>3</v>
      </c>
      <c r="G64" s="27">
        <f t="shared" si="0"/>
        <v>0.45</v>
      </c>
      <c r="I64" s="20" t="s">
        <v>92</v>
      </c>
      <c r="J64" s="20"/>
      <c r="K64" s="20"/>
      <c r="L64" s="20"/>
      <c r="M64" s="20"/>
    </row>
    <row r="65" spans="3:13" x14ac:dyDescent="0.25">
      <c r="I65" s="20" t="s">
        <v>207</v>
      </c>
      <c r="J65" s="20"/>
      <c r="K65" s="20"/>
      <c r="L65" s="20"/>
      <c r="M65" s="20"/>
    </row>
    <row r="66" spans="3:13" x14ac:dyDescent="0.25">
      <c r="C66" s="1" t="s">
        <v>93</v>
      </c>
    </row>
    <row r="67" spans="3:13" ht="15.75" thickBot="1" x14ac:dyDescent="0.3">
      <c r="C67" s="4" t="s">
        <v>72</v>
      </c>
      <c r="D67" s="4" t="s">
        <v>54</v>
      </c>
      <c r="E67" s="4" t="s">
        <v>33</v>
      </c>
      <c r="F67" s="4" t="s">
        <v>73</v>
      </c>
    </row>
    <row r="68" spans="3:13" ht="15.75" thickTop="1" x14ac:dyDescent="0.25">
      <c r="C68" t="s">
        <v>6</v>
      </c>
      <c r="D68" t="s">
        <v>10</v>
      </c>
      <c r="E68" t="s">
        <v>36</v>
      </c>
      <c r="F68" s="18">
        <v>2</v>
      </c>
    </row>
    <row r="69" spans="3:13" x14ac:dyDescent="0.25">
      <c r="C69" t="s">
        <v>10</v>
      </c>
      <c r="D69" t="s">
        <v>6</v>
      </c>
      <c r="E69" t="s">
        <v>36</v>
      </c>
      <c r="F69" s="18">
        <v>2</v>
      </c>
    </row>
    <row r="70" spans="3:13" x14ac:dyDescent="0.25">
      <c r="C70" t="s">
        <v>10</v>
      </c>
      <c r="D70" t="s">
        <v>13</v>
      </c>
      <c r="E70" t="s">
        <v>36</v>
      </c>
      <c r="F70" s="18">
        <v>3</v>
      </c>
    </row>
    <row r="71" spans="3:13" x14ac:dyDescent="0.25">
      <c r="C71" t="s">
        <v>13</v>
      </c>
      <c r="D71" t="s">
        <v>10</v>
      </c>
      <c r="E71" t="s">
        <v>36</v>
      </c>
      <c r="F71" s="18">
        <v>3</v>
      </c>
    </row>
    <row r="72" spans="3:13" x14ac:dyDescent="0.25">
      <c r="C72" t="s">
        <v>8</v>
      </c>
      <c r="D72" t="s">
        <v>7</v>
      </c>
      <c r="E72" t="s">
        <v>43</v>
      </c>
      <c r="F72" s="18">
        <v>5</v>
      </c>
    </row>
    <row r="73" spans="3:13" x14ac:dyDescent="0.25">
      <c r="C73" t="s">
        <v>7</v>
      </c>
      <c r="D73" t="s">
        <v>8</v>
      </c>
      <c r="E73" t="s">
        <v>43</v>
      </c>
      <c r="F73" s="18">
        <v>5</v>
      </c>
    </row>
    <row r="74" spans="3:13" x14ac:dyDescent="0.25">
      <c r="C74" t="s">
        <v>8</v>
      </c>
      <c r="D74" t="s">
        <v>9</v>
      </c>
      <c r="E74" t="s">
        <v>43</v>
      </c>
      <c r="F74" s="18">
        <v>8</v>
      </c>
    </row>
    <row r="75" spans="3:13" x14ac:dyDescent="0.25">
      <c r="C75" t="s">
        <v>9</v>
      </c>
      <c r="D75" t="s">
        <v>8</v>
      </c>
      <c r="E75" t="s">
        <v>43</v>
      </c>
      <c r="F75" s="18">
        <v>8</v>
      </c>
    </row>
    <row r="76" spans="3:13" x14ac:dyDescent="0.25">
      <c r="C76" t="s">
        <v>7</v>
      </c>
      <c r="D76" t="s">
        <v>9</v>
      </c>
      <c r="E76" t="s">
        <v>43</v>
      </c>
      <c r="F76" s="18">
        <v>6</v>
      </c>
    </row>
    <row r="77" spans="3:13" x14ac:dyDescent="0.25">
      <c r="C77" t="s">
        <v>9</v>
      </c>
      <c r="D77" t="s">
        <v>7</v>
      </c>
      <c r="E77" t="s">
        <v>43</v>
      </c>
      <c r="F77" s="18">
        <v>6</v>
      </c>
    </row>
    <row r="79" spans="3:13" x14ac:dyDescent="0.25">
      <c r="C79" s="1" t="s">
        <v>94</v>
      </c>
    </row>
    <row r="80" spans="3:13" ht="15.75" thickBot="1" x14ac:dyDescent="0.3">
      <c r="C80" s="4" t="s">
        <v>32</v>
      </c>
      <c r="D80" s="4" t="s">
        <v>33</v>
      </c>
      <c r="E80" s="4" t="s">
        <v>37</v>
      </c>
      <c r="F80" s="4" t="s">
        <v>34</v>
      </c>
      <c r="G80" s="4" t="s">
        <v>95</v>
      </c>
      <c r="H80" s="46" t="s">
        <v>96</v>
      </c>
      <c r="I80" s="49" t="s">
        <v>259</v>
      </c>
      <c r="J80" s="49" t="s">
        <v>260</v>
      </c>
      <c r="K80" s="50" t="s">
        <v>261</v>
      </c>
      <c r="L80" s="1" t="s">
        <v>32</v>
      </c>
      <c r="M80" s="32" t="s">
        <v>289</v>
      </c>
    </row>
    <row r="81" spans="3:13" ht="15.75" thickTop="1" x14ac:dyDescent="0.25">
      <c r="C81" s="8" t="s">
        <v>180</v>
      </c>
      <c r="D81" s="8" t="s">
        <v>223</v>
      </c>
      <c r="E81" s="8" t="s">
        <v>44</v>
      </c>
      <c r="F81" s="8" t="s">
        <v>46</v>
      </c>
      <c r="G81" s="15">
        <v>8</v>
      </c>
      <c r="H81" s="47">
        <v>20</v>
      </c>
      <c r="I81" s="51">
        <f>ROUNDUP(($D$90-$C$90)/(G81/24/60),0)</f>
        <v>23</v>
      </c>
      <c r="J81" s="51">
        <f>I81</f>
        <v>23</v>
      </c>
      <c r="K81" s="48">
        <f>1</f>
        <v>1</v>
      </c>
      <c r="L81" t="str">
        <f>C81</f>
        <v>A_EB</v>
      </c>
      <c r="M81">
        <f>3</f>
        <v>3</v>
      </c>
    </row>
    <row r="82" spans="3:13" x14ac:dyDescent="0.25">
      <c r="C82" s="9" t="s">
        <v>181</v>
      </c>
      <c r="D82" s="9" t="s">
        <v>223</v>
      </c>
      <c r="E82" s="9" t="s">
        <v>45</v>
      </c>
      <c r="F82" s="9" t="s">
        <v>47</v>
      </c>
      <c r="G82" s="16">
        <v>8</v>
      </c>
      <c r="H82" s="52">
        <v>20</v>
      </c>
      <c r="I82" s="51">
        <f t="shared" ref="I82:I86" si="1">ROUNDUP(($D$90-$C$90)/(G82/24/60),0)</f>
        <v>23</v>
      </c>
      <c r="J82" s="51">
        <f>I82+J81</f>
        <v>46</v>
      </c>
      <c r="K82" s="51">
        <f>J81+1</f>
        <v>24</v>
      </c>
      <c r="L82" t="str">
        <f t="shared" ref="L82:L86" si="2">C82</f>
        <v>A_WB</v>
      </c>
      <c r="M82">
        <v>3</v>
      </c>
    </row>
    <row r="83" spans="3:13" x14ac:dyDescent="0.25">
      <c r="C83" s="10" t="s">
        <v>182</v>
      </c>
      <c r="D83" s="10" t="s">
        <v>223</v>
      </c>
      <c r="E83" s="10" t="s">
        <v>44</v>
      </c>
      <c r="F83" s="10" t="s">
        <v>48</v>
      </c>
      <c r="G83" s="17">
        <v>5</v>
      </c>
      <c r="H83" s="53">
        <v>20</v>
      </c>
      <c r="I83" s="51">
        <f t="shared" si="1"/>
        <v>36</v>
      </c>
      <c r="J83" s="51">
        <f>I83+J82</f>
        <v>82</v>
      </c>
      <c r="K83" s="51">
        <f>J82+1</f>
        <v>47</v>
      </c>
      <c r="L83" t="str">
        <f t="shared" si="2"/>
        <v>B_EB</v>
      </c>
      <c r="M83">
        <v>2</v>
      </c>
    </row>
    <row r="84" spans="3:13" x14ac:dyDescent="0.25">
      <c r="C84" s="9" t="s">
        <v>183</v>
      </c>
      <c r="D84" s="9" t="s">
        <v>223</v>
      </c>
      <c r="E84" s="9" t="s">
        <v>45</v>
      </c>
      <c r="F84" s="9" t="s">
        <v>49</v>
      </c>
      <c r="G84" s="16">
        <v>5</v>
      </c>
      <c r="H84" s="52">
        <v>20</v>
      </c>
      <c r="I84" s="51">
        <f t="shared" si="1"/>
        <v>36</v>
      </c>
      <c r="J84" s="51">
        <f>I84+J83</f>
        <v>118</v>
      </c>
      <c r="K84" s="51">
        <f>J83+1</f>
        <v>83</v>
      </c>
      <c r="L84" t="str">
        <f t="shared" si="2"/>
        <v>B_WB</v>
      </c>
      <c r="M84">
        <v>2</v>
      </c>
    </row>
    <row r="85" spans="3:13" x14ac:dyDescent="0.25">
      <c r="C85" s="8" t="s">
        <v>184</v>
      </c>
      <c r="D85" s="8" t="s">
        <v>224</v>
      </c>
      <c r="E85" s="8" t="s">
        <v>38</v>
      </c>
      <c r="F85" s="8" t="s">
        <v>41</v>
      </c>
      <c r="G85" s="15">
        <v>10</v>
      </c>
      <c r="H85" s="47">
        <v>40</v>
      </c>
      <c r="I85" s="51">
        <f t="shared" si="1"/>
        <v>18</v>
      </c>
      <c r="J85" s="51">
        <f>I85+J84</f>
        <v>136</v>
      </c>
      <c r="K85" s="51">
        <f>J84+1</f>
        <v>119</v>
      </c>
      <c r="L85" t="str">
        <f t="shared" si="2"/>
        <v>C_NB</v>
      </c>
      <c r="M85">
        <v>3</v>
      </c>
    </row>
    <row r="86" spans="3:13" x14ac:dyDescent="0.25">
      <c r="C86" s="8" t="s">
        <v>185</v>
      </c>
      <c r="D86" s="8" t="s">
        <v>224</v>
      </c>
      <c r="E86" s="8" t="s">
        <v>39</v>
      </c>
      <c r="F86" s="8" t="s">
        <v>40</v>
      </c>
      <c r="G86" s="15">
        <v>10</v>
      </c>
      <c r="H86" s="47">
        <v>40</v>
      </c>
      <c r="I86" s="51">
        <f t="shared" si="1"/>
        <v>18</v>
      </c>
      <c r="J86" s="51">
        <f>I86+J85</f>
        <v>154</v>
      </c>
      <c r="K86" s="51">
        <f>J85+1</f>
        <v>137</v>
      </c>
      <c r="L86" t="str">
        <f t="shared" si="2"/>
        <v>C_SB</v>
      </c>
      <c r="M86">
        <v>3</v>
      </c>
    </row>
    <row r="87" spans="3:13" x14ac:dyDescent="0.25">
      <c r="C87" s="8"/>
      <c r="D87" s="8"/>
      <c r="E87" s="8"/>
      <c r="G87" s="8"/>
      <c r="H87" s="8"/>
    </row>
    <row r="88" spans="3:13" x14ac:dyDescent="0.25">
      <c r="C88" s="21" t="s">
        <v>210</v>
      </c>
      <c r="D88" s="8"/>
      <c r="E88" s="8"/>
      <c r="F88" s="8"/>
      <c r="G88" s="8"/>
      <c r="H88" s="8"/>
    </row>
    <row r="89" spans="3:13" ht="15.75" thickBot="1" x14ac:dyDescent="0.3">
      <c r="C89" s="4" t="s">
        <v>211</v>
      </c>
      <c r="D89" s="4" t="s">
        <v>212</v>
      </c>
    </row>
    <row r="90" spans="3:13" ht="15.75" thickTop="1" x14ac:dyDescent="0.25">
      <c r="C90" s="29">
        <v>0.625</v>
      </c>
      <c r="D90" s="29">
        <v>0.75</v>
      </c>
      <c r="E90" t="s">
        <v>254</v>
      </c>
      <c r="G90" s="30">
        <f>D90-C90</f>
        <v>0.125</v>
      </c>
      <c r="H90">
        <f>G81/24/60</f>
        <v>5.5555555555555549E-3</v>
      </c>
      <c r="I90" s="25">
        <f>G90/H90</f>
        <v>22.500000000000004</v>
      </c>
    </row>
    <row r="91" spans="3:13" x14ac:dyDescent="0.25">
      <c r="C91" s="31">
        <f>ROUNDDOWN(C90*24,0)</f>
        <v>15</v>
      </c>
      <c r="D91" s="31">
        <f>ROUNDDOWN(D90*24,0)</f>
        <v>18</v>
      </c>
      <c r="E91" t="s">
        <v>255</v>
      </c>
    </row>
    <row r="92" spans="3:13" x14ac:dyDescent="0.25">
      <c r="C92" s="31">
        <f>ROUNDDOWN(((C90*24)-C91)*60,0)</f>
        <v>0</v>
      </c>
      <c r="D92" s="31">
        <f>ROUNDDOWN(((D90*24)-D91)*60,0)</f>
        <v>0</v>
      </c>
      <c r="E92" t="s">
        <v>256</v>
      </c>
    </row>
    <row r="93" spans="3:13" x14ac:dyDescent="0.25">
      <c r="C93">
        <f>ROUNDDOWN(((((C90*24)-C91)*60)-C92)*60,0)</f>
        <v>0</v>
      </c>
      <c r="D93">
        <f>ROUNDDOWN(((((D90*24)-D91)*60)-D92)*60,0)</f>
        <v>0</v>
      </c>
      <c r="E93" t="s">
        <v>257</v>
      </c>
    </row>
    <row r="94" spans="3:13" x14ac:dyDescent="0.25">
      <c r="C94">
        <f>C91*10000+C92*100+C93</f>
        <v>150000</v>
      </c>
      <c r="D94">
        <f>D91*10000+D92*100+D93</f>
        <v>180000</v>
      </c>
      <c r="E94" t="s">
        <v>258</v>
      </c>
    </row>
    <row r="95" spans="3:13" x14ac:dyDescent="0.25">
      <c r="C95">
        <f>(ROUNDDOWN(C90*24,0)*10000)+(ROUNDDOWN(((C90*24)-C91)*60,0)*100)+(ROUNDDOWN(((((C90*24)-C91)*60)-C92)*60,0))</f>
        <v>150000</v>
      </c>
      <c r="D95">
        <f>(ROUNDDOWN(D90*24,0)*10000)+(ROUNDDOWN(((D90*24)-D91)*60,0)*100)+(ROUNDDOWN(((((D90*24)-D91)*60)-D92)*60,0))</f>
        <v>180000</v>
      </c>
      <c r="E95" t="s">
        <v>258</v>
      </c>
    </row>
    <row r="97" spans="3:8" x14ac:dyDescent="0.25">
      <c r="C97" s="1" t="s">
        <v>252</v>
      </c>
    </row>
    <row r="98" spans="3:8" ht="15.75" thickBot="1" x14ac:dyDescent="0.3">
      <c r="C98" s="4" t="s">
        <v>282</v>
      </c>
      <c r="D98" s="4" t="s">
        <v>269</v>
      </c>
      <c r="E98" s="4" t="s">
        <v>270</v>
      </c>
      <c r="F98" s="4" t="s">
        <v>273</v>
      </c>
      <c r="G98" s="46" t="s">
        <v>274</v>
      </c>
      <c r="H98" s="4" t="s">
        <v>275</v>
      </c>
    </row>
    <row r="99" spans="3:8" ht="15.75" thickTop="1" x14ac:dyDescent="0.25">
      <c r="C99" t="s">
        <v>276</v>
      </c>
      <c r="D99" t="s">
        <v>279</v>
      </c>
      <c r="E99" t="s">
        <v>271</v>
      </c>
      <c r="F99" s="15">
        <v>2</v>
      </c>
      <c r="G99" s="47">
        <v>0</v>
      </c>
      <c r="H99" s="15">
        <v>0</v>
      </c>
    </row>
    <row r="100" spans="3:8" x14ac:dyDescent="0.25">
      <c r="C100" t="s">
        <v>277</v>
      </c>
      <c r="D100" t="s">
        <v>280</v>
      </c>
      <c r="E100" t="s">
        <v>272</v>
      </c>
      <c r="F100" s="15">
        <v>3</v>
      </c>
      <c r="G100" s="47">
        <v>0</v>
      </c>
      <c r="H100" s="15">
        <v>0</v>
      </c>
    </row>
    <row r="101" spans="3:8" x14ac:dyDescent="0.25">
      <c r="C101" t="s">
        <v>278</v>
      </c>
      <c r="D101" t="s">
        <v>281</v>
      </c>
      <c r="E101" t="s">
        <v>36</v>
      </c>
      <c r="F101" s="15">
        <v>4</v>
      </c>
      <c r="G101" s="47">
        <v>1</v>
      </c>
      <c r="H101" s="15">
        <v>0</v>
      </c>
    </row>
    <row r="103" spans="3:8" x14ac:dyDescent="0.25">
      <c r="C103" s="1" t="s">
        <v>283</v>
      </c>
    </row>
    <row r="104" spans="3:8" ht="15.75" thickBot="1" x14ac:dyDescent="0.3">
      <c r="C104" s="4" t="s">
        <v>284</v>
      </c>
      <c r="D104" s="4" t="s">
        <v>285</v>
      </c>
      <c r="E104" s="4" t="s">
        <v>286</v>
      </c>
      <c r="F104" s="46" t="s">
        <v>287</v>
      </c>
      <c r="G104" s="46" t="s">
        <v>288</v>
      </c>
    </row>
    <row r="105" spans="3:8" ht="15.75" thickTop="1" x14ac:dyDescent="0.25">
      <c r="C105" t="str">
        <f>D99</f>
        <v>bus_local_fare_class</v>
      </c>
      <c r="D105" t="str">
        <f>D100</f>
        <v>bus_express_fare_class</v>
      </c>
      <c r="E105" t="b">
        <v>1</v>
      </c>
      <c r="F105" s="47">
        <v>0.5</v>
      </c>
      <c r="G105" s="48">
        <f>VLOOKUP(D105,$D$99:$F$101,3,FALSE)-F105</f>
        <v>2.5</v>
      </c>
    </row>
    <row r="106" spans="3:8" x14ac:dyDescent="0.25">
      <c r="C106" t="str">
        <f>D99</f>
        <v>bus_local_fare_class</v>
      </c>
      <c r="D106" t="str">
        <f>D101</f>
        <v>rail_fare_class</v>
      </c>
      <c r="E106" t="b">
        <v>1</v>
      </c>
      <c r="F106" s="47">
        <v>0.5</v>
      </c>
      <c r="G106" s="48">
        <f t="shared" ref="G106:G110" si="3">VLOOKUP(D106,$D$99:$F$101,3,FALSE)-F106</f>
        <v>3.5</v>
      </c>
    </row>
    <row r="107" spans="3:8" x14ac:dyDescent="0.25">
      <c r="C107" t="str">
        <f>D100</f>
        <v>bus_express_fare_class</v>
      </c>
      <c r="D107" t="str">
        <f>D99</f>
        <v>bus_local_fare_class</v>
      </c>
      <c r="E107" t="b">
        <v>1</v>
      </c>
      <c r="F107" s="47">
        <v>0.5</v>
      </c>
      <c r="G107" s="48">
        <f t="shared" si="3"/>
        <v>1.5</v>
      </c>
    </row>
    <row r="108" spans="3:8" x14ac:dyDescent="0.25">
      <c r="C108" t="str">
        <f>D100</f>
        <v>bus_express_fare_class</v>
      </c>
      <c r="D108" t="str">
        <f>D101</f>
        <v>rail_fare_class</v>
      </c>
      <c r="E108" t="b">
        <v>1</v>
      </c>
      <c r="F108" s="47">
        <v>0.5</v>
      </c>
      <c r="G108" s="48">
        <f t="shared" si="3"/>
        <v>3.5</v>
      </c>
    </row>
    <row r="109" spans="3:8" x14ac:dyDescent="0.25">
      <c r="C109" t="str">
        <f>D101</f>
        <v>rail_fare_class</v>
      </c>
      <c r="D109" t="str">
        <f>D99</f>
        <v>bus_local_fare_class</v>
      </c>
      <c r="E109" t="b">
        <v>1</v>
      </c>
      <c r="F109" s="47">
        <v>0.5</v>
      </c>
      <c r="G109" s="48">
        <f t="shared" si="3"/>
        <v>1.5</v>
      </c>
    </row>
    <row r="110" spans="3:8" x14ac:dyDescent="0.25">
      <c r="C110" t="str">
        <f>D101</f>
        <v>rail_fare_class</v>
      </c>
      <c r="D110" t="str">
        <f>D100</f>
        <v>bus_express_fare_class</v>
      </c>
      <c r="E110" t="b">
        <v>1</v>
      </c>
      <c r="F110" s="47">
        <v>0.5</v>
      </c>
      <c r="G110" s="48">
        <f t="shared" si="3"/>
        <v>2.5</v>
      </c>
    </row>
    <row r="113" spans="3:7" x14ac:dyDescent="0.25">
      <c r="C113" s="1" t="s">
        <v>317</v>
      </c>
    </row>
    <row r="114" spans="3:7" ht="15.75" thickBot="1" x14ac:dyDescent="0.3">
      <c r="C114" s="4" t="s">
        <v>318</v>
      </c>
      <c r="D114" s="4" t="s">
        <v>319</v>
      </c>
      <c r="E114" s="4" t="s">
        <v>320</v>
      </c>
      <c r="F114" s="4" t="s">
        <v>321</v>
      </c>
      <c r="G114" s="4" t="s">
        <v>51</v>
      </c>
    </row>
    <row r="115" spans="3:7" ht="15.75" thickTop="1" x14ac:dyDescent="0.25">
      <c r="C115" t="s">
        <v>322</v>
      </c>
      <c r="D115" t="s">
        <v>330</v>
      </c>
      <c r="E115" s="15">
        <v>37.78575</v>
      </c>
      <c r="F115" s="15">
        <v>-122.48511999999999</v>
      </c>
      <c r="G115" t="s">
        <v>3</v>
      </c>
    </row>
    <row r="116" spans="3:7" x14ac:dyDescent="0.25">
      <c r="C116" t="s">
        <v>161</v>
      </c>
      <c r="D116" t="s">
        <v>331</v>
      </c>
      <c r="E116" s="15">
        <v>37.786397000000001</v>
      </c>
      <c r="F116" s="15">
        <v>-122.47264800000001</v>
      </c>
      <c r="G116" t="s">
        <v>339</v>
      </c>
    </row>
    <row r="117" spans="3:7" x14ac:dyDescent="0.25">
      <c r="C117" t="s">
        <v>323</v>
      </c>
      <c r="D117" t="s">
        <v>332</v>
      </c>
      <c r="E117" s="15">
        <v>37.786924999999997</v>
      </c>
      <c r="F117" s="15">
        <v>-122.459357</v>
      </c>
      <c r="G117" t="s">
        <v>5</v>
      </c>
    </row>
    <row r="118" spans="3:7" x14ac:dyDescent="0.25">
      <c r="C118" t="s">
        <v>324</v>
      </c>
      <c r="D118" t="s">
        <v>333</v>
      </c>
      <c r="E118" s="15">
        <v>37.780138000000001</v>
      </c>
      <c r="F118" s="15">
        <v>-122.48466500000001</v>
      </c>
      <c r="G118" t="s">
        <v>8</v>
      </c>
    </row>
    <row r="119" spans="3:7" x14ac:dyDescent="0.25">
      <c r="C119" t="s">
        <v>325</v>
      </c>
      <c r="D119" t="s">
        <v>334</v>
      </c>
      <c r="E119" s="15">
        <v>37.780689000000002</v>
      </c>
      <c r="F119" s="15">
        <v>-122.472314</v>
      </c>
      <c r="G119" t="s">
        <v>340</v>
      </c>
    </row>
    <row r="120" spans="3:7" x14ac:dyDescent="0.25">
      <c r="C120" t="s">
        <v>326</v>
      </c>
      <c r="D120" t="s">
        <v>335</v>
      </c>
      <c r="E120" s="15">
        <v>37.781241000000001</v>
      </c>
      <c r="F120" s="15">
        <v>-122.458932</v>
      </c>
      <c r="G120" t="s">
        <v>341</v>
      </c>
    </row>
    <row r="121" spans="3:7" x14ac:dyDescent="0.25">
      <c r="C121" t="s">
        <v>327</v>
      </c>
      <c r="D121" t="s">
        <v>336</v>
      </c>
      <c r="E121" s="15">
        <v>37.772606000000003</v>
      </c>
      <c r="F121" s="15">
        <v>-122.48421</v>
      </c>
      <c r="G121" t="s">
        <v>12</v>
      </c>
    </row>
    <row r="122" spans="3:7" x14ac:dyDescent="0.25">
      <c r="C122" t="s">
        <v>328</v>
      </c>
      <c r="D122" t="s">
        <v>337</v>
      </c>
      <c r="E122" s="15">
        <v>37.773181999999998</v>
      </c>
      <c r="F122" s="15">
        <v>-122.471829</v>
      </c>
      <c r="G122" t="s">
        <v>13</v>
      </c>
    </row>
    <row r="123" spans="3:7" x14ac:dyDescent="0.25">
      <c r="C123" t="s">
        <v>329</v>
      </c>
      <c r="D123" t="s">
        <v>338</v>
      </c>
      <c r="E123" s="15">
        <v>37.774284999999999</v>
      </c>
      <c r="F123" s="15">
        <v>-122.458355</v>
      </c>
      <c r="G123" t="s">
        <v>14</v>
      </c>
    </row>
  </sheetData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D7"/>
  <sheetViews>
    <sheetView workbookViewId="0">
      <selection activeCell="A11" sqref="A11:A17"/>
    </sheetView>
  </sheetViews>
  <sheetFormatPr defaultRowHeight="15" x14ac:dyDescent="0.25"/>
  <cols>
    <col min="1" max="2" width="22.140625" bestFit="1" customWidth="1"/>
    <col min="3" max="3" width="11" bestFit="1" customWidth="1"/>
    <col min="4" max="4" width="12.5703125" bestFit="1" customWidth="1"/>
  </cols>
  <sheetData>
    <row r="1" spans="1:4" x14ac:dyDescent="0.45">
      <c r="A1" t="s">
        <v>231</v>
      </c>
      <c r="B1" t="s">
        <v>232</v>
      </c>
      <c r="C1" t="s">
        <v>233</v>
      </c>
      <c r="D1" t="s">
        <v>234</v>
      </c>
    </row>
    <row r="2" spans="1:4" x14ac:dyDescent="0.45">
      <c r="A2" t="str">
        <f>Features!C105</f>
        <v>bus_local_fare_class</v>
      </c>
      <c r="B2" t="str">
        <f>Features!D105</f>
        <v>bus_express_fare_class</v>
      </c>
      <c r="C2" t="b">
        <f>Features!E105</f>
        <v>1</v>
      </c>
      <c r="D2">
        <f>Features!G105</f>
        <v>2.5</v>
      </c>
    </row>
    <row r="3" spans="1:4" x14ac:dyDescent="0.45">
      <c r="A3" t="str">
        <f>Features!C106</f>
        <v>bus_local_fare_class</v>
      </c>
      <c r="B3" t="str">
        <f>Features!D106</f>
        <v>rail_fare_class</v>
      </c>
      <c r="C3" t="b">
        <f>Features!E106</f>
        <v>1</v>
      </c>
      <c r="D3">
        <f>Features!G106</f>
        <v>3.5</v>
      </c>
    </row>
    <row r="4" spans="1:4" x14ac:dyDescent="0.45">
      <c r="A4" t="str">
        <f>Features!C107</f>
        <v>bus_express_fare_class</v>
      </c>
      <c r="B4" t="str">
        <f>Features!D107</f>
        <v>bus_local_fare_class</v>
      </c>
      <c r="C4" t="b">
        <f>Features!E107</f>
        <v>1</v>
      </c>
      <c r="D4">
        <f>Features!G107</f>
        <v>1.5</v>
      </c>
    </row>
    <row r="5" spans="1:4" x14ac:dyDescent="0.45">
      <c r="A5" t="str">
        <f>Features!C108</f>
        <v>bus_express_fare_class</v>
      </c>
      <c r="B5" t="str">
        <f>Features!D108</f>
        <v>rail_fare_class</v>
      </c>
      <c r="C5" t="b">
        <f>Features!E108</f>
        <v>1</v>
      </c>
      <c r="D5">
        <f>Features!G108</f>
        <v>3.5</v>
      </c>
    </row>
    <row r="6" spans="1:4" x14ac:dyDescent="0.45">
      <c r="A6" t="str">
        <f>Features!C109</f>
        <v>rail_fare_class</v>
      </c>
      <c r="B6" t="str">
        <f>Features!D109</f>
        <v>bus_local_fare_class</v>
      </c>
      <c r="C6" t="b">
        <f>Features!E109</f>
        <v>1</v>
      </c>
      <c r="D6">
        <f>Features!G109</f>
        <v>1.5</v>
      </c>
    </row>
    <row r="7" spans="1:4" x14ac:dyDescent="0.45">
      <c r="A7" t="str">
        <f>Features!C110</f>
        <v>rail_fare_class</v>
      </c>
      <c r="B7" t="str">
        <f>Features!D110</f>
        <v>bus_express_fare_class</v>
      </c>
      <c r="C7" t="b">
        <f>Features!E110</f>
        <v>1</v>
      </c>
      <c r="D7">
        <f>Features!G110</f>
        <v>2.5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10"/>
  <sheetViews>
    <sheetView tabSelected="1" workbookViewId="0">
      <selection activeCell="M23" sqref="M23"/>
    </sheetView>
  </sheetViews>
  <sheetFormatPr defaultRowHeight="15" x14ac:dyDescent="0.25"/>
  <cols>
    <col min="1" max="1" width="3.5703125" bestFit="1" customWidth="1"/>
    <col min="2" max="2" width="7.5703125" bestFit="1" customWidth="1"/>
    <col min="3" max="3" width="4.5703125" bestFit="1" customWidth="1"/>
  </cols>
  <sheetData>
    <row r="1" spans="1:3" x14ac:dyDescent="0.45">
      <c r="A1" t="s">
        <v>163</v>
      </c>
      <c r="B1" t="s">
        <v>164</v>
      </c>
      <c r="C1" t="s">
        <v>165</v>
      </c>
    </row>
    <row r="2" spans="1:3" x14ac:dyDescent="0.45">
      <c r="A2">
        <v>7</v>
      </c>
      <c r="B2">
        <v>144</v>
      </c>
      <c r="C2" s="25">
        <f>Features!F32/60*3</f>
        <v>0.4</v>
      </c>
    </row>
    <row r="3" spans="1:3" x14ac:dyDescent="0.45">
      <c r="A3">
        <v>5</v>
      </c>
      <c r="B3">
        <v>128</v>
      </c>
      <c r="C3" s="25">
        <f>Features!F36/60*3</f>
        <v>0.4</v>
      </c>
    </row>
    <row r="4" spans="1:3" x14ac:dyDescent="0.45">
      <c r="A4">
        <v>5</v>
      </c>
      <c r="B4">
        <v>185</v>
      </c>
      <c r="C4" s="25">
        <f>Features!F34/60*3</f>
        <v>0.75</v>
      </c>
    </row>
    <row r="5" spans="1:3" x14ac:dyDescent="0.45">
      <c r="A5">
        <v>14</v>
      </c>
      <c r="B5">
        <v>144</v>
      </c>
      <c r="C5" s="25">
        <f>Features!F40/60*3</f>
        <v>0.60000000000000009</v>
      </c>
    </row>
    <row r="6" spans="1:3" x14ac:dyDescent="0.45">
      <c r="A6">
        <v>14</v>
      </c>
      <c r="B6">
        <v>137</v>
      </c>
      <c r="C6" s="25">
        <f>Features!F42/60*3</f>
        <v>0.1</v>
      </c>
    </row>
    <row r="7" spans="1:3" x14ac:dyDescent="0.45">
      <c r="A7">
        <v>14</v>
      </c>
      <c r="B7">
        <v>186</v>
      </c>
      <c r="C7" s="25">
        <f>Features!F37/60*3</f>
        <v>0.4</v>
      </c>
    </row>
    <row r="8" spans="1:3" x14ac:dyDescent="0.45">
      <c r="A8">
        <v>12</v>
      </c>
      <c r="B8">
        <v>144</v>
      </c>
      <c r="C8" s="25">
        <f>Features!F38/60*3</f>
        <v>0.1</v>
      </c>
    </row>
    <row r="9" spans="1:3" x14ac:dyDescent="0.45">
      <c r="A9">
        <v>12</v>
      </c>
      <c r="B9">
        <v>183</v>
      </c>
      <c r="C9" s="25">
        <f>Features!F39/60*3</f>
        <v>0.1</v>
      </c>
    </row>
    <row r="10" spans="1:3" x14ac:dyDescent="0.45">
      <c r="A10">
        <v>3</v>
      </c>
      <c r="B10">
        <v>183</v>
      </c>
      <c r="C10" s="25">
        <f>Features!F40/60*3</f>
        <v>0.60000000000000009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D3"/>
  <sheetViews>
    <sheetView workbookViewId="0">
      <selection activeCell="A4" sqref="A4:XFD24"/>
    </sheetView>
  </sheetViews>
  <sheetFormatPr defaultRowHeight="15" x14ac:dyDescent="0.25"/>
  <cols>
    <col min="1" max="1" width="12.85546875" bestFit="1" customWidth="1"/>
    <col min="2" max="2" width="10.42578125" bestFit="1" customWidth="1"/>
    <col min="3" max="3" width="13.140625" bestFit="1" customWidth="1"/>
    <col min="4" max="4" width="17.85546875" bestFit="1" customWidth="1"/>
  </cols>
  <sheetData>
    <row r="1" spans="1:4" x14ac:dyDescent="0.45">
      <c r="A1" t="s">
        <v>166</v>
      </c>
      <c r="B1" t="s">
        <v>167</v>
      </c>
      <c r="C1" t="s">
        <v>168</v>
      </c>
      <c r="D1" s="26" t="s">
        <v>169</v>
      </c>
    </row>
    <row r="2" spans="1:4" x14ac:dyDescent="0.45">
      <c r="A2" t="s">
        <v>7</v>
      </c>
      <c r="B2" t="s">
        <v>10</v>
      </c>
      <c r="C2">
        <v>0</v>
      </c>
      <c r="D2" s="26"/>
    </row>
    <row r="3" spans="1:4" x14ac:dyDescent="0.45">
      <c r="A3" t="s">
        <v>10</v>
      </c>
      <c r="B3" t="s">
        <v>7</v>
      </c>
      <c r="C3">
        <v>0</v>
      </c>
      <c r="D3" s="2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F21"/>
  <sheetViews>
    <sheetView workbookViewId="0">
      <selection activeCell="G16" sqref="G16"/>
    </sheetView>
  </sheetViews>
  <sheetFormatPr defaultRowHeight="15" x14ac:dyDescent="0.25"/>
  <cols>
    <col min="1" max="1" width="12.85546875" bestFit="1" customWidth="1"/>
    <col min="2" max="2" width="10.42578125" bestFit="1" customWidth="1"/>
    <col min="3" max="3" width="4.5703125" bestFit="1" customWidth="1"/>
    <col min="4" max="4" width="17.85546875" bestFit="1" customWidth="1"/>
    <col min="5" max="5" width="11.42578125" bestFit="1" customWidth="1"/>
    <col min="6" max="6" width="20.7109375" bestFit="1" customWidth="1"/>
  </cols>
  <sheetData>
    <row r="1" spans="1:6" x14ac:dyDescent="0.45">
      <c r="A1" t="s">
        <v>166</v>
      </c>
      <c r="B1" t="s">
        <v>167</v>
      </c>
      <c r="C1" t="s">
        <v>165</v>
      </c>
      <c r="D1" s="26" t="s">
        <v>346</v>
      </c>
      <c r="E1" s="26" t="s">
        <v>347</v>
      </c>
      <c r="F1" s="26" t="s">
        <v>348</v>
      </c>
    </row>
    <row r="2" spans="1:6" x14ac:dyDescent="0.45">
      <c r="A2" t="s">
        <v>7</v>
      </c>
      <c r="B2" t="s">
        <v>10</v>
      </c>
      <c r="C2" s="25">
        <f>Features!F$51/60*3</f>
        <v>0.1</v>
      </c>
      <c r="D2" s="26" t="s">
        <v>180</v>
      </c>
      <c r="E2" t="s">
        <v>184</v>
      </c>
      <c r="F2" t="s">
        <v>350</v>
      </c>
    </row>
    <row r="3" spans="1:6" x14ac:dyDescent="0.45">
      <c r="A3" t="s">
        <v>7</v>
      </c>
      <c r="B3" t="s">
        <v>10</v>
      </c>
      <c r="C3" s="25">
        <f>Features!F$51/60*3</f>
        <v>0.1</v>
      </c>
      <c r="D3" s="26" t="s">
        <v>180</v>
      </c>
      <c r="E3" t="s">
        <v>185</v>
      </c>
      <c r="F3" t="s">
        <v>350</v>
      </c>
    </row>
    <row r="4" spans="1:6" x14ac:dyDescent="0.45">
      <c r="A4" t="s">
        <v>7</v>
      </c>
      <c r="B4" t="s">
        <v>10</v>
      </c>
      <c r="C4" s="25">
        <f>Features!F$51/60*3</f>
        <v>0.1</v>
      </c>
      <c r="D4" t="s">
        <v>181</v>
      </c>
      <c r="E4" t="s">
        <v>184</v>
      </c>
      <c r="F4" t="s">
        <v>350</v>
      </c>
    </row>
    <row r="5" spans="1:6" x14ac:dyDescent="0.45">
      <c r="A5" t="s">
        <v>7</v>
      </c>
      <c r="B5" t="s">
        <v>10</v>
      </c>
      <c r="C5" s="25">
        <f>Features!F$51/60*3</f>
        <v>0.1</v>
      </c>
      <c r="D5" t="s">
        <v>181</v>
      </c>
      <c r="E5" t="s">
        <v>185</v>
      </c>
      <c r="F5" t="s">
        <v>350</v>
      </c>
    </row>
    <row r="6" spans="1:6" x14ac:dyDescent="0.45">
      <c r="A6" t="s">
        <v>10</v>
      </c>
      <c r="B6" t="s">
        <v>7</v>
      </c>
      <c r="C6" s="25">
        <f>Features!F$51/60*3</f>
        <v>0.1</v>
      </c>
      <c r="D6" t="s">
        <v>184</v>
      </c>
      <c r="E6" s="26" t="s">
        <v>180</v>
      </c>
      <c r="F6" t="s">
        <v>349</v>
      </c>
    </row>
    <row r="7" spans="1:6" x14ac:dyDescent="0.45">
      <c r="A7" t="s">
        <v>10</v>
      </c>
      <c r="B7" t="s">
        <v>7</v>
      </c>
      <c r="C7" s="25">
        <f>Features!F$51/60*3</f>
        <v>0.1</v>
      </c>
      <c r="D7" t="s">
        <v>184</v>
      </c>
      <c r="E7" t="s">
        <v>181</v>
      </c>
      <c r="F7" t="s">
        <v>349</v>
      </c>
    </row>
    <row r="8" spans="1:6" x14ac:dyDescent="0.45">
      <c r="A8" t="s">
        <v>10</v>
      </c>
      <c r="B8" t="s">
        <v>7</v>
      </c>
      <c r="C8" s="25">
        <f>Features!F$51/60*3</f>
        <v>0.1</v>
      </c>
      <c r="D8" t="s">
        <v>185</v>
      </c>
      <c r="E8" s="26" t="s">
        <v>180</v>
      </c>
      <c r="F8" t="s">
        <v>349</v>
      </c>
    </row>
    <row r="9" spans="1:6" x14ac:dyDescent="0.45">
      <c r="A9" t="s">
        <v>10</v>
      </c>
      <c r="B9" t="s">
        <v>7</v>
      </c>
      <c r="C9" s="25">
        <f>Features!F$51/60*3</f>
        <v>0.1</v>
      </c>
      <c r="D9" t="s">
        <v>185</v>
      </c>
      <c r="E9" t="s">
        <v>181</v>
      </c>
      <c r="F9" t="s">
        <v>349</v>
      </c>
    </row>
    <row r="10" spans="1:6" x14ac:dyDescent="0.25">
      <c r="A10" t="s">
        <v>4</v>
      </c>
      <c r="B10" t="s">
        <v>6</v>
      </c>
      <c r="C10">
        <v>0</v>
      </c>
      <c r="D10" s="26"/>
      <c r="F10" t="s">
        <v>350</v>
      </c>
    </row>
    <row r="11" spans="1:6" x14ac:dyDescent="0.25">
      <c r="A11" t="s">
        <v>6</v>
      </c>
      <c r="B11" t="s">
        <v>4</v>
      </c>
      <c r="C11">
        <v>0</v>
      </c>
      <c r="D11" s="26"/>
      <c r="F11" t="s">
        <v>349</v>
      </c>
    </row>
    <row r="12" spans="1:6" x14ac:dyDescent="0.25">
      <c r="A12" t="s">
        <v>24</v>
      </c>
      <c r="B12" t="s">
        <v>9</v>
      </c>
      <c r="C12">
        <v>0</v>
      </c>
      <c r="D12" s="26"/>
      <c r="F12" t="s">
        <v>350</v>
      </c>
    </row>
    <row r="13" spans="1:6" x14ac:dyDescent="0.25">
      <c r="A13" t="s">
        <v>9</v>
      </c>
      <c r="B13" t="s">
        <v>24</v>
      </c>
      <c r="C13">
        <v>0</v>
      </c>
      <c r="D13" s="26"/>
      <c r="F13" t="s">
        <v>349</v>
      </c>
    </row>
    <row r="19" spans="1:4" x14ac:dyDescent="0.25">
      <c r="A19" s="26"/>
      <c r="D19" s="26"/>
    </row>
    <row r="20" spans="1:4" x14ac:dyDescent="0.25">
      <c r="A20" s="26"/>
    </row>
    <row r="21" spans="1:4" x14ac:dyDescent="0.25">
      <c r="A21" s="2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7"/>
  <sheetViews>
    <sheetView zoomScaleNormal="100" workbookViewId="0">
      <selection activeCell="F25" sqref="F25"/>
    </sheetView>
  </sheetViews>
  <sheetFormatPr defaultRowHeight="15" x14ac:dyDescent="0.25"/>
  <cols>
    <col min="1" max="1" width="3.7109375" bestFit="1" customWidth="1"/>
    <col min="2" max="2" width="6.140625" bestFit="1" customWidth="1"/>
    <col min="3" max="3" width="9" customWidth="1"/>
    <col min="4" max="4" width="6.140625" bestFit="1" customWidth="1"/>
    <col min="5" max="5" width="4.85546875" bestFit="1" customWidth="1"/>
    <col min="6" max="6" width="11.28515625" bestFit="1" customWidth="1"/>
    <col min="7" max="7" width="10.140625" bestFit="1" customWidth="1"/>
    <col min="8" max="8" width="9.5703125" bestFit="1" customWidth="1"/>
  </cols>
  <sheetData>
    <row r="1" spans="1:8" x14ac:dyDescent="0.45">
      <c r="A1" t="s">
        <v>163</v>
      </c>
      <c r="B1" t="s">
        <v>197</v>
      </c>
      <c r="C1" t="s">
        <v>198</v>
      </c>
      <c r="D1" t="s">
        <v>165</v>
      </c>
      <c r="E1" t="s">
        <v>199</v>
      </c>
      <c r="F1" t="s">
        <v>200</v>
      </c>
      <c r="G1" t="s">
        <v>201</v>
      </c>
      <c r="H1" t="s">
        <v>202</v>
      </c>
    </row>
    <row r="2" spans="1:8" x14ac:dyDescent="0.45">
      <c r="A2" t="s">
        <v>3</v>
      </c>
      <c r="B2" t="s">
        <v>4</v>
      </c>
      <c r="C2" t="s">
        <v>203</v>
      </c>
      <c r="D2" s="28">
        <f>Features!G59</f>
        <v>0.6</v>
      </c>
      <c r="E2">
        <f>Features!F16</f>
        <v>400</v>
      </c>
      <c r="F2">
        <f>Features!F59</f>
        <v>4</v>
      </c>
      <c r="G2" s="43" t="s">
        <v>344</v>
      </c>
      <c r="H2" s="43" t="s">
        <v>345</v>
      </c>
    </row>
    <row r="3" spans="1:8" x14ac:dyDescent="0.45">
      <c r="A3" t="s">
        <v>3</v>
      </c>
      <c r="B3" t="s">
        <v>4</v>
      </c>
      <c r="C3" t="s">
        <v>204</v>
      </c>
      <c r="D3" s="28">
        <f>Features!G60</f>
        <v>0.6</v>
      </c>
      <c r="E3">
        <v>0</v>
      </c>
      <c r="F3">
        <f>Features!F60</f>
        <v>4</v>
      </c>
      <c r="G3" s="43" t="s">
        <v>344</v>
      </c>
      <c r="H3" s="43" t="s">
        <v>345</v>
      </c>
    </row>
    <row r="4" spans="1:8" x14ac:dyDescent="0.45">
      <c r="A4" t="s">
        <v>5</v>
      </c>
      <c r="B4" t="s">
        <v>4</v>
      </c>
      <c r="C4" t="s">
        <v>203</v>
      </c>
      <c r="D4" s="28">
        <f>Features!G61</f>
        <v>0.75</v>
      </c>
      <c r="E4">
        <f>Features!F16</f>
        <v>400</v>
      </c>
      <c r="F4">
        <f>Features!F61</f>
        <v>5</v>
      </c>
      <c r="G4" s="43" t="s">
        <v>344</v>
      </c>
      <c r="H4" s="43" t="s">
        <v>345</v>
      </c>
    </row>
    <row r="5" spans="1:8" x14ac:dyDescent="0.45">
      <c r="A5" t="s">
        <v>5</v>
      </c>
      <c r="B5" t="s">
        <v>4</v>
      </c>
      <c r="C5" t="s">
        <v>205</v>
      </c>
      <c r="D5" s="28">
        <f>Features!G62</f>
        <v>0.75</v>
      </c>
      <c r="E5">
        <v>0</v>
      </c>
      <c r="F5">
        <f>Features!F62</f>
        <v>5</v>
      </c>
      <c r="G5" s="43" t="s">
        <v>344</v>
      </c>
      <c r="H5" s="43" t="s">
        <v>345</v>
      </c>
    </row>
    <row r="6" spans="1:8" x14ac:dyDescent="0.45">
      <c r="A6" t="s">
        <v>14</v>
      </c>
      <c r="B6" t="s">
        <v>24</v>
      </c>
      <c r="C6" t="s">
        <v>203</v>
      </c>
      <c r="D6" s="28">
        <f>Features!G63</f>
        <v>0.45</v>
      </c>
      <c r="E6">
        <f>Features!F17</f>
        <v>400</v>
      </c>
      <c r="F6">
        <f>Features!F63</f>
        <v>3</v>
      </c>
      <c r="G6" s="43" t="s">
        <v>344</v>
      </c>
      <c r="H6" s="43" t="s">
        <v>345</v>
      </c>
    </row>
    <row r="7" spans="1:8" x14ac:dyDescent="0.45">
      <c r="A7" t="s">
        <v>14</v>
      </c>
      <c r="B7" t="s">
        <v>24</v>
      </c>
      <c r="C7" t="s">
        <v>205</v>
      </c>
      <c r="D7" s="28">
        <f>Features!G64</f>
        <v>0.45</v>
      </c>
      <c r="E7">
        <v>0</v>
      </c>
      <c r="F7">
        <f>Features!F64</f>
        <v>3</v>
      </c>
      <c r="G7" s="43" t="s">
        <v>344</v>
      </c>
      <c r="H7" s="43" t="s">
        <v>345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3"/>
  <sheetViews>
    <sheetView workbookViewId="0">
      <selection activeCell="B7" sqref="B7"/>
    </sheetView>
  </sheetViews>
  <sheetFormatPr defaultRowHeight="15" x14ac:dyDescent="0.25"/>
  <cols>
    <col min="1" max="1" width="6.140625" style="26" bestFit="1" customWidth="1"/>
    <col min="2" max="2" width="10" style="26" bestFit="1" customWidth="1"/>
    <col min="3" max="3" width="11.7109375" style="26" bestFit="1" customWidth="1"/>
    <col min="4" max="16384" width="9.140625" style="26"/>
  </cols>
  <sheetData>
    <row r="1" spans="1:3" x14ac:dyDescent="0.45">
      <c r="A1" s="26" t="s">
        <v>197</v>
      </c>
      <c r="B1" s="26" t="s">
        <v>208</v>
      </c>
      <c r="C1" s="26" t="s">
        <v>209</v>
      </c>
    </row>
    <row r="2" spans="1:3" x14ac:dyDescent="0.45">
      <c r="A2" s="26" t="s">
        <v>4</v>
      </c>
      <c r="B2" s="26">
        <f>Features!E116</f>
        <v>37.786397000000001</v>
      </c>
      <c r="C2" s="26">
        <f>Features!F116</f>
        <v>-122.47264800000001</v>
      </c>
    </row>
    <row r="3" spans="1:3" x14ac:dyDescent="0.45">
      <c r="A3" s="26" t="s">
        <v>24</v>
      </c>
      <c r="B3" s="26">
        <f>Features!E120</f>
        <v>37.781241000000001</v>
      </c>
      <c r="C3" s="26">
        <f>Features!F120</f>
        <v>-122.458932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D2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20.140625" bestFit="1" customWidth="1"/>
    <col min="4" max="4" width="16.7109375" bestFit="1" customWidth="1"/>
  </cols>
  <sheetData>
    <row r="1" spans="1:4" x14ac:dyDescent="0.25">
      <c r="A1" t="s">
        <v>248</v>
      </c>
      <c r="B1" t="s">
        <v>235</v>
      </c>
      <c r="C1" t="s">
        <v>236</v>
      </c>
      <c r="D1" t="s">
        <v>237</v>
      </c>
    </row>
    <row r="2" spans="1:4" x14ac:dyDescent="0.25">
      <c r="A2" t="s">
        <v>249</v>
      </c>
      <c r="B2" t="s">
        <v>247</v>
      </c>
      <c r="C2" t="s">
        <v>342</v>
      </c>
      <c r="D2" s="26" t="s">
        <v>343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J2"/>
  <sheetViews>
    <sheetView workbookViewId="0">
      <selection activeCell="J1" sqref="J1"/>
    </sheetView>
  </sheetViews>
  <sheetFormatPr defaultRowHeight="15" x14ac:dyDescent="0.25"/>
  <cols>
    <col min="1" max="1" width="10" bestFit="1" customWidth="1"/>
    <col min="2" max="2" width="8.5703125" bestFit="1" customWidth="1"/>
    <col min="3" max="3" width="8" bestFit="1" customWidth="1"/>
    <col min="4" max="4" width="11.140625" bestFit="1" customWidth="1"/>
    <col min="5" max="5" width="8.7109375" bestFit="1" customWidth="1"/>
    <col min="6" max="6" width="6.140625" bestFit="1" customWidth="1"/>
    <col min="7" max="7" width="8.5703125" bestFit="1" customWidth="1"/>
    <col min="8" max="8" width="7.28515625" bestFit="1" customWidth="1"/>
    <col min="9" max="9" width="10" bestFit="1" customWidth="1"/>
    <col min="10" max="10" width="9.42578125" bestFit="1" customWidth="1"/>
  </cols>
  <sheetData>
    <row r="1" spans="1:10" x14ac:dyDescent="0.45">
      <c r="A1" t="s">
        <v>250</v>
      </c>
      <c r="B1" t="s">
        <v>238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239</v>
      </c>
      <c r="J1" t="s">
        <v>240</v>
      </c>
    </row>
    <row r="2" spans="1:10" x14ac:dyDescent="0.45">
      <c r="A2" t="str">
        <f>agency!A2</f>
        <v>TNT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20150101</v>
      </c>
      <c r="J2">
        <v>20151231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7" sqref="B4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155"/>
  <sheetViews>
    <sheetView topLeftCell="A119" workbookViewId="0">
      <selection activeCell="D155" sqref="D155"/>
    </sheetView>
  </sheetViews>
  <sheetFormatPr defaultRowHeight="15" x14ac:dyDescent="0.25"/>
  <cols>
    <col min="1" max="1" width="18.140625" bestFit="1" customWidth="1"/>
    <col min="2" max="2" width="16.7109375" bestFit="1" customWidth="1"/>
    <col min="3" max="3" width="24.140625" bestFit="1" customWidth="1"/>
  </cols>
  <sheetData>
    <row r="1" spans="1:4" ht="14.25" x14ac:dyDescent="0.45">
      <c r="A1" t="s">
        <v>213</v>
      </c>
      <c r="B1" t="s">
        <v>170</v>
      </c>
      <c r="C1" t="s">
        <v>214</v>
      </c>
      <c r="D1" t="s">
        <v>290</v>
      </c>
    </row>
    <row r="2" spans="1:4" ht="14.25" x14ac:dyDescent="0.45">
      <c r="A2">
        <v>1</v>
      </c>
      <c r="B2" t="str">
        <f>VLOOKUP(A2,Features!$K$81:$L$86,2,TRUE)</f>
        <v>A_EB</v>
      </c>
      <c r="C2" t="str">
        <f>VLOOKUP(B2,Features!$C$81:$D$86,2,FALSE)</f>
        <v>bus</v>
      </c>
      <c r="D2" s="30">
        <f>Features!C90</f>
        <v>0.625</v>
      </c>
    </row>
    <row r="3" spans="1:4" ht="14.25" x14ac:dyDescent="0.45">
      <c r="A3">
        <v>2</v>
      </c>
      <c r="B3" t="str">
        <f>VLOOKUP(A3,Features!$K$81:$L$86,2,TRUE)</f>
        <v>A_EB</v>
      </c>
      <c r="C3" t="str">
        <f>VLOOKUP(B3,Features!$C$81:$D$86,2,FALSE)</f>
        <v>bus</v>
      </c>
      <c r="D3" s="30">
        <f>IF(B3=B2,D2+(VLOOKUP(B3,Features!$C$81:$G$86,5,FALSE)/24/60),Features!$C$90)</f>
        <v>0.63055555555555554</v>
      </c>
    </row>
    <row r="4" spans="1:4" ht="14.25" x14ac:dyDescent="0.45">
      <c r="A4">
        <v>3</v>
      </c>
      <c r="B4" t="str">
        <f>VLOOKUP(A4,Features!$K$81:$L$86,2,TRUE)</f>
        <v>A_EB</v>
      </c>
      <c r="C4" t="str">
        <f>VLOOKUP(B4,Features!$C$81:$D$86,2,FALSE)</f>
        <v>bus</v>
      </c>
      <c r="D4" s="30">
        <f>IF(B4=B3,D3+(VLOOKUP(B4,Features!$C$81:$G$86,5,FALSE)/24/60),Features!$C$90)</f>
        <v>0.63611111111111107</v>
      </c>
    </row>
    <row r="5" spans="1:4" ht="14.25" x14ac:dyDescent="0.45">
      <c r="A5">
        <v>4</v>
      </c>
      <c r="B5" t="str">
        <f>VLOOKUP(A5,Features!$K$81:$L$86,2,TRUE)</f>
        <v>A_EB</v>
      </c>
      <c r="C5" t="str">
        <f>VLOOKUP(B5,Features!$C$81:$D$86,2,FALSE)</f>
        <v>bus</v>
      </c>
      <c r="D5" s="30">
        <f>IF(B5=B4,D4+(VLOOKUP(B5,Features!$C$81:$G$86,5,FALSE)/24/60),Features!$C$90)</f>
        <v>0.64166666666666661</v>
      </c>
    </row>
    <row r="6" spans="1:4" ht="14.25" x14ac:dyDescent="0.45">
      <c r="A6">
        <v>5</v>
      </c>
      <c r="B6" t="str">
        <f>VLOOKUP(A6,Features!$K$81:$L$86,2,TRUE)</f>
        <v>A_EB</v>
      </c>
      <c r="C6" t="str">
        <f>VLOOKUP(B6,Features!$C$81:$D$86,2,FALSE)</f>
        <v>bus</v>
      </c>
      <c r="D6" s="30">
        <f>IF(B6=B5,D5+(VLOOKUP(B6,Features!$C$81:$G$86,5,FALSE)/24/60),Features!$C$90)</f>
        <v>0.64722222222222214</v>
      </c>
    </row>
    <row r="7" spans="1:4" ht="14.25" x14ac:dyDescent="0.45">
      <c r="A7">
        <v>6</v>
      </c>
      <c r="B7" t="str">
        <f>VLOOKUP(A7,Features!$K$81:$L$86,2,TRUE)</f>
        <v>A_EB</v>
      </c>
      <c r="C7" t="str">
        <f>VLOOKUP(B7,Features!$C$81:$D$86,2,FALSE)</f>
        <v>bus</v>
      </c>
      <c r="D7" s="30">
        <f>IF(B7=B6,D6+(VLOOKUP(B7,Features!$C$81:$G$86,5,FALSE)/24/60),Features!$C$90)</f>
        <v>0.65277777777777768</v>
      </c>
    </row>
    <row r="8" spans="1:4" ht="14.25" x14ac:dyDescent="0.45">
      <c r="A8">
        <v>7</v>
      </c>
      <c r="B8" t="str">
        <f>VLOOKUP(A8,Features!$K$81:$L$86,2,TRUE)</f>
        <v>A_EB</v>
      </c>
      <c r="C8" t="str">
        <f>VLOOKUP(B8,Features!$C$81:$D$86,2,FALSE)</f>
        <v>bus</v>
      </c>
      <c r="D8" s="30">
        <f>IF(B8=B7,D7+(VLOOKUP(B8,Features!$C$81:$G$86,5,FALSE)/24/60),Features!$C$90)</f>
        <v>0.65833333333333321</v>
      </c>
    </row>
    <row r="9" spans="1:4" ht="14.25" x14ac:dyDescent="0.45">
      <c r="A9">
        <v>8</v>
      </c>
      <c r="B9" t="str">
        <f>VLOOKUP(A9,Features!$K$81:$L$86,2,TRUE)</f>
        <v>A_EB</v>
      </c>
      <c r="C9" t="str">
        <f>VLOOKUP(B9,Features!$C$81:$D$86,2,FALSE)</f>
        <v>bus</v>
      </c>
      <c r="D9" s="30">
        <f>IF(B9=B8,D8+(VLOOKUP(B9,Features!$C$81:$G$86,5,FALSE)/24/60),Features!$C$90)</f>
        <v>0.66388888888888875</v>
      </c>
    </row>
    <row r="10" spans="1:4" ht="14.25" x14ac:dyDescent="0.45">
      <c r="A10">
        <v>9</v>
      </c>
      <c r="B10" t="str">
        <f>VLOOKUP(A10,Features!$K$81:$L$86,2,TRUE)</f>
        <v>A_EB</v>
      </c>
      <c r="C10" t="str">
        <f>VLOOKUP(B10,Features!$C$81:$D$86,2,FALSE)</f>
        <v>bus</v>
      </c>
      <c r="D10" s="30">
        <f>IF(B10=B9,D9+(VLOOKUP(B10,Features!$C$81:$G$86,5,FALSE)/24/60),Features!$C$90)</f>
        <v>0.66944444444444429</v>
      </c>
    </row>
    <row r="11" spans="1:4" ht="14.25" x14ac:dyDescent="0.45">
      <c r="A11">
        <v>10</v>
      </c>
      <c r="B11" t="str">
        <f>VLOOKUP(A11,Features!$K$81:$L$86,2,TRUE)</f>
        <v>A_EB</v>
      </c>
      <c r="C11" t="str">
        <f>VLOOKUP(B11,Features!$C$81:$D$86,2,FALSE)</f>
        <v>bus</v>
      </c>
      <c r="D11" s="30">
        <f>IF(B11=B10,D10+(VLOOKUP(B11,Features!$C$81:$G$86,5,FALSE)/24/60),Features!$C$90)</f>
        <v>0.67499999999999982</v>
      </c>
    </row>
    <row r="12" spans="1:4" ht="14.25" x14ac:dyDescent="0.45">
      <c r="A12">
        <v>11</v>
      </c>
      <c r="B12" t="str">
        <f>VLOOKUP(A12,Features!$K$81:$L$86,2,TRUE)</f>
        <v>A_EB</v>
      </c>
      <c r="C12" t="str">
        <f>VLOOKUP(B12,Features!$C$81:$D$86,2,FALSE)</f>
        <v>bus</v>
      </c>
      <c r="D12" s="30">
        <f>IF(B12=B11,D11+(VLOOKUP(B12,Features!$C$81:$G$86,5,FALSE)/24/60),Features!$C$90)</f>
        <v>0.68055555555555536</v>
      </c>
    </row>
    <row r="13" spans="1:4" ht="14.25" x14ac:dyDescent="0.45">
      <c r="A13">
        <v>12</v>
      </c>
      <c r="B13" t="str">
        <f>VLOOKUP(A13,Features!$K$81:$L$86,2,TRUE)</f>
        <v>A_EB</v>
      </c>
      <c r="C13" t="str">
        <f>VLOOKUP(B13,Features!$C$81:$D$86,2,FALSE)</f>
        <v>bus</v>
      </c>
      <c r="D13" s="30">
        <f>IF(B13=B12,D12+(VLOOKUP(B13,Features!$C$81:$G$86,5,FALSE)/24/60),Features!$C$90)</f>
        <v>0.68611111111111089</v>
      </c>
    </row>
    <row r="14" spans="1:4" ht="14.25" x14ac:dyDescent="0.45">
      <c r="A14">
        <v>13</v>
      </c>
      <c r="B14" t="str">
        <f>VLOOKUP(A14,Features!$K$81:$L$86,2,TRUE)</f>
        <v>A_EB</v>
      </c>
      <c r="C14" t="str">
        <f>VLOOKUP(B14,Features!$C$81:$D$86,2,FALSE)</f>
        <v>bus</v>
      </c>
      <c r="D14" s="30">
        <f>IF(B14=B13,D13+(VLOOKUP(B14,Features!$C$81:$G$86,5,FALSE)/24/60),Features!$C$90)</f>
        <v>0.69166666666666643</v>
      </c>
    </row>
    <row r="15" spans="1:4" ht="14.25" x14ac:dyDescent="0.45">
      <c r="A15">
        <v>14</v>
      </c>
      <c r="B15" t="str">
        <f>VLOOKUP(A15,Features!$K$81:$L$86,2,TRUE)</f>
        <v>A_EB</v>
      </c>
      <c r="C15" t="str">
        <f>VLOOKUP(B15,Features!$C$81:$D$86,2,FALSE)</f>
        <v>bus</v>
      </c>
      <c r="D15" s="30">
        <f>IF(B15=B14,D14+(VLOOKUP(B15,Features!$C$81:$G$86,5,FALSE)/24/60),Features!$C$90)</f>
        <v>0.69722222222222197</v>
      </c>
    </row>
    <row r="16" spans="1:4" ht="14.25" x14ac:dyDescent="0.45">
      <c r="A16">
        <v>15</v>
      </c>
      <c r="B16" t="str">
        <f>VLOOKUP(A16,Features!$K$81:$L$86,2,TRUE)</f>
        <v>A_EB</v>
      </c>
      <c r="C16" t="str">
        <f>VLOOKUP(B16,Features!$C$81:$D$86,2,FALSE)</f>
        <v>bus</v>
      </c>
      <c r="D16" s="30">
        <f>IF(B16=B15,D15+(VLOOKUP(B16,Features!$C$81:$G$86,5,FALSE)/24/60),Features!$C$90)</f>
        <v>0.7027777777777775</v>
      </c>
    </row>
    <row r="17" spans="1:4" ht="14.25" x14ac:dyDescent="0.45">
      <c r="A17">
        <v>16</v>
      </c>
      <c r="B17" t="str">
        <f>VLOOKUP(A17,Features!$K$81:$L$86,2,TRUE)</f>
        <v>A_EB</v>
      </c>
      <c r="C17" t="str">
        <f>VLOOKUP(B17,Features!$C$81:$D$86,2,FALSE)</f>
        <v>bus</v>
      </c>
      <c r="D17" s="30">
        <f>IF(B17=B16,D16+(VLOOKUP(B17,Features!$C$81:$G$86,5,FALSE)/24/60),Features!$C$90)</f>
        <v>0.70833333333333304</v>
      </c>
    </row>
    <row r="18" spans="1:4" ht="14.25" x14ac:dyDescent="0.45">
      <c r="A18">
        <v>17</v>
      </c>
      <c r="B18" t="str">
        <f>VLOOKUP(A18,Features!$K$81:$L$86,2,TRUE)</f>
        <v>A_EB</v>
      </c>
      <c r="C18" t="str">
        <f>VLOOKUP(B18,Features!$C$81:$D$86,2,FALSE)</f>
        <v>bus</v>
      </c>
      <c r="D18" s="30">
        <f>IF(B18=B17,D17+(VLOOKUP(B18,Features!$C$81:$G$86,5,FALSE)/24/60),Features!$C$90)</f>
        <v>0.71388888888888857</v>
      </c>
    </row>
    <row r="19" spans="1:4" ht="14.25" x14ac:dyDescent="0.45">
      <c r="A19">
        <v>18</v>
      </c>
      <c r="B19" t="str">
        <f>VLOOKUP(A19,Features!$K$81:$L$86,2,TRUE)</f>
        <v>A_EB</v>
      </c>
      <c r="C19" t="str">
        <f>VLOOKUP(B19,Features!$C$81:$D$86,2,FALSE)</f>
        <v>bus</v>
      </c>
      <c r="D19" s="30">
        <f>IF(B19=B18,D18+(VLOOKUP(B19,Features!$C$81:$G$86,5,FALSE)/24/60),Features!$C$90)</f>
        <v>0.71944444444444411</v>
      </c>
    </row>
    <row r="20" spans="1:4" ht="14.25" x14ac:dyDescent="0.45">
      <c r="A20">
        <v>19</v>
      </c>
      <c r="B20" t="str">
        <f>VLOOKUP(A20,Features!$K$81:$L$86,2,TRUE)</f>
        <v>A_EB</v>
      </c>
      <c r="C20" t="str">
        <f>VLOOKUP(B20,Features!$C$81:$D$86,2,FALSE)</f>
        <v>bus</v>
      </c>
      <c r="D20" s="30">
        <f>IF(B20=B19,D19+(VLOOKUP(B20,Features!$C$81:$G$86,5,FALSE)/24/60),Features!$C$90)</f>
        <v>0.72499999999999964</v>
      </c>
    </row>
    <row r="21" spans="1:4" ht="14.25" x14ac:dyDescent="0.45">
      <c r="A21">
        <v>20</v>
      </c>
      <c r="B21" t="str">
        <f>VLOOKUP(A21,Features!$K$81:$L$86,2,TRUE)</f>
        <v>A_EB</v>
      </c>
      <c r="C21" t="str">
        <f>VLOOKUP(B21,Features!$C$81:$D$86,2,FALSE)</f>
        <v>bus</v>
      </c>
      <c r="D21" s="30">
        <f>IF(B21=B20,D20+(VLOOKUP(B21,Features!$C$81:$G$86,5,FALSE)/24/60),Features!$C$90)</f>
        <v>0.73055555555555518</v>
      </c>
    </row>
    <row r="22" spans="1:4" ht="14.25" x14ac:dyDescent="0.45">
      <c r="A22">
        <v>21</v>
      </c>
      <c r="B22" t="str">
        <f>VLOOKUP(A22,Features!$K$81:$L$86,2,TRUE)</f>
        <v>A_EB</v>
      </c>
      <c r="C22" t="str">
        <f>VLOOKUP(B22,Features!$C$81:$D$86,2,FALSE)</f>
        <v>bus</v>
      </c>
      <c r="D22" s="30">
        <f>IF(B22=B21,D21+(VLOOKUP(B22,Features!$C$81:$G$86,5,FALSE)/24/60),Features!$C$90)</f>
        <v>0.73611111111111072</v>
      </c>
    </row>
    <row r="23" spans="1:4" ht="14.25" x14ac:dyDescent="0.45">
      <c r="A23">
        <v>22</v>
      </c>
      <c r="B23" t="str">
        <f>VLOOKUP(A23,Features!$K$81:$L$86,2,TRUE)</f>
        <v>A_EB</v>
      </c>
      <c r="C23" t="str">
        <f>VLOOKUP(B23,Features!$C$81:$D$86,2,FALSE)</f>
        <v>bus</v>
      </c>
      <c r="D23" s="30">
        <f>IF(B23=B22,D22+(VLOOKUP(B23,Features!$C$81:$G$86,5,FALSE)/24/60),Features!$C$90)</f>
        <v>0.74166666666666625</v>
      </c>
    </row>
    <row r="24" spans="1:4" ht="14.25" x14ac:dyDescent="0.45">
      <c r="A24">
        <v>23</v>
      </c>
      <c r="B24" t="str">
        <f>VLOOKUP(A24,Features!$K$81:$L$86,2,TRUE)</f>
        <v>A_EB</v>
      </c>
      <c r="C24" t="str">
        <f>VLOOKUP(B24,Features!$C$81:$D$86,2,FALSE)</f>
        <v>bus</v>
      </c>
      <c r="D24" s="30">
        <f>IF(B24=B23,D23+(VLOOKUP(B24,Features!$C$81:$G$86,5,FALSE)/24/60),Features!$C$90)</f>
        <v>0.74722222222222179</v>
      </c>
    </row>
    <row r="25" spans="1:4" ht="14.25" x14ac:dyDescent="0.45">
      <c r="A25">
        <v>24</v>
      </c>
      <c r="B25" t="str">
        <f>VLOOKUP(A25,Features!$K$81:$L$86,2,TRUE)</f>
        <v>A_WB</v>
      </c>
      <c r="C25" t="str">
        <f>VLOOKUP(B25,Features!$C$81:$D$86,2,FALSE)</f>
        <v>bus</v>
      </c>
      <c r="D25" s="30">
        <f>IF(B25=B24,D24+(VLOOKUP(B25,Features!$C$81:$G$86,5,FALSE)/24/60),Features!$C$90)</f>
        <v>0.625</v>
      </c>
    </row>
    <row r="26" spans="1:4" ht="14.25" x14ac:dyDescent="0.45">
      <c r="A26">
        <v>25</v>
      </c>
      <c r="B26" t="str">
        <f>VLOOKUP(A26,Features!$K$81:$L$86,2,TRUE)</f>
        <v>A_WB</v>
      </c>
      <c r="C26" t="str">
        <f>VLOOKUP(B26,Features!$C$81:$D$86,2,FALSE)</f>
        <v>bus</v>
      </c>
      <c r="D26" s="30">
        <f>IF(B26=B25,D25+(VLOOKUP(B26,Features!$C$81:$G$86,5,FALSE)/24/60),Features!$C$90)</f>
        <v>0.63055555555555554</v>
      </c>
    </row>
    <row r="27" spans="1:4" ht="14.25" x14ac:dyDescent="0.45">
      <c r="A27">
        <v>26</v>
      </c>
      <c r="B27" t="str">
        <f>VLOOKUP(A27,Features!$K$81:$L$86,2,TRUE)</f>
        <v>A_WB</v>
      </c>
      <c r="C27" t="str">
        <f>VLOOKUP(B27,Features!$C$81:$D$86,2,FALSE)</f>
        <v>bus</v>
      </c>
      <c r="D27" s="30">
        <f>IF(B27=B26,D26+(VLOOKUP(B27,Features!$C$81:$G$86,5,FALSE)/24/60),Features!$C$90)</f>
        <v>0.63611111111111107</v>
      </c>
    </row>
    <row r="28" spans="1:4" ht="14.25" x14ac:dyDescent="0.45">
      <c r="A28">
        <v>27</v>
      </c>
      <c r="B28" t="str">
        <f>VLOOKUP(A28,Features!$K$81:$L$86,2,TRUE)</f>
        <v>A_WB</v>
      </c>
      <c r="C28" t="str">
        <f>VLOOKUP(B28,Features!$C$81:$D$86,2,FALSE)</f>
        <v>bus</v>
      </c>
      <c r="D28" s="30">
        <f>IF(B28=B27,D27+(VLOOKUP(B28,Features!$C$81:$G$86,5,FALSE)/24/60),Features!$C$90)</f>
        <v>0.64166666666666661</v>
      </c>
    </row>
    <row r="29" spans="1:4" ht="14.25" x14ac:dyDescent="0.45">
      <c r="A29">
        <v>28</v>
      </c>
      <c r="B29" t="str">
        <f>VLOOKUP(A29,Features!$K$81:$L$86,2,TRUE)</f>
        <v>A_WB</v>
      </c>
      <c r="C29" t="str">
        <f>VLOOKUP(B29,Features!$C$81:$D$86,2,FALSE)</f>
        <v>bus</v>
      </c>
      <c r="D29" s="30">
        <f>IF(B29=B28,D28+(VLOOKUP(B29,Features!$C$81:$G$86,5,FALSE)/24/60),Features!$C$90)</f>
        <v>0.64722222222222214</v>
      </c>
    </row>
    <row r="30" spans="1:4" ht="14.25" x14ac:dyDescent="0.45">
      <c r="A30">
        <v>29</v>
      </c>
      <c r="B30" t="str">
        <f>VLOOKUP(A30,Features!$K$81:$L$86,2,TRUE)</f>
        <v>A_WB</v>
      </c>
      <c r="C30" t="str">
        <f>VLOOKUP(B30,Features!$C$81:$D$86,2,FALSE)</f>
        <v>bus</v>
      </c>
      <c r="D30" s="30">
        <f>IF(B30=B29,D29+(VLOOKUP(B30,Features!$C$81:$G$86,5,FALSE)/24/60),Features!$C$90)</f>
        <v>0.65277777777777768</v>
      </c>
    </row>
    <row r="31" spans="1:4" ht="14.25" x14ac:dyDescent="0.45">
      <c r="A31">
        <v>30</v>
      </c>
      <c r="B31" t="str">
        <f>VLOOKUP(A31,Features!$K$81:$L$86,2,TRUE)</f>
        <v>A_WB</v>
      </c>
      <c r="C31" t="str">
        <f>VLOOKUP(B31,Features!$C$81:$D$86,2,FALSE)</f>
        <v>bus</v>
      </c>
      <c r="D31" s="30">
        <f>IF(B31=B30,D30+(VLOOKUP(B31,Features!$C$81:$G$86,5,FALSE)/24/60),Features!$C$90)</f>
        <v>0.65833333333333321</v>
      </c>
    </row>
    <row r="32" spans="1:4" ht="14.25" x14ac:dyDescent="0.45">
      <c r="A32">
        <v>31</v>
      </c>
      <c r="B32" t="str">
        <f>VLOOKUP(A32,Features!$K$81:$L$86,2,TRUE)</f>
        <v>A_WB</v>
      </c>
      <c r="C32" t="str">
        <f>VLOOKUP(B32,Features!$C$81:$D$86,2,FALSE)</f>
        <v>bus</v>
      </c>
      <c r="D32" s="30">
        <f>IF(B32=B31,D31+(VLOOKUP(B32,Features!$C$81:$G$86,5,FALSE)/24/60),Features!$C$90)</f>
        <v>0.66388888888888875</v>
      </c>
    </row>
    <row r="33" spans="1:4" ht="14.25" x14ac:dyDescent="0.45">
      <c r="A33">
        <v>32</v>
      </c>
      <c r="B33" t="str">
        <f>VLOOKUP(A33,Features!$K$81:$L$86,2,TRUE)</f>
        <v>A_WB</v>
      </c>
      <c r="C33" t="str">
        <f>VLOOKUP(B33,Features!$C$81:$D$86,2,FALSE)</f>
        <v>bus</v>
      </c>
      <c r="D33" s="30">
        <f>IF(B33=B32,D32+(VLOOKUP(B33,Features!$C$81:$G$86,5,FALSE)/24/60),Features!$C$90)</f>
        <v>0.66944444444444429</v>
      </c>
    </row>
    <row r="34" spans="1:4" ht="14.25" x14ac:dyDescent="0.45">
      <c r="A34">
        <v>33</v>
      </c>
      <c r="B34" t="str">
        <f>VLOOKUP(A34,Features!$K$81:$L$86,2,TRUE)</f>
        <v>A_WB</v>
      </c>
      <c r="C34" t="str">
        <f>VLOOKUP(B34,Features!$C$81:$D$86,2,FALSE)</f>
        <v>bus</v>
      </c>
      <c r="D34" s="30">
        <f>IF(B34=B33,D33+(VLOOKUP(B34,Features!$C$81:$G$86,5,FALSE)/24/60),Features!$C$90)</f>
        <v>0.67499999999999982</v>
      </c>
    </row>
    <row r="35" spans="1:4" ht="14.25" x14ac:dyDescent="0.45">
      <c r="A35">
        <v>34</v>
      </c>
      <c r="B35" t="str">
        <f>VLOOKUP(A35,Features!$K$81:$L$86,2,TRUE)</f>
        <v>A_WB</v>
      </c>
      <c r="C35" t="str">
        <f>VLOOKUP(B35,Features!$C$81:$D$86,2,FALSE)</f>
        <v>bus</v>
      </c>
      <c r="D35" s="30">
        <f>IF(B35=B34,D34+(VLOOKUP(B35,Features!$C$81:$G$86,5,FALSE)/24/60),Features!$C$90)</f>
        <v>0.68055555555555536</v>
      </c>
    </row>
    <row r="36" spans="1:4" ht="14.25" x14ac:dyDescent="0.45">
      <c r="A36">
        <v>35</v>
      </c>
      <c r="B36" t="str">
        <f>VLOOKUP(A36,Features!$K$81:$L$86,2,TRUE)</f>
        <v>A_WB</v>
      </c>
      <c r="C36" t="str">
        <f>VLOOKUP(B36,Features!$C$81:$D$86,2,FALSE)</f>
        <v>bus</v>
      </c>
      <c r="D36" s="30">
        <f>IF(B36=B35,D35+(VLOOKUP(B36,Features!$C$81:$G$86,5,FALSE)/24/60),Features!$C$90)</f>
        <v>0.68611111111111089</v>
      </c>
    </row>
    <row r="37" spans="1:4" ht="14.25" x14ac:dyDescent="0.45">
      <c r="A37">
        <v>36</v>
      </c>
      <c r="B37" t="str">
        <f>VLOOKUP(A37,Features!$K$81:$L$86,2,TRUE)</f>
        <v>A_WB</v>
      </c>
      <c r="C37" t="str">
        <f>VLOOKUP(B37,Features!$C$81:$D$86,2,FALSE)</f>
        <v>bus</v>
      </c>
      <c r="D37" s="30">
        <f>IF(B37=B36,D36+(VLOOKUP(B37,Features!$C$81:$G$86,5,FALSE)/24/60),Features!$C$90)</f>
        <v>0.69166666666666643</v>
      </c>
    </row>
    <row r="38" spans="1:4" ht="14.25" x14ac:dyDescent="0.45">
      <c r="A38">
        <v>37</v>
      </c>
      <c r="B38" t="str">
        <f>VLOOKUP(A38,Features!$K$81:$L$86,2,TRUE)</f>
        <v>A_WB</v>
      </c>
      <c r="C38" t="str">
        <f>VLOOKUP(B38,Features!$C$81:$D$86,2,FALSE)</f>
        <v>bus</v>
      </c>
      <c r="D38" s="30">
        <f>IF(B38=B37,D37+(VLOOKUP(B38,Features!$C$81:$G$86,5,FALSE)/24/60),Features!$C$90)</f>
        <v>0.69722222222222197</v>
      </c>
    </row>
    <row r="39" spans="1:4" ht="14.25" x14ac:dyDescent="0.45">
      <c r="A39">
        <v>38</v>
      </c>
      <c r="B39" t="str">
        <f>VLOOKUP(A39,Features!$K$81:$L$86,2,TRUE)</f>
        <v>A_WB</v>
      </c>
      <c r="C39" t="str">
        <f>VLOOKUP(B39,Features!$C$81:$D$86,2,FALSE)</f>
        <v>bus</v>
      </c>
      <c r="D39" s="30">
        <f>IF(B39=B38,D38+(VLOOKUP(B39,Features!$C$81:$G$86,5,FALSE)/24/60),Features!$C$90)</f>
        <v>0.7027777777777775</v>
      </c>
    </row>
    <row r="40" spans="1:4" ht="14.25" x14ac:dyDescent="0.45">
      <c r="A40">
        <v>39</v>
      </c>
      <c r="B40" t="str">
        <f>VLOOKUP(A40,Features!$K$81:$L$86,2,TRUE)</f>
        <v>A_WB</v>
      </c>
      <c r="C40" t="str">
        <f>VLOOKUP(B40,Features!$C$81:$D$86,2,FALSE)</f>
        <v>bus</v>
      </c>
      <c r="D40" s="30">
        <f>IF(B40=B39,D39+(VLOOKUP(B40,Features!$C$81:$G$86,5,FALSE)/24/60),Features!$C$90)</f>
        <v>0.70833333333333304</v>
      </c>
    </row>
    <row r="41" spans="1:4" ht="14.25" x14ac:dyDescent="0.45">
      <c r="A41">
        <v>40</v>
      </c>
      <c r="B41" t="str">
        <f>VLOOKUP(A41,Features!$K$81:$L$86,2,TRUE)</f>
        <v>A_WB</v>
      </c>
      <c r="C41" t="str">
        <f>VLOOKUP(B41,Features!$C$81:$D$86,2,FALSE)</f>
        <v>bus</v>
      </c>
      <c r="D41" s="30">
        <f>IF(B41=B40,D40+(VLOOKUP(B41,Features!$C$81:$G$86,5,FALSE)/24/60),Features!$C$90)</f>
        <v>0.71388888888888857</v>
      </c>
    </row>
    <row r="42" spans="1:4" ht="14.25" x14ac:dyDescent="0.45">
      <c r="A42">
        <v>41</v>
      </c>
      <c r="B42" t="str">
        <f>VLOOKUP(A42,Features!$K$81:$L$86,2,TRUE)</f>
        <v>A_WB</v>
      </c>
      <c r="C42" t="str">
        <f>VLOOKUP(B42,Features!$C$81:$D$86,2,FALSE)</f>
        <v>bus</v>
      </c>
      <c r="D42" s="30">
        <f>IF(B42=B41,D41+(VLOOKUP(B42,Features!$C$81:$G$86,5,FALSE)/24/60),Features!$C$90)</f>
        <v>0.71944444444444411</v>
      </c>
    </row>
    <row r="43" spans="1:4" ht="14.25" x14ac:dyDescent="0.45">
      <c r="A43">
        <v>42</v>
      </c>
      <c r="B43" t="str">
        <f>VLOOKUP(A43,Features!$K$81:$L$86,2,TRUE)</f>
        <v>A_WB</v>
      </c>
      <c r="C43" t="str">
        <f>VLOOKUP(B43,Features!$C$81:$D$86,2,FALSE)</f>
        <v>bus</v>
      </c>
      <c r="D43" s="30">
        <f>IF(B43=B42,D42+(VLOOKUP(B43,Features!$C$81:$G$86,5,FALSE)/24/60),Features!$C$90)</f>
        <v>0.72499999999999964</v>
      </c>
    </row>
    <row r="44" spans="1:4" ht="14.25" x14ac:dyDescent="0.45">
      <c r="A44">
        <v>43</v>
      </c>
      <c r="B44" t="str">
        <f>VLOOKUP(A44,Features!$K$81:$L$86,2,TRUE)</f>
        <v>A_WB</v>
      </c>
      <c r="C44" t="str">
        <f>VLOOKUP(B44,Features!$C$81:$D$86,2,FALSE)</f>
        <v>bus</v>
      </c>
      <c r="D44" s="30">
        <f>IF(B44=B43,D43+(VLOOKUP(B44,Features!$C$81:$G$86,5,FALSE)/24/60),Features!$C$90)</f>
        <v>0.73055555555555518</v>
      </c>
    </row>
    <row r="45" spans="1:4" ht="14.25" x14ac:dyDescent="0.45">
      <c r="A45">
        <v>44</v>
      </c>
      <c r="B45" t="str">
        <f>VLOOKUP(A45,Features!$K$81:$L$86,2,TRUE)</f>
        <v>A_WB</v>
      </c>
      <c r="C45" t="str">
        <f>VLOOKUP(B45,Features!$C$81:$D$86,2,FALSE)</f>
        <v>bus</v>
      </c>
      <c r="D45" s="30">
        <f>IF(B45=B44,D44+(VLOOKUP(B45,Features!$C$81:$G$86,5,FALSE)/24/60),Features!$C$90)</f>
        <v>0.73611111111111072</v>
      </c>
    </row>
    <row r="46" spans="1:4" ht="14.25" x14ac:dyDescent="0.45">
      <c r="A46">
        <v>45</v>
      </c>
      <c r="B46" t="str">
        <f>VLOOKUP(A46,Features!$K$81:$L$86,2,TRUE)</f>
        <v>A_WB</v>
      </c>
      <c r="C46" t="str">
        <f>VLOOKUP(B46,Features!$C$81:$D$86,2,FALSE)</f>
        <v>bus</v>
      </c>
      <c r="D46" s="30">
        <f>IF(B46=B45,D45+(VLOOKUP(B46,Features!$C$81:$G$86,5,FALSE)/24/60),Features!$C$90)</f>
        <v>0.74166666666666625</v>
      </c>
    </row>
    <row r="47" spans="1:4" ht="14.25" x14ac:dyDescent="0.45">
      <c r="A47">
        <v>46</v>
      </c>
      <c r="B47" t="str">
        <f>VLOOKUP(A47,Features!$K$81:$L$86,2,TRUE)</f>
        <v>A_WB</v>
      </c>
      <c r="C47" t="str">
        <f>VLOOKUP(B47,Features!$C$81:$D$86,2,FALSE)</f>
        <v>bus</v>
      </c>
      <c r="D47" s="30">
        <f>IF(B47=B46,D46+(VLOOKUP(B47,Features!$C$81:$G$86,5,FALSE)/24/60),Features!$C$90)</f>
        <v>0.74722222222222179</v>
      </c>
    </row>
    <row r="48" spans="1:4" ht="14.25" x14ac:dyDescent="0.45">
      <c r="A48">
        <v>47</v>
      </c>
      <c r="B48" t="str">
        <f>VLOOKUP(A48,Features!$K$81:$L$86,2,TRUE)</f>
        <v>B_EB</v>
      </c>
      <c r="C48" t="str">
        <f>VLOOKUP(B48,Features!$C$81:$D$86,2,FALSE)</f>
        <v>bus</v>
      </c>
      <c r="D48" s="30">
        <f>IF(B48=B47,D47+(VLOOKUP(B48,Features!$C$81:$G$86,5,FALSE)/24/60),Features!$C$90)</f>
        <v>0.625</v>
      </c>
    </row>
    <row r="49" spans="1:4" ht="14.25" x14ac:dyDescent="0.45">
      <c r="A49">
        <v>48</v>
      </c>
      <c r="B49" t="str">
        <f>VLOOKUP(A49,Features!$K$81:$L$86,2,TRUE)</f>
        <v>B_EB</v>
      </c>
      <c r="C49" t="str">
        <f>VLOOKUP(B49,Features!$C$81:$D$86,2,FALSE)</f>
        <v>bus</v>
      </c>
      <c r="D49" s="30">
        <f>IF(B49=B48,D48+(VLOOKUP(B49,Features!$C$81:$G$86,5,FALSE)/24/60),Features!$C$90)</f>
        <v>0.62847222222222221</v>
      </c>
    </row>
    <row r="50" spans="1:4" x14ac:dyDescent="0.25">
      <c r="A50">
        <v>49</v>
      </c>
      <c r="B50" t="str">
        <f>VLOOKUP(A50,Features!$K$81:$L$86,2,TRUE)</f>
        <v>B_EB</v>
      </c>
      <c r="C50" t="str">
        <f>VLOOKUP(B50,Features!$C$81:$D$86,2,FALSE)</f>
        <v>bus</v>
      </c>
      <c r="D50" s="30">
        <f>IF(B50=B49,D49+(VLOOKUP(B50,Features!$C$81:$G$86,5,FALSE)/24/60),Features!$C$90)</f>
        <v>0.63194444444444442</v>
      </c>
    </row>
    <row r="51" spans="1:4" x14ac:dyDescent="0.25">
      <c r="A51">
        <v>50</v>
      </c>
      <c r="B51" t="str">
        <f>VLOOKUP(A51,Features!$K$81:$L$86,2,TRUE)</f>
        <v>B_EB</v>
      </c>
      <c r="C51" t="str">
        <f>VLOOKUP(B51,Features!$C$81:$D$86,2,FALSE)</f>
        <v>bus</v>
      </c>
      <c r="D51" s="30">
        <f>IF(B51=B50,D50+(VLOOKUP(B51,Features!$C$81:$G$86,5,FALSE)/24/60),Features!$C$90)</f>
        <v>0.63541666666666663</v>
      </c>
    </row>
    <row r="52" spans="1:4" x14ac:dyDescent="0.25">
      <c r="A52">
        <v>51</v>
      </c>
      <c r="B52" t="str">
        <f>VLOOKUP(A52,Features!$K$81:$L$86,2,TRUE)</f>
        <v>B_EB</v>
      </c>
      <c r="C52" t="str">
        <f>VLOOKUP(B52,Features!$C$81:$D$86,2,FALSE)</f>
        <v>bus</v>
      </c>
      <c r="D52" s="30">
        <f>IF(B52=B51,D51+(VLOOKUP(B52,Features!$C$81:$G$86,5,FALSE)/24/60),Features!$C$90)</f>
        <v>0.63888888888888884</v>
      </c>
    </row>
    <row r="53" spans="1:4" x14ac:dyDescent="0.25">
      <c r="A53">
        <v>52</v>
      </c>
      <c r="B53" t="str">
        <f>VLOOKUP(A53,Features!$K$81:$L$86,2,TRUE)</f>
        <v>B_EB</v>
      </c>
      <c r="C53" t="str">
        <f>VLOOKUP(B53,Features!$C$81:$D$86,2,FALSE)</f>
        <v>bus</v>
      </c>
      <c r="D53" s="30">
        <f>IF(B53=B52,D52+(VLOOKUP(B53,Features!$C$81:$G$86,5,FALSE)/24/60),Features!$C$90)</f>
        <v>0.64236111111111105</v>
      </c>
    </row>
    <row r="54" spans="1:4" x14ac:dyDescent="0.25">
      <c r="A54">
        <v>53</v>
      </c>
      <c r="B54" t="str">
        <f>VLOOKUP(A54,Features!$K$81:$L$86,2,TRUE)</f>
        <v>B_EB</v>
      </c>
      <c r="C54" t="str">
        <f>VLOOKUP(B54,Features!$C$81:$D$86,2,FALSE)</f>
        <v>bus</v>
      </c>
      <c r="D54" s="30">
        <f>IF(B54=B53,D53+(VLOOKUP(B54,Features!$C$81:$G$86,5,FALSE)/24/60),Features!$C$90)</f>
        <v>0.64583333333333326</v>
      </c>
    </row>
    <row r="55" spans="1:4" x14ac:dyDescent="0.25">
      <c r="A55">
        <v>54</v>
      </c>
      <c r="B55" t="str">
        <f>VLOOKUP(A55,Features!$K$81:$L$86,2,TRUE)</f>
        <v>B_EB</v>
      </c>
      <c r="C55" t="str">
        <f>VLOOKUP(B55,Features!$C$81:$D$86,2,FALSE)</f>
        <v>bus</v>
      </c>
      <c r="D55" s="30">
        <f>IF(B55=B54,D54+(VLOOKUP(B55,Features!$C$81:$G$86,5,FALSE)/24/60),Features!$C$90)</f>
        <v>0.64930555555555547</v>
      </c>
    </row>
    <row r="56" spans="1:4" x14ac:dyDescent="0.25">
      <c r="A56">
        <v>55</v>
      </c>
      <c r="B56" t="str">
        <f>VLOOKUP(A56,Features!$K$81:$L$86,2,TRUE)</f>
        <v>B_EB</v>
      </c>
      <c r="C56" t="str">
        <f>VLOOKUP(B56,Features!$C$81:$D$86,2,FALSE)</f>
        <v>bus</v>
      </c>
      <c r="D56" s="30">
        <f>IF(B56=B55,D55+(VLOOKUP(B56,Features!$C$81:$G$86,5,FALSE)/24/60),Features!$C$90)</f>
        <v>0.65277777777777768</v>
      </c>
    </row>
    <row r="57" spans="1:4" x14ac:dyDescent="0.25">
      <c r="A57">
        <v>56</v>
      </c>
      <c r="B57" t="str">
        <f>VLOOKUP(A57,Features!$K$81:$L$86,2,TRUE)</f>
        <v>B_EB</v>
      </c>
      <c r="C57" t="str">
        <f>VLOOKUP(B57,Features!$C$81:$D$86,2,FALSE)</f>
        <v>bus</v>
      </c>
      <c r="D57" s="30">
        <f>IF(B57=B56,D56+(VLOOKUP(B57,Features!$C$81:$G$86,5,FALSE)/24/60),Features!$C$90)</f>
        <v>0.65624999999999989</v>
      </c>
    </row>
    <row r="58" spans="1:4" x14ac:dyDescent="0.25">
      <c r="A58">
        <v>57</v>
      </c>
      <c r="B58" t="str">
        <f>VLOOKUP(A58,Features!$K$81:$L$86,2,TRUE)</f>
        <v>B_EB</v>
      </c>
      <c r="C58" t="str">
        <f>VLOOKUP(B58,Features!$C$81:$D$86,2,FALSE)</f>
        <v>bus</v>
      </c>
      <c r="D58" s="30">
        <f>IF(B58=B57,D57+(VLOOKUP(B58,Features!$C$81:$G$86,5,FALSE)/24/60),Features!$C$90)</f>
        <v>0.6597222222222221</v>
      </c>
    </row>
    <row r="59" spans="1:4" x14ac:dyDescent="0.25">
      <c r="A59">
        <v>58</v>
      </c>
      <c r="B59" t="str">
        <f>VLOOKUP(A59,Features!$K$81:$L$86,2,TRUE)</f>
        <v>B_EB</v>
      </c>
      <c r="C59" t="str">
        <f>VLOOKUP(B59,Features!$C$81:$D$86,2,FALSE)</f>
        <v>bus</v>
      </c>
      <c r="D59" s="30">
        <f>IF(B59=B58,D58+(VLOOKUP(B59,Features!$C$81:$G$86,5,FALSE)/24/60),Features!$C$90)</f>
        <v>0.66319444444444431</v>
      </c>
    </row>
    <row r="60" spans="1:4" x14ac:dyDescent="0.25">
      <c r="A60">
        <v>59</v>
      </c>
      <c r="B60" t="str">
        <f>VLOOKUP(A60,Features!$K$81:$L$86,2,TRUE)</f>
        <v>B_EB</v>
      </c>
      <c r="C60" t="str">
        <f>VLOOKUP(B60,Features!$C$81:$D$86,2,FALSE)</f>
        <v>bus</v>
      </c>
      <c r="D60" s="30">
        <f>IF(B60=B59,D59+(VLOOKUP(B60,Features!$C$81:$G$86,5,FALSE)/24/60),Features!$C$90)</f>
        <v>0.66666666666666652</v>
      </c>
    </row>
    <row r="61" spans="1:4" x14ac:dyDescent="0.25">
      <c r="A61">
        <v>60</v>
      </c>
      <c r="B61" t="str">
        <f>VLOOKUP(A61,Features!$K$81:$L$86,2,TRUE)</f>
        <v>B_EB</v>
      </c>
      <c r="C61" t="str">
        <f>VLOOKUP(B61,Features!$C$81:$D$86,2,FALSE)</f>
        <v>bus</v>
      </c>
      <c r="D61" s="30">
        <f>IF(B61=B60,D60+(VLOOKUP(B61,Features!$C$81:$G$86,5,FALSE)/24/60),Features!$C$90)</f>
        <v>0.67013888888888873</v>
      </c>
    </row>
    <row r="62" spans="1:4" x14ac:dyDescent="0.25">
      <c r="A62">
        <v>61</v>
      </c>
      <c r="B62" t="str">
        <f>VLOOKUP(A62,Features!$K$81:$L$86,2,TRUE)</f>
        <v>B_EB</v>
      </c>
      <c r="C62" t="str">
        <f>VLOOKUP(B62,Features!$C$81:$D$86,2,FALSE)</f>
        <v>bus</v>
      </c>
      <c r="D62" s="30">
        <f>IF(B62=B61,D61+(VLOOKUP(B62,Features!$C$81:$G$86,5,FALSE)/24/60),Features!$C$90)</f>
        <v>0.67361111111111094</v>
      </c>
    </row>
    <row r="63" spans="1:4" x14ac:dyDescent="0.25">
      <c r="A63">
        <v>62</v>
      </c>
      <c r="B63" t="str">
        <f>VLOOKUP(A63,Features!$K$81:$L$86,2,TRUE)</f>
        <v>B_EB</v>
      </c>
      <c r="C63" t="str">
        <f>VLOOKUP(B63,Features!$C$81:$D$86,2,FALSE)</f>
        <v>bus</v>
      </c>
      <c r="D63" s="30">
        <f>IF(B63=B62,D62+(VLOOKUP(B63,Features!$C$81:$G$86,5,FALSE)/24/60),Features!$C$90)</f>
        <v>0.67708333333333315</v>
      </c>
    </row>
    <row r="64" spans="1:4" x14ac:dyDescent="0.25">
      <c r="A64">
        <v>63</v>
      </c>
      <c r="B64" t="str">
        <f>VLOOKUP(A64,Features!$K$81:$L$86,2,TRUE)</f>
        <v>B_EB</v>
      </c>
      <c r="C64" t="str">
        <f>VLOOKUP(B64,Features!$C$81:$D$86,2,FALSE)</f>
        <v>bus</v>
      </c>
      <c r="D64" s="30">
        <f>IF(B64=B63,D63+(VLOOKUP(B64,Features!$C$81:$G$86,5,FALSE)/24/60),Features!$C$90)</f>
        <v>0.68055555555555536</v>
      </c>
    </row>
    <row r="65" spans="1:4" x14ac:dyDescent="0.25">
      <c r="A65">
        <v>64</v>
      </c>
      <c r="B65" t="str">
        <f>VLOOKUP(A65,Features!$K$81:$L$86,2,TRUE)</f>
        <v>B_EB</v>
      </c>
      <c r="C65" t="str">
        <f>VLOOKUP(B65,Features!$C$81:$D$86,2,FALSE)</f>
        <v>bus</v>
      </c>
      <c r="D65" s="30">
        <f>IF(B65=B64,D64+(VLOOKUP(B65,Features!$C$81:$G$86,5,FALSE)/24/60),Features!$C$90)</f>
        <v>0.68402777777777757</v>
      </c>
    </row>
    <row r="66" spans="1:4" x14ac:dyDescent="0.25">
      <c r="A66">
        <v>65</v>
      </c>
      <c r="B66" t="str">
        <f>VLOOKUP(A66,Features!$K$81:$L$86,2,TRUE)</f>
        <v>B_EB</v>
      </c>
      <c r="C66" t="str">
        <f>VLOOKUP(B66,Features!$C$81:$D$86,2,FALSE)</f>
        <v>bus</v>
      </c>
      <c r="D66" s="30">
        <f>IF(B66=B65,D65+(VLOOKUP(B66,Features!$C$81:$G$86,5,FALSE)/24/60),Features!$C$90)</f>
        <v>0.68749999999999978</v>
      </c>
    </row>
    <row r="67" spans="1:4" x14ac:dyDescent="0.25">
      <c r="A67">
        <v>66</v>
      </c>
      <c r="B67" t="str">
        <f>VLOOKUP(A67,Features!$K$81:$L$86,2,TRUE)</f>
        <v>B_EB</v>
      </c>
      <c r="C67" t="str">
        <f>VLOOKUP(B67,Features!$C$81:$D$86,2,FALSE)</f>
        <v>bus</v>
      </c>
      <c r="D67" s="30">
        <f>IF(B67=B66,D66+(VLOOKUP(B67,Features!$C$81:$G$86,5,FALSE)/24/60),Features!$C$90)</f>
        <v>0.69097222222222199</v>
      </c>
    </row>
    <row r="68" spans="1:4" x14ac:dyDescent="0.25">
      <c r="A68">
        <v>67</v>
      </c>
      <c r="B68" t="str">
        <f>VLOOKUP(A68,Features!$K$81:$L$86,2,TRUE)</f>
        <v>B_EB</v>
      </c>
      <c r="C68" t="str">
        <f>VLOOKUP(B68,Features!$C$81:$D$86,2,FALSE)</f>
        <v>bus</v>
      </c>
      <c r="D68" s="30">
        <f>IF(B68=B67,D67+(VLOOKUP(B68,Features!$C$81:$G$86,5,FALSE)/24/60),Features!$C$90)</f>
        <v>0.6944444444444442</v>
      </c>
    </row>
    <row r="69" spans="1:4" x14ac:dyDescent="0.25">
      <c r="A69">
        <v>68</v>
      </c>
      <c r="B69" t="str">
        <f>VLOOKUP(A69,Features!$K$81:$L$86,2,TRUE)</f>
        <v>B_EB</v>
      </c>
      <c r="C69" t="str">
        <f>VLOOKUP(B69,Features!$C$81:$D$86,2,FALSE)</f>
        <v>bus</v>
      </c>
      <c r="D69" s="30">
        <f>IF(B69=B68,D68+(VLOOKUP(B69,Features!$C$81:$G$86,5,FALSE)/24/60),Features!$C$90)</f>
        <v>0.69791666666666641</v>
      </c>
    </row>
    <row r="70" spans="1:4" x14ac:dyDescent="0.25">
      <c r="A70">
        <v>69</v>
      </c>
      <c r="B70" t="str">
        <f>VLOOKUP(A70,Features!$K$81:$L$86,2,TRUE)</f>
        <v>B_EB</v>
      </c>
      <c r="C70" t="str">
        <f>VLOOKUP(B70,Features!$C$81:$D$86,2,FALSE)</f>
        <v>bus</v>
      </c>
      <c r="D70" s="30">
        <f>IF(B70=B69,D69+(VLOOKUP(B70,Features!$C$81:$G$86,5,FALSE)/24/60),Features!$C$90)</f>
        <v>0.70138888888888862</v>
      </c>
    </row>
    <row r="71" spans="1:4" x14ac:dyDescent="0.25">
      <c r="A71">
        <v>70</v>
      </c>
      <c r="B71" t="str">
        <f>VLOOKUP(A71,Features!$K$81:$L$86,2,TRUE)</f>
        <v>B_EB</v>
      </c>
      <c r="C71" t="str">
        <f>VLOOKUP(B71,Features!$C$81:$D$86,2,FALSE)</f>
        <v>bus</v>
      </c>
      <c r="D71" s="30">
        <f>IF(B71=B70,D70+(VLOOKUP(B71,Features!$C$81:$G$86,5,FALSE)/24/60),Features!$C$90)</f>
        <v>0.70486111111111083</v>
      </c>
    </row>
    <row r="72" spans="1:4" x14ac:dyDescent="0.25">
      <c r="A72">
        <v>71</v>
      </c>
      <c r="B72" t="str">
        <f>VLOOKUP(A72,Features!$K$81:$L$86,2,TRUE)</f>
        <v>B_EB</v>
      </c>
      <c r="C72" t="str">
        <f>VLOOKUP(B72,Features!$C$81:$D$86,2,FALSE)</f>
        <v>bus</v>
      </c>
      <c r="D72" s="30">
        <f>IF(B72=B71,D71+(VLOOKUP(B72,Features!$C$81:$G$86,5,FALSE)/24/60),Features!$C$90)</f>
        <v>0.70833333333333304</v>
      </c>
    </row>
    <row r="73" spans="1:4" x14ac:dyDescent="0.25">
      <c r="A73">
        <v>72</v>
      </c>
      <c r="B73" t="str">
        <f>VLOOKUP(A73,Features!$K$81:$L$86,2,TRUE)</f>
        <v>B_EB</v>
      </c>
      <c r="C73" t="str">
        <f>VLOOKUP(B73,Features!$C$81:$D$86,2,FALSE)</f>
        <v>bus</v>
      </c>
      <c r="D73" s="30">
        <f>IF(B73=B72,D72+(VLOOKUP(B73,Features!$C$81:$G$86,5,FALSE)/24/60),Features!$C$90)</f>
        <v>0.71180555555555525</v>
      </c>
    </row>
    <row r="74" spans="1:4" x14ac:dyDescent="0.25">
      <c r="A74">
        <v>73</v>
      </c>
      <c r="B74" t="str">
        <f>VLOOKUP(A74,Features!$K$81:$L$86,2,TRUE)</f>
        <v>B_EB</v>
      </c>
      <c r="C74" t="str">
        <f>VLOOKUP(B74,Features!$C$81:$D$86,2,FALSE)</f>
        <v>bus</v>
      </c>
      <c r="D74" s="30">
        <f>IF(B74=B73,D73+(VLOOKUP(B74,Features!$C$81:$G$86,5,FALSE)/24/60),Features!$C$90)</f>
        <v>0.71527777777777746</v>
      </c>
    </row>
    <row r="75" spans="1:4" x14ac:dyDescent="0.25">
      <c r="A75">
        <v>74</v>
      </c>
      <c r="B75" t="str">
        <f>VLOOKUP(A75,Features!$K$81:$L$86,2,TRUE)</f>
        <v>B_EB</v>
      </c>
      <c r="C75" t="str">
        <f>VLOOKUP(B75,Features!$C$81:$D$86,2,FALSE)</f>
        <v>bus</v>
      </c>
      <c r="D75" s="30">
        <f>IF(B75=B74,D74+(VLOOKUP(B75,Features!$C$81:$G$86,5,FALSE)/24/60),Features!$C$90)</f>
        <v>0.71874999999999967</v>
      </c>
    </row>
    <row r="76" spans="1:4" x14ac:dyDescent="0.25">
      <c r="A76">
        <v>75</v>
      </c>
      <c r="B76" t="str">
        <f>VLOOKUP(A76,Features!$K$81:$L$86,2,TRUE)</f>
        <v>B_EB</v>
      </c>
      <c r="C76" t="str">
        <f>VLOOKUP(B76,Features!$C$81:$D$86,2,FALSE)</f>
        <v>bus</v>
      </c>
      <c r="D76" s="30">
        <f>IF(B76=B75,D75+(VLOOKUP(B76,Features!$C$81:$G$86,5,FALSE)/24/60),Features!$C$90)</f>
        <v>0.72222222222222188</v>
      </c>
    </row>
    <row r="77" spans="1:4" x14ac:dyDescent="0.25">
      <c r="A77">
        <v>76</v>
      </c>
      <c r="B77" t="str">
        <f>VLOOKUP(A77,Features!$K$81:$L$86,2,TRUE)</f>
        <v>B_EB</v>
      </c>
      <c r="C77" t="str">
        <f>VLOOKUP(B77,Features!$C$81:$D$86,2,FALSE)</f>
        <v>bus</v>
      </c>
      <c r="D77" s="30">
        <f>IF(B77=B76,D76+(VLOOKUP(B77,Features!$C$81:$G$86,5,FALSE)/24/60),Features!$C$90)</f>
        <v>0.72569444444444409</v>
      </c>
    </row>
    <row r="78" spans="1:4" x14ac:dyDescent="0.25">
      <c r="A78">
        <v>77</v>
      </c>
      <c r="B78" t="str">
        <f>VLOOKUP(A78,Features!$K$81:$L$86,2,TRUE)</f>
        <v>B_EB</v>
      </c>
      <c r="C78" t="str">
        <f>VLOOKUP(B78,Features!$C$81:$D$86,2,FALSE)</f>
        <v>bus</v>
      </c>
      <c r="D78" s="30">
        <f>IF(B78=B77,D77+(VLOOKUP(B78,Features!$C$81:$G$86,5,FALSE)/24/60),Features!$C$90)</f>
        <v>0.7291666666666663</v>
      </c>
    </row>
    <row r="79" spans="1:4" x14ac:dyDescent="0.25">
      <c r="A79">
        <v>78</v>
      </c>
      <c r="B79" t="str">
        <f>VLOOKUP(A79,Features!$K$81:$L$86,2,TRUE)</f>
        <v>B_EB</v>
      </c>
      <c r="C79" t="str">
        <f>VLOOKUP(B79,Features!$C$81:$D$86,2,FALSE)</f>
        <v>bus</v>
      </c>
      <c r="D79" s="30">
        <f>IF(B79=B78,D78+(VLOOKUP(B79,Features!$C$81:$G$86,5,FALSE)/24/60),Features!$C$90)</f>
        <v>0.73263888888888851</v>
      </c>
    </row>
    <row r="80" spans="1:4" x14ac:dyDescent="0.25">
      <c r="A80">
        <v>79</v>
      </c>
      <c r="B80" t="str">
        <f>VLOOKUP(A80,Features!$K$81:$L$86,2,TRUE)</f>
        <v>B_EB</v>
      </c>
      <c r="C80" t="str">
        <f>VLOOKUP(B80,Features!$C$81:$D$86,2,FALSE)</f>
        <v>bus</v>
      </c>
      <c r="D80" s="30">
        <f>IF(B80=B79,D79+(VLOOKUP(B80,Features!$C$81:$G$86,5,FALSE)/24/60),Features!$C$90)</f>
        <v>0.73611111111111072</v>
      </c>
    </row>
    <row r="81" spans="1:4" x14ac:dyDescent="0.25">
      <c r="A81">
        <v>80</v>
      </c>
      <c r="B81" t="str">
        <f>VLOOKUP(A81,Features!$K$81:$L$86,2,TRUE)</f>
        <v>B_EB</v>
      </c>
      <c r="C81" t="str">
        <f>VLOOKUP(B81,Features!$C$81:$D$86,2,FALSE)</f>
        <v>bus</v>
      </c>
      <c r="D81" s="30">
        <f>IF(B81=B80,D80+(VLOOKUP(B81,Features!$C$81:$G$86,5,FALSE)/24/60),Features!$C$90)</f>
        <v>0.73958333333333293</v>
      </c>
    </row>
    <row r="82" spans="1:4" x14ac:dyDescent="0.25">
      <c r="A82">
        <v>81</v>
      </c>
      <c r="B82" t="str">
        <f>VLOOKUP(A82,Features!$K$81:$L$86,2,TRUE)</f>
        <v>B_EB</v>
      </c>
      <c r="C82" t="str">
        <f>VLOOKUP(B82,Features!$C$81:$D$86,2,FALSE)</f>
        <v>bus</v>
      </c>
      <c r="D82" s="30">
        <f>IF(B82=B81,D81+(VLOOKUP(B82,Features!$C$81:$G$86,5,FALSE)/24/60),Features!$C$90)</f>
        <v>0.74305555555555514</v>
      </c>
    </row>
    <row r="83" spans="1:4" x14ac:dyDescent="0.25">
      <c r="A83">
        <v>82</v>
      </c>
      <c r="B83" t="str">
        <f>VLOOKUP(A83,Features!$K$81:$L$86,2,TRUE)</f>
        <v>B_EB</v>
      </c>
      <c r="C83" t="str">
        <f>VLOOKUP(B83,Features!$C$81:$D$86,2,FALSE)</f>
        <v>bus</v>
      </c>
      <c r="D83" s="30">
        <f>IF(B83=B82,D82+(VLOOKUP(B83,Features!$C$81:$G$86,5,FALSE)/24/60),Features!$C$90)</f>
        <v>0.74652777777777735</v>
      </c>
    </row>
    <row r="84" spans="1:4" x14ac:dyDescent="0.25">
      <c r="A84">
        <v>83</v>
      </c>
      <c r="B84" t="str">
        <f>VLOOKUP(A84,Features!$K$81:$L$86,2,TRUE)</f>
        <v>B_WB</v>
      </c>
      <c r="C84" t="str">
        <f>VLOOKUP(B84,Features!$C$81:$D$86,2,FALSE)</f>
        <v>bus</v>
      </c>
      <c r="D84" s="30">
        <f>IF(B84=B83,D83+(VLOOKUP(B84,Features!$C$81:$G$86,5,FALSE)/24/60),Features!$C$90)</f>
        <v>0.625</v>
      </c>
    </row>
    <row r="85" spans="1:4" x14ac:dyDescent="0.25">
      <c r="A85">
        <v>84</v>
      </c>
      <c r="B85" t="str">
        <f>VLOOKUP(A85,Features!$K$81:$L$86,2,TRUE)</f>
        <v>B_WB</v>
      </c>
      <c r="C85" t="str">
        <f>VLOOKUP(B85,Features!$C$81:$D$86,2,FALSE)</f>
        <v>bus</v>
      </c>
      <c r="D85" s="30">
        <f>IF(B85=B84,D84+(VLOOKUP(B85,Features!$C$81:$G$86,5,FALSE)/24/60),Features!$C$90)</f>
        <v>0.62847222222222221</v>
      </c>
    </row>
    <row r="86" spans="1:4" x14ac:dyDescent="0.25">
      <c r="A86">
        <v>85</v>
      </c>
      <c r="B86" t="str">
        <f>VLOOKUP(A86,Features!$K$81:$L$86,2,TRUE)</f>
        <v>B_WB</v>
      </c>
      <c r="C86" t="str">
        <f>VLOOKUP(B86,Features!$C$81:$D$86,2,FALSE)</f>
        <v>bus</v>
      </c>
      <c r="D86" s="30">
        <f>IF(B86=B85,D85+(VLOOKUP(B86,Features!$C$81:$G$86,5,FALSE)/24/60),Features!$C$90)</f>
        <v>0.63194444444444442</v>
      </c>
    </row>
    <row r="87" spans="1:4" x14ac:dyDescent="0.25">
      <c r="A87">
        <v>86</v>
      </c>
      <c r="B87" t="str">
        <f>VLOOKUP(A87,Features!$K$81:$L$86,2,TRUE)</f>
        <v>B_WB</v>
      </c>
      <c r="C87" t="str">
        <f>VLOOKUP(B87,Features!$C$81:$D$86,2,FALSE)</f>
        <v>bus</v>
      </c>
      <c r="D87" s="30">
        <f>IF(B87=B86,D86+(VLOOKUP(B87,Features!$C$81:$G$86,5,FALSE)/24/60),Features!$C$90)</f>
        <v>0.63541666666666663</v>
      </c>
    </row>
    <row r="88" spans="1:4" x14ac:dyDescent="0.25">
      <c r="A88">
        <v>87</v>
      </c>
      <c r="B88" t="str">
        <f>VLOOKUP(A88,Features!$K$81:$L$86,2,TRUE)</f>
        <v>B_WB</v>
      </c>
      <c r="C88" t="str">
        <f>VLOOKUP(B88,Features!$C$81:$D$86,2,FALSE)</f>
        <v>bus</v>
      </c>
      <c r="D88" s="30">
        <f>IF(B88=B87,D87+(VLOOKUP(B88,Features!$C$81:$G$86,5,FALSE)/24/60),Features!$C$90)</f>
        <v>0.63888888888888884</v>
      </c>
    </row>
    <row r="89" spans="1:4" x14ac:dyDescent="0.25">
      <c r="A89">
        <v>88</v>
      </c>
      <c r="B89" t="str">
        <f>VLOOKUP(A89,Features!$K$81:$L$86,2,TRUE)</f>
        <v>B_WB</v>
      </c>
      <c r="C89" t="str">
        <f>VLOOKUP(B89,Features!$C$81:$D$86,2,FALSE)</f>
        <v>bus</v>
      </c>
      <c r="D89" s="30">
        <f>IF(B89=B88,D88+(VLOOKUP(B89,Features!$C$81:$G$86,5,FALSE)/24/60),Features!$C$90)</f>
        <v>0.64236111111111105</v>
      </c>
    </row>
    <row r="90" spans="1:4" x14ac:dyDescent="0.25">
      <c r="A90">
        <v>89</v>
      </c>
      <c r="B90" t="str">
        <f>VLOOKUP(A90,Features!$K$81:$L$86,2,TRUE)</f>
        <v>B_WB</v>
      </c>
      <c r="C90" t="str">
        <f>VLOOKUP(B90,Features!$C$81:$D$86,2,FALSE)</f>
        <v>bus</v>
      </c>
      <c r="D90" s="30">
        <f>IF(B90=B89,D89+(VLOOKUP(B90,Features!$C$81:$G$86,5,FALSE)/24/60),Features!$C$90)</f>
        <v>0.64583333333333326</v>
      </c>
    </row>
    <row r="91" spans="1:4" x14ac:dyDescent="0.25">
      <c r="A91">
        <v>90</v>
      </c>
      <c r="B91" t="str">
        <f>VLOOKUP(A91,Features!$K$81:$L$86,2,TRUE)</f>
        <v>B_WB</v>
      </c>
      <c r="C91" t="str">
        <f>VLOOKUP(B91,Features!$C$81:$D$86,2,FALSE)</f>
        <v>bus</v>
      </c>
      <c r="D91" s="30">
        <f>IF(B91=B90,D90+(VLOOKUP(B91,Features!$C$81:$G$86,5,FALSE)/24/60),Features!$C$90)</f>
        <v>0.64930555555555547</v>
      </c>
    </row>
    <row r="92" spans="1:4" x14ac:dyDescent="0.25">
      <c r="A92">
        <v>91</v>
      </c>
      <c r="B92" t="str">
        <f>VLOOKUP(A92,Features!$K$81:$L$86,2,TRUE)</f>
        <v>B_WB</v>
      </c>
      <c r="C92" t="str">
        <f>VLOOKUP(B92,Features!$C$81:$D$86,2,FALSE)</f>
        <v>bus</v>
      </c>
      <c r="D92" s="30">
        <f>IF(B92=B91,D91+(VLOOKUP(B92,Features!$C$81:$G$86,5,FALSE)/24/60),Features!$C$90)</f>
        <v>0.65277777777777768</v>
      </c>
    </row>
    <row r="93" spans="1:4" x14ac:dyDescent="0.25">
      <c r="A93">
        <v>92</v>
      </c>
      <c r="B93" t="str">
        <f>VLOOKUP(A93,Features!$K$81:$L$86,2,TRUE)</f>
        <v>B_WB</v>
      </c>
      <c r="C93" t="str">
        <f>VLOOKUP(B93,Features!$C$81:$D$86,2,FALSE)</f>
        <v>bus</v>
      </c>
      <c r="D93" s="30">
        <f>IF(B93=B92,D92+(VLOOKUP(B93,Features!$C$81:$G$86,5,FALSE)/24/60),Features!$C$90)</f>
        <v>0.65624999999999989</v>
      </c>
    </row>
    <row r="94" spans="1:4" x14ac:dyDescent="0.25">
      <c r="A94">
        <v>93</v>
      </c>
      <c r="B94" t="str">
        <f>VLOOKUP(A94,Features!$K$81:$L$86,2,TRUE)</f>
        <v>B_WB</v>
      </c>
      <c r="C94" t="str">
        <f>VLOOKUP(B94,Features!$C$81:$D$86,2,FALSE)</f>
        <v>bus</v>
      </c>
      <c r="D94" s="30">
        <f>IF(B94=B93,D93+(VLOOKUP(B94,Features!$C$81:$G$86,5,FALSE)/24/60),Features!$C$90)</f>
        <v>0.6597222222222221</v>
      </c>
    </row>
    <row r="95" spans="1:4" x14ac:dyDescent="0.25">
      <c r="A95">
        <v>94</v>
      </c>
      <c r="B95" t="str">
        <f>VLOOKUP(A95,Features!$K$81:$L$86,2,TRUE)</f>
        <v>B_WB</v>
      </c>
      <c r="C95" t="str">
        <f>VLOOKUP(B95,Features!$C$81:$D$86,2,FALSE)</f>
        <v>bus</v>
      </c>
      <c r="D95" s="30">
        <f>IF(B95=B94,D94+(VLOOKUP(B95,Features!$C$81:$G$86,5,FALSE)/24/60),Features!$C$90)</f>
        <v>0.66319444444444431</v>
      </c>
    </row>
    <row r="96" spans="1:4" x14ac:dyDescent="0.25">
      <c r="A96">
        <v>95</v>
      </c>
      <c r="B96" t="str">
        <f>VLOOKUP(A96,Features!$K$81:$L$86,2,TRUE)</f>
        <v>B_WB</v>
      </c>
      <c r="C96" t="str">
        <f>VLOOKUP(B96,Features!$C$81:$D$86,2,FALSE)</f>
        <v>bus</v>
      </c>
      <c r="D96" s="30">
        <f>IF(B96=B95,D95+(VLOOKUP(B96,Features!$C$81:$G$86,5,FALSE)/24/60),Features!$C$90)</f>
        <v>0.66666666666666652</v>
      </c>
    </row>
    <row r="97" spans="1:4" x14ac:dyDescent="0.25">
      <c r="A97">
        <v>96</v>
      </c>
      <c r="B97" t="str">
        <f>VLOOKUP(A97,Features!$K$81:$L$86,2,TRUE)</f>
        <v>B_WB</v>
      </c>
      <c r="C97" t="str">
        <f>VLOOKUP(B97,Features!$C$81:$D$86,2,FALSE)</f>
        <v>bus</v>
      </c>
      <c r="D97" s="30">
        <f>IF(B97=B96,D96+(VLOOKUP(B97,Features!$C$81:$G$86,5,FALSE)/24/60),Features!$C$90)</f>
        <v>0.67013888888888873</v>
      </c>
    </row>
    <row r="98" spans="1:4" x14ac:dyDescent="0.25">
      <c r="A98">
        <v>97</v>
      </c>
      <c r="B98" t="str">
        <f>VLOOKUP(A98,Features!$K$81:$L$86,2,TRUE)</f>
        <v>B_WB</v>
      </c>
      <c r="C98" t="str">
        <f>VLOOKUP(B98,Features!$C$81:$D$86,2,FALSE)</f>
        <v>bus</v>
      </c>
      <c r="D98" s="30">
        <f>IF(B98=B97,D97+(VLOOKUP(B98,Features!$C$81:$G$86,5,FALSE)/24/60),Features!$C$90)</f>
        <v>0.67361111111111094</v>
      </c>
    </row>
    <row r="99" spans="1:4" x14ac:dyDescent="0.25">
      <c r="A99">
        <v>98</v>
      </c>
      <c r="B99" t="str">
        <f>VLOOKUP(A99,Features!$K$81:$L$86,2,TRUE)</f>
        <v>B_WB</v>
      </c>
      <c r="C99" t="str">
        <f>VLOOKUP(B99,Features!$C$81:$D$86,2,FALSE)</f>
        <v>bus</v>
      </c>
      <c r="D99" s="30">
        <f>IF(B99=B98,D98+(VLOOKUP(B99,Features!$C$81:$G$86,5,FALSE)/24/60),Features!$C$90)</f>
        <v>0.67708333333333315</v>
      </c>
    </row>
    <row r="100" spans="1:4" x14ac:dyDescent="0.25">
      <c r="A100">
        <v>99</v>
      </c>
      <c r="B100" t="str">
        <f>VLOOKUP(A100,Features!$K$81:$L$86,2,TRUE)</f>
        <v>B_WB</v>
      </c>
      <c r="C100" t="str">
        <f>VLOOKUP(B100,Features!$C$81:$D$86,2,FALSE)</f>
        <v>bus</v>
      </c>
      <c r="D100" s="30">
        <f>IF(B100=B99,D99+(VLOOKUP(B100,Features!$C$81:$G$86,5,FALSE)/24/60),Features!$C$90)</f>
        <v>0.68055555555555536</v>
      </c>
    </row>
    <row r="101" spans="1:4" x14ac:dyDescent="0.25">
      <c r="A101">
        <v>100</v>
      </c>
      <c r="B101" t="str">
        <f>VLOOKUP(A101,Features!$K$81:$L$86,2,TRUE)</f>
        <v>B_WB</v>
      </c>
      <c r="C101" t="str">
        <f>VLOOKUP(B101,Features!$C$81:$D$86,2,FALSE)</f>
        <v>bus</v>
      </c>
      <c r="D101" s="30">
        <f>IF(B101=B100,D100+(VLOOKUP(B101,Features!$C$81:$G$86,5,FALSE)/24/60),Features!$C$90)</f>
        <v>0.68402777777777757</v>
      </c>
    </row>
    <row r="102" spans="1:4" x14ac:dyDescent="0.25">
      <c r="A102">
        <v>101</v>
      </c>
      <c r="B102" t="str">
        <f>VLOOKUP(A102,Features!$K$81:$L$86,2,TRUE)</f>
        <v>B_WB</v>
      </c>
      <c r="C102" t="str">
        <f>VLOOKUP(B102,Features!$C$81:$D$86,2,FALSE)</f>
        <v>bus</v>
      </c>
      <c r="D102" s="30">
        <f>IF(B102=B101,D101+(VLOOKUP(B102,Features!$C$81:$G$86,5,FALSE)/24/60),Features!$C$90)</f>
        <v>0.68749999999999978</v>
      </c>
    </row>
    <row r="103" spans="1:4" x14ac:dyDescent="0.25">
      <c r="A103">
        <v>102</v>
      </c>
      <c r="B103" t="str">
        <f>VLOOKUP(A103,Features!$K$81:$L$86,2,TRUE)</f>
        <v>B_WB</v>
      </c>
      <c r="C103" t="str">
        <f>VLOOKUP(B103,Features!$C$81:$D$86,2,FALSE)</f>
        <v>bus</v>
      </c>
      <c r="D103" s="30">
        <f>IF(B103=B102,D102+(VLOOKUP(B103,Features!$C$81:$G$86,5,FALSE)/24/60),Features!$C$90)</f>
        <v>0.69097222222222199</v>
      </c>
    </row>
    <row r="104" spans="1:4" x14ac:dyDescent="0.25">
      <c r="A104">
        <v>103</v>
      </c>
      <c r="B104" t="str">
        <f>VLOOKUP(A104,Features!$K$81:$L$86,2,TRUE)</f>
        <v>B_WB</v>
      </c>
      <c r="C104" t="str">
        <f>VLOOKUP(B104,Features!$C$81:$D$86,2,FALSE)</f>
        <v>bus</v>
      </c>
      <c r="D104" s="30">
        <f>IF(B104=B103,D103+(VLOOKUP(B104,Features!$C$81:$G$86,5,FALSE)/24/60),Features!$C$90)</f>
        <v>0.6944444444444442</v>
      </c>
    </row>
    <row r="105" spans="1:4" x14ac:dyDescent="0.25">
      <c r="A105">
        <v>104</v>
      </c>
      <c r="B105" t="str">
        <f>VLOOKUP(A105,Features!$K$81:$L$86,2,TRUE)</f>
        <v>B_WB</v>
      </c>
      <c r="C105" t="str">
        <f>VLOOKUP(B105,Features!$C$81:$D$86,2,FALSE)</f>
        <v>bus</v>
      </c>
      <c r="D105" s="30">
        <f>IF(B105=B104,D104+(VLOOKUP(B105,Features!$C$81:$G$86,5,FALSE)/24/60),Features!$C$90)</f>
        <v>0.69791666666666641</v>
      </c>
    </row>
    <row r="106" spans="1:4" x14ac:dyDescent="0.25">
      <c r="A106">
        <v>105</v>
      </c>
      <c r="B106" t="str">
        <f>VLOOKUP(A106,Features!$K$81:$L$86,2,TRUE)</f>
        <v>B_WB</v>
      </c>
      <c r="C106" t="str">
        <f>VLOOKUP(B106,Features!$C$81:$D$86,2,FALSE)</f>
        <v>bus</v>
      </c>
      <c r="D106" s="30">
        <f>IF(B106=B105,D105+(VLOOKUP(B106,Features!$C$81:$G$86,5,FALSE)/24/60),Features!$C$90)</f>
        <v>0.70138888888888862</v>
      </c>
    </row>
    <row r="107" spans="1:4" x14ac:dyDescent="0.25">
      <c r="A107">
        <v>106</v>
      </c>
      <c r="B107" t="str">
        <f>VLOOKUP(A107,Features!$K$81:$L$86,2,TRUE)</f>
        <v>B_WB</v>
      </c>
      <c r="C107" t="str">
        <f>VLOOKUP(B107,Features!$C$81:$D$86,2,FALSE)</f>
        <v>bus</v>
      </c>
      <c r="D107" s="30">
        <f>IF(B107=B106,D106+(VLOOKUP(B107,Features!$C$81:$G$86,5,FALSE)/24/60),Features!$C$90)</f>
        <v>0.70486111111111083</v>
      </c>
    </row>
    <row r="108" spans="1:4" x14ac:dyDescent="0.25">
      <c r="A108">
        <v>107</v>
      </c>
      <c r="B108" t="str">
        <f>VLOOKUP(A108,Features!$K$81:$L$86,2,TRUE)</f>
        <v>B_WB</v>
      </c>
      <c r="C108" t="str">
        <f>VLOOKUP(B108,Features!$C$81:$D$86,2,FALSE)</f>
        <v>bus</v>
      </c>
      <c r="D108" s="30">
        <f>IF(B108=B107,D107+(VLOOKUP(B108,Features!$C$81:$G$86,5,FALSE)/24/60),Features!$C$90)</f>
        <v>0.70833333333333304</v>
      </c>
    </row>
    <row r="109" spans="1:4" x14ac:dyDescent="0.25">
      <c r="A109">
        <v>108</v>
      </c>
      <c r="B109" t="str">
        <f>VLOOKUP(A109,Features!$K$81:$L$86,2,TRUE)</f>
        <v>B_WB</v>
      </c>
      <c r="C109" t="str">
        <f>VLOOKUP(B109,Features!$C$81:$D$86,2,FALSE)</f>
        <v>bus</v>
      </c>
      <c r="D109" s="30">
        <f>IF(B109=B108,D108+(VLOOKUP(B109,Features!$C$81:$G$86,5,FALSE)/24/60),Features!$C$90)</f>
        <v>0.71180555555555525</v>
      </c>
    </row>
    <row r="110" spans="1:4" x14ac:dyDescent="0.25">
      <c r="A110">
        <v>109</v>
      </c>
      <c r="B110" t="str">
        <f>VLOOKUP(A110,Features!$K$81:$L$86,2,TRUE)</f>
        <v>B_WB</v>
      </c>
      <c r="C110" t="str">
        <f>VLOOKUP(B110,Features!$C$81:$D$86,2,FALSE)</f>
        <v>bus</v>
      </c>
      <c r="D110" s="30">
        <f>IF(B110=B109,D109+(VLOOKUP(B110,Features!$C$81:$G$86,5,FALSE)/24/60),Features!$C$90)</f>
        <v>0.71527777777777746</v>
      </c>
    </row>
    <row r="111" spans="1:4" x14ac:dyDescent="0.25">
      <c r="A111">
        <v>110</v>
      </c>
      <c r="B111" t="str">
        <f>VLOOKUP(A111,Features!$K$81:$L$86,2,TRUE)</f>
        <v>B_WB</v>
      </c>
      <c r="C111" t="str">
        <f>VLOOKUP(B111,Features!$C$81:$D$86,2,FALSE)</f>
        <v>bus</v>
      </c>
      <c r="D111" s="30">
        <f>IF(B111=B110,D110+(VLOOKUP(B111,Features!$C$81:$G$86,5,FALSE)/24/60),Features!$C$90)</f>
        <v>0.71874999999999967</v>
      </c>
    </row>
    <row r="112" spans="1:4" x14ac:dyDescent="0.25">
      <c r="A112">
        <v>111</v>
      </c>
      <c r="B112" t="str">
        <f>VLOOKUP(A112,Features!$K$81:$L$86,2,TRUE)</f>
        <v>B_WB</v>
      </c>
      <c r="C112" t="str">
        <f>VLOOKUP(B112,Features!$C$81:$D$86,2,FALSE)</f>
        <v>bus</v>
      </c>
      <c r="D112" s="30">
        <f>IF(B112=B111,D111+(VLOOKUP(B112,Features!$C$81:$G$86,5,FALSE)/24/60),Features!$C$90)</f>
        <v>0.72222222222222188</v>
      </c>
    </row>
    <row r="113" spans="1:4" x14ac:dyDescent="0.25">
      <c r="A113">
        <v>112</v>
      </c>
      <c r="B113" t="str">
        <f>VLOOKUP(A113,Features!$K$81:$L$86,2,TRUE)</f>
        <v>B_WB</v>
      </c>
      <c r="C113" t="str">
        <f>VLOOKUP(B113,Features!$C$81:$D$86,2,FALSE)</f>
        <v>bus</v>
      </c>
      <c r="D113" s="30">
        <f>IF(B113=B112,D112+(VLOOKUP(B113,Features!$C$81:$G$86,5,FALSE)/24/60),Features!$C$90)</f>
        <v>0.72569444444444409</v>
      </c>
    </row>
    <row r="114" spans="1:4" x14ac:dyDescent="0.25">
      <c r="A114">
        <v>113</v>
      </c>
      <c r="B114" t="str">
        <f>VLOOKUP(A114,Features!$K$81:$L$86,2,TRUE)</f>
        <v>B_WB</v>
      </c>
      <c r="C114" t="str">
        <f>VLOOKUP(B114,Features!$C$81:$D$86,2,FALSE)</f>
        <v>bus</v>
      </c>
      <c r="D114" s="30">
        <f>IF(B114=B113,D113+(VLOOKUP(B114,Features!$C$81:$G$86,5,FALSE)/24/60),Features!$C$90)</f>
        <v>0.7291666666666663</v>
      </c>
    </row>
    <row r="115" spans="1:4" x14ac:dyDescent="0.25">
      <c r="A115">
        <v>114</v>
      </c>
      <c r="B115" t="str">
        <f>VLOOKUP(A115,Features!$K$81:$L$86,2,TRUE)</f>
        <v>B_WB</v>
      </c>
      <c r="C115" t="str">
        <f>VLOOKUP(B115,Features!$C$81:$D$86,2,FALSE)</f>
        <v>bus</v>
      </c>
      <c r="D115" s="30">
        <f>IF(B115=B114,D114+(VLOOKUP(B115,Features!$C$81:$G$86,5,FALSE)/24/60),Features!$C$90)</f>
        <v>0.73263888888888851</v>
      </c>
    </row>
    <row r="116" spans="1:4" x14ac:dyDescent="0.25">
      <c r="A116">
        <v>115</v>
      </c>
      <c r="B116" t="str">
        <f>VLOOKUP(A116,Features!$K$81:$L$86,2,TRUE)</f>
        <v>B_WB</v>
      </c>
      <c r="C116" t="str">
        <f>VLOOKUP(B116,Features!$C$81:$D$86,2,FALSE)</f>
        <v>bus</v>
      </c>
      <c r="D116" s="30">
        <f>IF(B116=B115,D115+(VLOOKUP(B116,Features!$C$81:$G$86,5,FALSE)/24/60),Features!$C$90)</f>
        <v>0.73611111111111072</v>
      </c>
    </row>
    <row r="117" spans="1:4" x14ac:dyDescent="0.25">
      <c r="A117">
        <v>116</v>
      </c>
      <c r="B117" t="str">
        <f>VLOOKUP(A117,Features!$K$81:$L$86,2,TRUE)</f>
        <v>B_WB</v>
      </c>
      <c r="C117" t="str">
        <f>VLOOKUP(B117,Features!$C$81:$D$86,2,FALSE)</f>
        <v>bus</v>
      </c>
      <c r="D117" s="30">
        <f>IF(B117=B116,D116+(VLOOKUP(B117,Features!$C$81:$G$86,5,FALSE)/24/60),Features!$C$90)</f>
        <v>0.73958333333333293</v>
      </c>
    </row>
    <row r="118" spans="1:4" x14ac:dyDescent="0.25">
      <c r="A118">
        <v>117</v>
      </c>
      <c r="B118" t="str">
        <f>VLOOKUP(A118,Features!$K$81:$L$86,2,TRUE)</f>
        <v>B_WB</v>
      </c>
      <c r="C118" t="str">
        <f>VLOOKUP(B118,Features!$C$81:$D$86,2,FALSE)</f>
        <v>bus</v>
      </c>
      <c r="D118" s="30">
        <f>IF(B118=B117,D117+(VLOOKUP(B118,Features!$C$81:$G$86,5,FALSE)/24/60),Features!$C$90)</f>
        <v>0.74305555555555514</v>
      </c>
    </row>
    <row r="119" spans="1:4" x14ac:dyDescent="0.25">
      <c r="A119">
        <v>118</v>
      </c>
      <c r="B119" t="str">
        <f>VLOOKUP(A119,Features!$K$81:$L$86,2,TRUE)</f>
        <v>B_WB</v>
      </c>
      <c r="C119" t="str">
        <f>VLOOKUP(B119,Features!$C$81:$D$86,2,FALSE)</f>
        <v>bus</v>
      </c>
      <c r="D119" s="30">
        <f>IF(B119=B118,D118+(VLOOKUP(B119,Features!$C$81:$G$86,5,FALSE)/24/60),Features!$C$90)</f>
        <v>0.74652777777777735</v>
      </c>
    </row>
    <row r="120" spans="1:4" x14ac:dyDescent="0.25">
      <c r="A120">
        <v>119</v>
      </c>
      <c r="B120" t="str">
        <f>VLOOKUP(A120,Features!$K$81:$L$86,2,TRUE)</f>
        <v>C_NB</v>
      </c>
      <c r="C120" t="str">
        <f>VLOOKUP(B120,Features!$C$81:$D$86,2,FALSE)</f>
        <v>train</v>
      </c>
      <c r="D120" s="30">
        <f>IF(B120=B119,D119+(VLOOKUP(B120,Features!$C$81:$G$86,5,FALSE)/24/60),Features!$C$90)</f>
        <v>0.625</v>
      </c>
    </row>
    <row r="121" spans="1:4" x14ac:dyDescent="0.25">
      <c r="A121">
        <v>120</v>
      </c>
      <c r="B121" t="str">
        <f>VLOOKUP(A121,Features!$K$81:$L$86,2,TRUE)</f>
        <v>C_NB</v>
      </c>
      <c r="C121" t="str">
        <f>VLOOKUP(B121,Features!$C$81:$D$86,2,FALSE)</f>
        <v>train</v>
      </c>
      <c r="D121" s="30">
        <f>IF(B121=B120,D120+(VLOOKUP(B121,Features!$C$81:$G$86,5,FALSE)/24/60),Features!$C$90)</f>
        <v>0.63194444444444442</v>
      </c>
    </row>
    <row r="122" spans="1:4" x14ac:dyDescent="0.25">
      <c r="A122">
        <v>121</v>
      </c>
      <c r="B122" t="str">
        <f>VLOOKUP(A122,Features!$K$81:$L$86,2,TRUE)</f>
        <v>C_NB</v>
      </c>
      <c r="C122" t="str">
        <f>VLOOKUP(B122,Features!$C$81:$D$86,2,FALSE)</f>
        <v>train</v>
      </c>
      <c r="D122" s="30">
        <f>IF(B122=B121,D121+(VLOOKUP(B122,Features!$C$81:$G$86,5,FALSE)/24/60),Features!$C$90)</f>
        <v>0.63888888888888884</v>
      </c>
    </row>
    <row r="123" spans="1:4" x14ac:dyDescent="0.25">
      <c r="A123">
        <v>122</v>
      </c>
      <c r="B123" t="str">
        <f>VLOOKUP(A123,Features!$K$81:$L$86,2,TRUE)</f>
        <v>C_NB</v>
      </c>
      <c r="C123" t="str">
        <f>VLOOKUP(B123,Features!$C$81:$D$86,2,FALSE)</f>
        <v>train</v>
      </c>
      <c r="D123" s="30">
        <f>IF(B123=B122,D122+(VLOOKUP(B123,Features!$C$81:$G$86,5,FALSE)/24/60),Features!$C$90)</f>
        <v>0.64583333333333326</v>
      </c>
    </row>
    <row r="124" spans="1:4" x14ac:dyDescent="0.25">
      <c r="A124">
        <v>123</v>
      </c>
      <c r="B124" t="str">
        <f>VLOOKUP(A124,Features!$K$81:$L$86,2,TRUE)</f>
        <v>C_NB</v>
      </c>
      <c r="C124" t="str">
        <f>VLOOKUP(B124,Features!$C$81:$D$86,2,FALSE)</f>
        <v>train</v>
      </c>
      <c r="D124" s="30">
        <f>IF(B124=B123,D123+(VLOOKUP(B124,Features!$C$81:$G$86,5,FALSE)/24/60),Features!$C$90)</f>
        <v>0.65277777777777768</v>
      </c>
    </row>
    <row r="125" spans="1:4" x14ac:dyDescent="0.25">
      <c r="A125">
        <v>124</v>
      </c>
      <c r="B125" t="str">
        <f>VLOOKUP(A125,Features!$K$81:$L$86,2,TRUE)</f>
        <v>C_NB</v>
      </c>
      <c r="C125" t="str">
        <f>VLOOKUP(B125,Features!$C$81:$D$86,2,FALSE)</f>
        <v>train</v>
      </c>
      <c r="D125" s="30">
        <f>IF(B125=B124,D124+(VLOOKUP(B125,Features!$C$81:$G$86,5,FALSE)/24/60),Features!$C$90)</f>
        <v>0.6597222222222221</v>
      </c>
    </row>
    <row r="126" spans="1:4" x14ac:dyDescent="0.25">
      <c r="A126">
        <v>125</v>
      </c>
      <c r="B126" t="str">
        <f>VLOOKUP(A126,Features!$K$81:$L$86,2,TRUE)</f>
        <v>C_NB</v>
      </c>
      <c r="C126" t="str">
        <f>VLOOKUP(B126,Features!$C$81:$D$86,2,FALSE)</f>
        <v>train</v>
      </c>
      <c r="D126" s="30">
        <f>IF(B126=B125,D125+(VLOOKUP(B126,Features!$C$81:$G$86,5,FALSE)/24/60),Features!$C$90)</f>
        <v>0.66666666666666652</v>
      </c>
    </row>
    <row r="127" spans="1:4" x14ac:dyDescent="0.25">
      <c r="A127">
        <v>126</v>
      </c>
      <c r="B127" t="str">
        <f>VLOOKUP(A127,Features!$K$81:$L$86,2,TRUE)</f>
        <v>C_NB</v>
      </c>
      <c r="C127" t="str">
        <f>VLOOKUP(B127,Features!$C$81:$D$86,2,FALSE)</f>
        <v>train</v>
      </c>
      <c r="D127" s="30">
        <f>IF(B127=B126,D126+(VLOOKUP(B127,Features!$C$81:$G$86,5,FALSE)/24/60),Features!$C$90)</f>
        <v>0.67361111111111094</v>
      </c>
    </row>
    <row r="128" spans="1:4" x14ac:dyDescent="0.25">
      <c r="A128">
        <v>127</v>
      </c>
      <c r="B128" t="str">
        <f>VLOOKUP(A128,Features!$K$81:$L$86,2,TRUE)</f>
        <v>C_NB</v>
      </c>
      <c r="C128" t="str">
        <f>VLOOKUP(B128,Features!$C$81:$D$86,2,FALSE)</f>
        <v>train</v>
      </c>
      <c r="D128" s="30">
        <f>IF(B128=B127,D127+(VLOOKUP(B128,Features!$C$81:$G$86,5,FALSE)/24/60),Features!$C$90)</f>
        <v>0.68055555555555536</v>
      </c>
    </row>
    <row r="129" spans="1:4" x14ac:dyDescent="0.25">
      <c r="A129">
        <v>128</v>
      </c>
      <c r="B129" t="str">
        <f>VLOOKUP(A129,Features!$K$81:$L$86,2,TRUE)</f>
        <v>C_NB</v>
      </c>
      <c r="C129" t="str">
        <f>VLOOKUP(B129,Features!$C$81:$D$86,2,FALSE)</f>
        <v>train</v>
      </c>
      <c r="D129" s="30">
        <f>IF(B129=B128,D128+(VLOOKUP(B129,Features!$C$81:$G$86,5,FALSE)/24/60),Features!$C$90)</f>
        <v>0.68749999999999978</v>
      </c>
    </row>
    <row r="130" spans="1:4" x14ac:dyDescent="0.25">
      <c r="A130">
        <v>129</v>
      </c>
      <c r="B130" t="str">
        <f>VLOOKUP(A130,Features!$K$81:$L$86,2,TRUE)</f>
        <v>C_NB</v>
      </c>
      <c r="C130" t="str">
        <f>VLOOKUP(B130,Features!$C$81:$D$86,2,FALSE)</f>
        <v>train</v>
      </c>
      <c r="D130" s="30">
        <f>IF(B130=B129,D129+(VLOOKUP(B130,Features!$C$81:$G$86,5,FALSE)/24/60),Features!$C$90)</f>
        <v>0.6944444444444442</v>
      </c>
    </row>
    <row r="131" spans="1:4" x14ac:dyDescent="0.25">
      <c r="A131">
        <v>130</v>
      </c>
      <c r="B131" t="str">
        <f>VLOOKUP(A131,Features!$K$81:$L$86,2,TRUE)</f>
        <v>C_NB</v>
      </c>
      <c r="C131" t="str">
        <f>VLOOKUP(B131,Features!$C$81:$D$86,2,FALSE)</f>
        <v>train</v>
      </c>
      <c r="D131" s="30">
        <f>IF(B131=B130,D130+(VLOOKUP(B131,Features!$C$81:$G$86,5,FALSE)/24/60),Features!$C$90)</f>
        <v>0.70138888888888862</v>
      </c>
    </row>
    <row r="132" spans="1:4" x14ac:dyDescent="0.25">
      <c r="A132">
        <v>131</v>
      </c>
      <c r="B132" t="str">
        <f>VLOOKUP(A132,Features!$K$81:$L$86,2,TRUE)</f>
        <v>C_NB</v>
      </c>
      <c r="C132" t="str">
        <f>VLOOKUP(B132,Features!$C$81:$D$86,2,FALSE)</f>
        <v>train</v>
      </c>
      <c r="D132" s="30">
        <f>IF(B132=B131,D131+(VLOOKUP(B132,Features!$C$81:$G$86,5,FALSE)/24/60),Features!$C$90)</f>
        <v>0.70833333333333304</v>
      </c>
    </row>
    <row r="133" spans="1:4" x14ac:dyDescent="0.25">
      <c r="A133">
        <v>132</v>
      </c>
      <c r="B133" t="str">
        <f>VLOOKUP(A133,Features!$K$81:$L$86,2,TRUE)</f>
        <v>C_NB</v>
      </c>
      <c r="C133" t="str">
        <f>VLOOKUP(B133,Features!$C$81:$D$86,2,FALSE)</f>
        <v>train</v>
      </c>
      <c r="D133" s="30">
        <f>IF(B133=B132,D132+(VLOOKUP(B133,Features!$C$81:$G$86,5,FALSE)/24/60),Features!$C$90)</f>
        <v>0.71527777777777746</v>
      </c>
    </row>
    <row r="134" spans="1:4" x14ac:dyDescent="0.25">
      <c r="A134">
        <v>133</v>
      </c>
      <c r="B134" t="str">
        <f>VLOOKUP(A134,Features!$K$81:$L$86,2,TRUE)</f>
        <v>C_NB</v>
      </c>
      <c r="C134" t="str">
        <f>VLOOKUP(B134,Features!$C$81:$D$86,2,FALSE)</f>
        <v>train</v>
      </c>
      <c r="D134" s="30">
        <f>IF(B134=B133,D133+(VLOOKUP(B134,Features!$C$81:$G$86,5,FALSE)/24/60),Features!$C$90)</f>
        <v>0.72222222222222188</v>
      </c>
    </row>
    <row r="135" spans="1:4" x14ac:dyDescent="0.25">
      <c r="A135">
        <v>134</v>
      </c>
      <c r="B135" t="str">
        <f>VLOOKUP(A135,Features!$K$81:$L$86,2,TRUE)</f>
        <v>C_NB</v>
      </c>
      <c r="C135" t="str">
        <f>VLOOKUP(B135,Features!$C$81:$D$86,2,FALSE)</f>
        <v>train</v>
      </c>
      <c r="D135" s="30">
        <f>IF(B135=B134,D134+(VLOOKUP(B135,Features!$C$81:$G$86,5,FALSE)/24/60),Features!$C$90)</f>
        <v>0.7291666666666663</v>
      </c>
    </row>
    <row r="136" spans="1:4" x14ac:dyDescent="0.25">
      <c r="A136">
        <v>135</v>
      </c>
      <c r="B136" t="str">
        <f>VLOOKUP(A136,Features!$K$81:$L$86,2,TRUE)</f>
        <v>C_NB</v>
      </c>
      <c r="C136" t="str">
        <f>VLOOKUP(B136,Features!$C$81:$D$86,2,FALSE)</f>
        <v>train</v>
      </c>
      <c r="D136" s="30">
        <f>IF(B136=B135,D135+(VLOOKUP(B136,Features!$C$81:$G$86,5,FALSE)/24/60),Features!$C$90)</f>
        <v>0.73611111111111072</v>
      </c>
    </row>
    <row r="137" spans="1:4" x14ac:dyDescent="0.25">
      <c r="A137">
        <v>136</v>
      </c>
      <c r="B137" t="str">
        <f>VLOOKUP(A137,Features!$K$81:$L$86,2,TRUE)</f>
        <v>C_NB</v>
      </c>
      <c r="C137" t="str">
        <f>VLOOKUP(B137,Features!$C$81:$D$86,2,FALSE)</f>
        <v>train</v>
      </c>
      <c r="D137" s="30">
        <f>IF(B137=B136,D136+(VLOOKUP(B137,Features!$C$81:$G$86,5,FALSE)/24/60),Features!$C$90)</f>
        <v>0.74305555555555514</v>
      </c>
    </row>
    <row r="138" spans="1:4" x14ac:dyDescent="0.25">
      <c r="A138">
        <v>137</v>
      </c>
      <c r="B138" t="str">
        <f>VLOOKUP(A138,Features!$K$81:$L$86,2,TRUE)</f>
        <v>C_SB</v>
      </c>
      <c r="C138" t="str">
        <f>VLOOKUP(B138,Features!$C$81:$D$86,2,FALSE)</f>
        <v>train</v>
      </c>
      <c r="D138" s="30">
        <f>IF(B138=B137,D137+(VLOOKUP(B138,Features!$C$81:$G$86,5,FALSE)/24/60),Features!$C$90)</f>
        <v>0.625</v>
      </c>
    </row>
    <row r="139" spans="1:4" x14ac:dyDescent="0.25">
      <c r="A139">
        <v>138</v>
      </c>
      <c r="B139" t="str">
        <f>VLOOKUP(A139,Features!$K$81:$L$86,2,TRUE)</f>
        <v>C_SB</v>
      </c>
      <c r="C139" t="str">
        <f>VLOOKUP(B139,Features!$C$81:$D$86,2,FALSE)</f>
        <v>train</v>
      </c>
      <c r="D139" s="30">
        <f>IF(B139=B138,D138+(VLOOKUP(B139,Features!$C$81:$G$86,5,FALSE)/24/60),Features!$C$90)</f>
        <v>0.63194444444444442</v>
      </c>
    </row>
    <row r="140" spans="1:4" x14ac:dyDescent="0.25">
      <c r="A140">
        <v>139</v>
      </c>
      <c r="B140" t="str">
        <f>VLOOKUP(A140,Features!$K$81:$L$86,2,TRUE)</f>
        <v>C_SB</v>
      </c>
      <c r="C140" t="str">
        <f>VLOOKUP(B140,Features!$C$81:$D$86,2,FALSE)</f>
        <v>train</v>
      </c>
      <c r="D140" s="30">
        <f>IF(B140=B139,D139+(VLOOKUP(B140,Features!$C$81:$G$86,5,FALSE)/24/60),Features!$C$90)</f>
        <v>0.63888888888888884</v>
      </c>
    </row>
    <row r="141" spans="1:4" x14ac:dyDescent="0.25">
      <c r="A141">
        <v>140</v>
      </c>
      <c r="B141" t="str">
        <f>VLOOKUP(A141,Features!$K$81:$L$86,2,TRUE)</f>
        <v>C_SB</v>
      </c>
      <c r="C141" t="str">
        <f>VLOOKUP(B141,Features!$C$81:$D$86,2,FALSE)</f>
        <v>train</v>
      </c>
      <c r="D141" s="30">
        <f>IF(B141=B140,D140+(VLOOKUP(B141,Features!$C$81:$G$86,5,FALSE)/24/60),Features!$C$90)</f>
        <v>0.64583333333333326</v>
      </c>
    </row>
    <row r="142" spans="1:4" x14ac:dyDescent="0.25">
      <c r="A142">
        <v>141</v>
      </c>
      <c r="B142" t="str">
        <f>VLOOKUP(A142,Features!$K$81:$L$86,2,TRUE)</f>
        <v>C_SB</v>
      </c>
      <c r="C142" t="str">
        <f>VLOOKUP(B142,Features!$C$81:$D$86,2,FALSE)</f>
        <v>train</v>
      </c>
      <c r="D142" s="30">
        <f>IF(B142=B141,D141+(VLOOKUP(B142,Features!$C$81:$G$86,5,FALSE)/24/60),Features!$C$90)</f>
        <v>0.65277777777777768</v>
      </c>
    </row>
    <row r="143" spans="1:4" x14ac:dyDescent="0.25">
      <c r="A143">
        <v>142</v>
      </c>
      <c r="B143" t="str">
        <f>VLOOKUP(A143,Features!$K$81:$L$86,2,TRUE)</f>
        <v>C_SB</v>
      </c>
      <c r="C143" t="str">
        <f>VLOOKUP(B143,Features!$C$81:$D$86,2,FALSE)</f>
        <v>train</v>
      </c>
      <c r="D143" s="30">
        <f>IF(B143=B142,D142+(VLOOKUP(B143,Features!$C$81:$G$86,5,FALSE)/24/60),Features!$C$90)</f>
        <v>0.6597222222222221</v>
      </c>
    </row>
    <row r="144" spans="1:4" x14ac:dyDescent="0.25">
      <c r="A144">
        <v>143</v>
      </c>
      <c r="B144" t="str">
        <f>VLOOKUP(A144,Features!$K$81:$L$86,2,TRUE)</f>
        <v>C_SB</v>
      </c>
      <c r="C144" t="str">
        <f>VLOOKUP(B144,Features!$C$81:$D$86,2,FALSE)</f>
        <v>train</v>
      </c>
      <c r="D144" s="30">
        <f>IF(B144=B143,D143+(VLOOKUP(B144,Features!$C$81:$G$86,5,FALSE)/24/60),Features!$C$90)</f>
        <v>0.66666666666666652</v>
      </c>
    </row>
    <row r="145" spans="1:4" x14ac:dyDescent="0.25">
      <c r="A145">
        <v>144</v>
      </c>
      <c r="B145" t="str">
        <f>VLOOKUP(A145,Features!$K$81:$L$86,2,TRUE)</f>
        <v>C_SB</v>
      </c>
      <c r="C145" t="str">
        <f>VLOOKUP(B145,Features!$C$81:$D$86,2,FALSE)</f>
        <v>train</v>
      </c>
      <c r="D145" s="30">
        <f>IF(B145=B144,D144+(VLOOKUP(B145,Features!$C$81:$G$86,5,FALSE)/24/60),Features!$C$90)</f>
        <v>0.67361111111111094</v>
      </c>
    </row>
    <row r="146" spans="1:4" x14ac:dyDescent="0.25">
      <c r="A146">
        <v>145</v>
      </c>
      <c r="B146" t="str">
        <f>VLOOKUP(A146,Features!$K$81:$L$86,2,TRUE)</f>
        <v>C_SB</v>
      </c>
      <c r="C146" t="str">
        <f>VLOOKUP(B146,Features!$C$81:$D$86,2,FALSE)</f>
        <v>train</v>
      </c>
      <c r="D146" s="30">
        <f>IF(B146=B145,D145+(VLOOKUP(B146,Features!$C$81:$G$86,5,FALSE)/24/60),Features!$C$90)</f>
        <v>0.68055555555555536</v>
      </c>
    </row>
    <row r="147" spans="1:4" x14ac:dyDescent="0.25">
      <c r="A147">
        <v>146</v>
      </c>
      <c r="B147" t="str">
        <f>VLOOKUP(A147,Features!$K$81:$L$86,2,TRUE)</f>
        <v>C_SB</v>
      </c>
      <c r="C147" t="str">
        <f>VLOOKUP(B147,Features!$C$81:$D$86,2,FALSE)</f>
        <v>train</v>
      </c>
      <c r="D147" s="30">
        <f>IF(B147=B146,D146+(VLOOKUP(B147,Features!$C$81:$G$86,5,FALSE)/24/60),Features!$C$90)</f>
        <v>0.68749999999999978</v>
      </c>
    </row>
    <row r="148" spans="1:4" x14ac:dyDescent="0.25">
      <c r="A148">
        <v>147</v>
      </c>
      <c r="B148" t="str">
        <f>VLOOKUP(A148,Features!$K$81:$L$86,2,TRUE)</f>
        <v>C_SB</v>
      </c>
      <c r="C148" t="str">
        <f>VLOOKUP(B148,Features!$C$81:$D$86,2,FALSE)</f>
        <v>train</v>
      </c>
      <c r="D148" s="30">
        <f>IF(B148=B147,D147+(VLOOKUP(B148,Features!$C$81:$G$86,5,FALSE)/24/60),Features!$C$90)</f>
        <v>0.6944444444444442</v>
      </c>
    </row>
    <row r="149" spans="1:4" x14ac:dyDescent="0.25">
      <c r="A149">
        <v>148</v>
      </c>
      <c r="B149" t="str">
        <f>VLOOKUP(A149,Features!$K$81:$L$86,2,TRUE)</f>
        <v>C_SB</v>
      </c>
      <c r="C149" t="str">
        <f>VLOOKUP(B149,Features!$C$81:$D$86,2,FALSE)</f>
        <v>train</v>
      </c>
      <c r="D149" s="30">
        <f>IF(B149=B148,D148+(VLOOKUP(B149,Features!$C$81:$G$86,5,FALSE)/24/60),Features!$C$90)</f>
        <v>0.70138888888888862</v>
      </c>
    </row>
    <row r="150" spans="1:4" x14ac:dyDescent="0.25">
      <c r="A150">
        <v>149</v>
      </c>
      <c r="B150" t="str">
        <f>VLOOKUP(A150,Features!$K$81:$L$86,2,TRUE)</f>
        <v>C_SB</v>
      </c>
      <c r="C150" t="str">
        <f>VLOOKUP(B150,Features!$C$81:$D$86,2,FALSE)</f>
        <v>train</v>
      </c>
      <c r="D150" s="30">
        <f>IF(B150=B149,D149+(VLOOKUP(B150,Features!$C$81:$G$86,5,FALSE)/24/60),Features!$C$90)</f>
        <v>0.70833333333333304</v>
      </c>
    </row>
    <row r="151" spans="1:4" x14ac:dyDescent="0.25">
      <c r="A151">
        <v>150</v>
      </c>
      <c r="B151" t="str">
        <f>VLOOKUP(A151,Features!$K$81:$L$86,2,TRUE)</f>
        <v>C_SB</v>
      </c>
      <c r="C151" t="str">
        <f>VLOOKUP(B151,Features!$C$81:$D$86,2,FALSE)</f>
        <v>train</v>
      </c>
      <c r="D151" s="30">
        <f>IF(B151=B150,D150+(VLOOKUP(B151,Features!$C$81:$G$86,5,FALSE)/24/60),Features!$C$90)</f>
        <v>0.71527777777777746</v>
      </c>
    </row>
    <row r="152" spans="1:4" x14ac:dyDescent="0.25">
      <c r="A152">
        <v>151</v>
      </c>
      <c r="B152" t="str">
        <f>VLOOKUP(A152,Features!$K$81:$L$86,2,TRUE)</f>
        <v>C_SB</v>
      </c>
      <c r="C152" t="str">
        <f>VLOOKUP(B152,Features!$C$81:$D$86,2,FALSE)</f>
        <v>train</v>
      </c>
      <c r="D152" s="30">
        <f>IF(B152=B151,D151+(VLOOKUP(B152,Features!$C$81:$G$86,5,FALSE)/24/60),Features!$C$90)</f>
        <v>0.72222222222222188</v>
      </c>
    </row>
    <row r="153" spans="1:4" x14ac:dyDescent="0.25">
      <c r="A153">
        <v>152</v>
      </c>
      <c r="B153" t="str">
        <f>VLOOKUP(A153,Features!$K$81:$L$86,2,TRUE)</f>
        <v>C_SB</v>
      </c>
      <c r="C153" t="str">
        <f>VLOOKUP(B153,Features!$C$81:$D$86,2,FALSE)</f>
        <v>train</v>
      </c>
      <c r="D153" s="30">
        <f>IF(B153=B152,D152+(VLOOKUP(B153,Features!$C$81:$G$86,5,FALSE)/24/60),Features!$C$90)</f>
        <v>0.7291666666666663</v>
      </c>
    </row>
    <row r="154" spans="1:4" x14ac:dyDescent="0.25">
      <c r="A154">
        <v>153</v>
      </c>
      <c r="B154" t="str">
        <f>VLOOKUP(A154,Features!$K$81:$L$86,2,TRUE)</f>
        <v>C_SB</v>
      </c>
      <c r="C154" t="str">
        <f>VLOOKUP(B154,Features!$C$81:$D$86,2,FALSE)</f>
        <v>train</v>
      </c>
      <c r="D154" s="30">
        <f>IF(B154=B153,D153+(VLOOKUP(B154,Features!$C$81:$G$86,5,FALSE)/24/60),Features!$C$90)</f>
        <v>0.73611111111111072</v>
      </c>
    </row>
    <row r="155" spans="1:4" x14ac:dyDescent="0.25">
      <c r="A155">
        <v>154</v>
      </c>
      <c r="B155" t="str">
        <f>VLOOKUP(A155,Features!$K$81:$L$86,2,TRUE)</f>
        <v>C_SB</v>
      </c>
      <c r="C155" t="str">
        <f>VLOOKUP(B155,Features!$C$81:$D$86,2,FALSE)</f>
        <v>train</v>
      </c>
      <c r="D155" s="30">
        <f>IF(B155=B154,D154+(VLOOKUP(B155,Features!$C$81:$G$86,5,FALSE)/24/60),Features!$C$90)</f>
        <v>0.74305555555555514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Q391"/>
  <sheetViews>
    <sheetView topLeftCell="A344" zoomScale="80" zoomScaleNormal="80" workbookViewId="0">
      <selection activeCell="A390" sqref="A390:M391"/>
    </sheetView>
  </sheetViews>
  <sheetFormatPr defaultRowHeight="15" x14ac:dyDescent="0.25"/>
  <cols>
    <col min="1" max="1" width="6" bestFit="1" customWidth="1"/>
    <col min="2" max="2" width="9.28515625" bestFit="1" customWidth="1"/>
    <col min="3" max="3" width="10.28515625" bestFit="1" customWidth="1"/>
    <col min="4" max="4" width="16.28515625" bestFit="1" customWidth="1"/>
    <col min="5" max="5" width="11" bestFit="1" customWidth="1"/>
    <col min="6" max="6" width="7.140625" bestFit="1" customWidth="1"/>
    <col min="7" max="7" width="12.5703125" bestFit="1" customWidth="1"/>
    <col min="8" max="8" width="6.5703125" bestFit="1" customWidth="1"/>
    <col min="9" max="9" width="12.7109375" style="44" bestFit="1" customWidth="1"/>
    <col min="10" max="12" width="2.7109375" bestFit="1" customWidth="1"/>
    <col min="13" max="13" width="15.28515625" customWidth="1"/>
    <col min="15" max="15" width="7.140625" bestFit="1" customWidth="1"/>
    <col min="16" max="16" width="10.140625" bestFit="1" customWidth="1"/>
    <col min="17" max="17" width="6.5703125" bestFit="1" customWidth="1"/>
  </cols>
  <sheetData>
    <row r="1" spans="1:17" ht="14.65" thickBot="1" x14ac:dyDescent="0.5">
      <c r="A1" t="s">
        <v>213</v>
      </c>
      <c r="B1" t="s">
        <v>293</v>
      </c>
      <c r="C1" t="s">
        <v>292</v>
      </c>
      <c r="D1" t="s">
        <v>220</v>
      </c>
      <c r="E1" t="s">
        <v>291</v>
      </c>
      <c r="F1" t="s">
        <v>296</v>
      </c>
      <c r="G1" t="s">
        <v>294</v>
      </c>
      <c r="H1" t="s">
        <v>164</v>
      </c>
      <c r="I1" s="44" t="s">
        <v>314</v>
      </c>
      <c r="J1" t="s">
        <v>255</v>
      </c>
      <c r="K1" t="s">
        <v>256</v>
      </c>
      <c r="L1" t="s">
        <v>257</v>
      </c>
      <c r="M1" t="s">
        <v>313</v>
      </c>
      <c r="O1" s="40" t="s">
        <v>296</v>
      </c>
      <c r="P1" s="41" t="s">
        <v>295</v>
      </c>
      <c r="Q1" s="42" t="s">
        <v>164</v>
      </c>
    </row>
    <row r="2" spans="1:17" ht="14.25" x14ac:dyDescent="0.45">
      <c r="A2">
        <f>TripCalcs!A2</f>
        <v>1</v>
      </c>
      <c r="B2" t="str">
        <f>VLOOKUP(A2,TripCalcs!$A$2:$B$155,2,FALSE)</f>
        <v>A_EB</v>
      </c>
      <c r="C2">
        <f>VLOOKUP(B2,Features!$L$81:$M$86,2,FALSE)</f>
        <v>3</v>
      </c>
      <c r="D2">
        <f>1</f>
        <v>1</v>
      </c>
      <c r="E2" s="33">
        <f>VLOOKUP(A2,TripCalcs!$A$2:$D$155,4,FALSE)</f>
        <v>0.625</v>
      </c>
      <c r="F2" s="33" t="str">
        <f>CONCATENATE(B2,D2)</f>
        <v>A_EB1</v>
      </c>
      <c r="G2">
        <f>VLOOKUP(F2,$O$2:$Q$17,2,FALSE)</f>
        <v>0</v>
      </c>
      <c r="H2">
        <f>VLOOKUP(F2,$O$2:$Q$17,3,FALSE)</f>
        <v>144</v>
      </c>
      <c r="I2" s="44">
        <f>E2+G2/24/60</f>
        <v>0.625</v>
      </c>
      <c r="J2" s="31">
        <f t="shared" ref="J2:J3" si="0">ROUNDDOWN(I2*24,0)</f>
        <v>15</v>
      </c>
      <c r="K2" s="31">
        <f t="shared" ref="K2:K3" si="1">ROUNDDOWN(((I2*24)-J2)*60,0)</f>
        <v>0</v>
      </c>
      <c r="L2">
        <f t="shared" ref="L2:L3" si="2">ROUNDDOWN(((((I2*24)-J2)*60)-K2)*60,0)</f>
        <v>0</v>
      </c>
      <c r="M2">
        <f t="shared" ref="M2:M3" si="3">J2*10000+K2*100+L2</f>
        <v>150000</v>
      </c>
      <c r="O2" s="34" t="s">
        <v>297</v>
      </c>
      <c r="P2" s="35">
        <v>0</v>
      </c>
      <c r="Q2" s="36">
        <f>Features!C24</f>
        <v>144</v>
      </c>
    </row>
    <row r="3" spans="1:17" ht="14.25" x14ac:dyDescent="0.45">
      <c r="A3">
        <f>IF(D2=C2,A2+1,A2)</f>
        <v>1</v>
      </c>
      <c r="B3" t="str">
        <f>VLOOKUP(A3,TripCalcs!$A$2:$B$155,2,FALSE)</f>
        <v>A_EB</v>
      </c>
      <c r="C3">
        <f>VLOOKUP(B3,Features!$L$81:$M$86,2,FALSE)</f>
        <v>3</v>
      </c>
      <c r="D3">
        <f>IF(A3=A2,D2+1,1)</f>
        <v>2</v>
      </c>
      <c r="E3" s="33">
        <f>VLOOKUP(A3,TripCalcs!$A$2:$D$155,4,FALSE)</f>
        <v>0.625</v>
      </c>
      <c r="F3" s="33" t="str">
        <f t="shared" ref="F3:F66" si="4">CONCATENATE(B3,D3)</f>
        <v>A_EB2</v>
      </c>
      <c r="G3">
        <f t="shared" ref="G3:G66" si="5">VLOOKUP(F3,$O$2:$Q$17,2,FALSE)</f>
        <v>5</v>
      </c>
      <c r="H3">
        <f t="shared" ref="H3:H11" si="6">VLOOKUP(F3,$O$2:$Q$17,3,FALSE)</f>
        <v>127</v>
      </c>
      <c r="I3" s="44">
        <f t="shared" ref="I3:I66" si="7">E3+G3/24/60</f>
        <v>0.62847222222222221</v>
      </c>
      <c r="J3" s="31">
        <f t="shared" si="0"/>
        <v>15</v>
      </c>
      <c r="K3" s="31">
        <f t="shared" si="1"/>
        <v>4</v>
      </c>
      <c r="L3">
        <f t="shared" si="2"/>
        <v>59</v>
      </c>
      <c r="M3">
        <f t="shared" si="3"/>
        <v>150459</v>
      </c>
      <c r="O3" s="34" t="s">
        <v>298</v>
      </c>
      <c r="P3" s="35">
        <f>Features!F72</f>
        <v>5</v>
      </c>
      <c r="Q3" s="36">
        <f>Features!C25</f>
        <v>127</v>
      </c>
    </row>
    <row r="4" spans="1:17" ht="14.25" x14ac:dyDescent="0.45">
      <c r="A4">
        <f t="shared" ref="A4:A10" si="8">IF(D3=C3,A3+1,A3)</f>
        <v>1</v>
      </c>
      <c r="B4" t="str">
        <f>VLOOKUP(A4,TripCalcs!$A$2:$B$155,2,FALSE)</f>
        <v>A_EB</v>
      </c>
      <c r="C4">
        <f>VLOOKUP(B4,Features!$L$81:$M$86,2,FALSE)</f>
        <v>3</v>
      </c>
      <c r="D4">
        <f t="shared" ref="D4:D10" si="9">IF(A4=A3,D3+1,1)</f>
        <v>3</v>
      </c>
      <c r="E4" s="33">
        <f>VLOOKUP(A4,TripCalcs!$A$2:$D$155,4,FALSE)</f>
        <v>0.625</v>
      </c>
      <c r="F4" s="33" t="str">
        <f t="shared" si="4"/>
        <v>A_EB3</v>
      </c>
      <c r="G4">
        <f t="shared" si="5"/>
        <v>11</v>
      </c>
      <c r="H4">
        <f t="shared" si="6"/>
        <v>128</v>
      </c>
      <c r="I4" s="44">
        <f t="shared" si="7"/>
        <v>0.63263888888888886</v>
      </c>
      <c r="J4" s="31">
        <f>ROUNDDOWN(I4*24,0)</f>
        <v>15</v>
      </c>
      <c r="K4" s="31">
        <f>ROUNDDOWN(((I4*24)-J4)*60,0)</f>
        <v>11</v>
      </c>
      <c r="L4">
        <f>ROUNDDOWN(((((I4*24)-J4)*60)-K4)*60,0)</f>
        <v>0</v>
      </c>
      <c r="M4">
        <f>J4*10000+K4*100+L4</f>
        <v>151100</v>
      </c>
      <c r="O4" s="34" t="s">
        <v>299</v>
      </c>
      <c r="P4" s="35">
        <f>P3+Features!F76</f>
        <v>11</v>
      </c>
      <c r="Q4" s="36">
        <f>Features!C26</f>
        <v>128</v>
      </c>
    </row>
    <row r="5" spans="1:17" ht="14.25" x14ac:dyDescent="0.45">
      <c r="A5">
        <f t="shared" si="8"/>
        <v>2</v>
      </c>
      <c r="B5" t="str">
        <f>VLOOKUP(A5,TripCalcs!$A$2:$B$155,2,FALSE)</f>
        <v>A_EB</v>
      </c>
      <c r="C5">
        <f>VLOOKUP(B5,Features!$L$81:$M$86,2,FALSE)</f>
        <v>3</v>
      </c>
      <c r="D5">
        <f t="shared" si="9"/>
        <v>1</v>
      </c>
      <c r="E5" s="33">
        <f>VLOOKUP(A5,TripCalcs!$A$2:$D$155,4,FALSE)</f>
        <v>0.63055555555555554</v>
      </c>
      <c r="F5" s="33" t="str">
        <f t="shared" si="4"/>
        <v>A_EB1</v>
      </c>
      <c r="G5">
        <f t="shared" si="5"/>
        <v>0</v>
      </c>
      <c r="H5">
        <f t="shared" si="6"/>
        <v>144</v>
      </c>
      <c r="I5" s="44">
        <f t="shared" si="7"/>
        <v>0.63055555555555554</v>
      </c>
      <c r="J5" s="31">
        <f t="shared" ref="J5:J68" si="10">ROUNDDOWN(I5*24,0)</f>
        <v>15</v>
      </c>
      <c r="K5" s="31">
        <f t="shared" ref="K5:K68" si="11">ROUNDDOWN(((I5*24)-J5)*60,0)</f>
        <v>7</v>
      </c>
      <c r="L5">
        <f t="shared" ref="L5:L68" si="12">ROUNDDOWN(((((I5*24)-J5)*60)-K5)*60,0)</f>
        <v>59</v>
      </c>
      <c r="M5">
        <f t="shared" ref="M5:M68" si="13">J5*10000+K5*100+L5</f>
        <v>150759</v>
      </c>
      <c r="O5" s="34" t="s">
        <v>300</v>
      </c>
      <c r="P5" s="35">
        <v>0</v>
      </c>
      <c r="Q5" s="36">
        <f>Features!C26</f>
        <v>128</v>
      </c>
    </row>
    <row r="6" spans="1:17" ht="14.25" x14ac:dyDescent="0.45">
      <c r="A6">
        <f t="shared" si="8"/>
        <v>2</v>
      </c>
      <c r="B6" t="str">
        <f>VLOOKUP(A6,TripCalcs!$A$2:$B$155,2,FALSE)</f>
        <v>A_EB</v>
      </c>
      <c r="C6">
        <f>VLOOKUP(B6,Features!$L$81:$M$86,2,FALSE)</f>
        <v>3</v>
      </c>
      <c r="D6">
        <f t="shared" si="9"/>
        <v>2</v>
      </c>
      <c r="E6" s="33">
        <f>VLOOKUP(A6,TripCalcs!$A$2:$D$155,4,FALSE)</f>
        <v>0.63055555555555554</v>
      </c>
      <c r="F6" s="33" t="str">
        <f t="shared" si="4"/>
        <v>A_EB2</v>
      </c>
      <c r="G6">
        <f t="shared" si="5"/>
        <v>5</v>
      </c>
      <c r="H6">
        <f t="shared" si="6"/>
        <v>127</v>
      </c>
      <c r="I6" s="44">
        <f t="shared" si="7"/>
        <v>0.63402777777777775</v>
      </c>
      <c r="J6" s="31">
        <f t="shared" si="10"/>
        <v>15</v>
      </c>
      <c r="K6" s="31">
        <f t="shared" si="11"/>
        <v>12</v>
      </c>
      <c r="L6">
        <f t="shared" si="12"/>
        <v>59</v>
      </c>
      <c r="M6">
        <f t="shared" si="13"/>
        <v>151259</v>
      </c>
      <c r="O6" s="34" t="s">
        <v>301</v>
      </c>
      <c r="P6" s="35">
        <f>Features!F77</f>
        <v>6</v>
      </c>
      <c r="Q6" s="36">
        <f>Features!C25</f>
        <v>127</v>
      </c>
    </row>
    <row r="7" spans="1:17" ht="14.25" x14ac:dyDescent="0.45">
      <c r="A7">
        <f t="shared" si="8"/>
        <v>2</v>
      </c>
      <c r="B7" t="str">
        <f>VLOOKUP(A7,TripCalcs!$A$2:$B$155,2,FALSE)</f>
        <v>A_EB</v>
      </c>
      <c r="C7">
        <f>VLOOKUP(B7,Features!$L$81:$M$86,2,FALSE)</f>
        <v>3</v>
      </c>
      <c r="D7">
        <f t="shared" si="9"/>
        <v>3</v>
      </c>
      <c r="E7" s="33">
        <f>VLOOKUP(A7,TripCalcs!$A$2:$D$155,4,FALSE)</f>
        <v>0.63055555555555554</v>
      </c>
      <c r="F7" s="33" t="str">
        <f t="shared" si="4"/>
        <v>A_EB3</v>
      </c>
      <c r="G7">
        <f t="shared" si="5"/>
        <v>11</v>
      </c>
      <c r="H7">
        <f t="shared" si="6"/>
        <v>128</v>
      </c>
      <c r="I7" s="44">
        <f t="shared" si="7"/>
        <v>0.6381944444444444</v>
      </c>
      <c r="J7" s="31">
        <f t="shared" si="10"/>
        <v>15</v>
      </c>
      <c r="K7" s="31">
        <f t="shared" si="11"/>
        <v>19</v>
      </c>
      <c r="L7">
        <f t="shared" si="12"/>
        <v>0</v>
      </c>
      <c r="M7">
        <f t="shared" si="13"/>
        <v>151900</v>
      </c>
      <c r="O7" s="34" t="s">
        <v>302</v>
      </c>
      <c r="P7" s="35">
        <f>P6+Features!F73</f>
        <v>11</v>
      </c>
      <c r="Q7" s="36">
        <f>Features!C24</f>
        <v>144</v>
      </c>
    </row>
    <row r="8" spans="1:17" ht="14.25" x14ac:dyDescent="0.45">
      <c r="A8">
        <f t="shared" si="8"/>
        <v>3</v>
      </c>
      <c r="B8" t="str">
        <f>VLOOKUP(A8,TripCalcs!$A$2:$B$155,2,FALSE)</f>
        <v>A_EB</v>
      </c>
      <c r="C8">
        <f>VLOOKUP(B8,Features!$L$81:$M$86,2,FALSE)</f>
        <v>3</v>
      </c>
      <c r="D8">
        <f t="shared" si="9"/>
        <v>1</v>
      </c>
      <c r="E8" s="33">
        <f>VLOOKUP(A8,TripCalcs!$A$2:$D$155,4,FALSE)</f>
        <v>0.63611111111111107</v>
      </c>
      <c r="F8" s="33" t="str">
        <f t="shared" si="4"/>
        <v>A_EB1</v>
      </c>
      <c r="G8">
        <f t="shared" si="5"/>
        <v>0</v>
      </c>
      <c r="H8">
        <f t="shared" si="6"/>
        <v>144</v>
      </c>
      <c r="I8" s="44">
        <f t="shared" si="7"/>
        <v>0.63611111111111107</v>
      </c>
      <c r="J8" s="31">
        <f t="shared" si="10"/>
        <v>15</v>
      </c>
      <c r="K8" s="31">
        <f t="shared" si="11"/>
        <v>15</v>
      </c>
      <c r="L8">
        <f t="shared" si="12"/>
        <v>59</v>
      </c>
      <c r="M8">
        <f t="shared" si="13"/>
        <v>151559</v>
      </c>
      <c r="O8" s="34" t="s">
        <v>303</v>
      </c>
      <c r="P8" s="35">
        <v>0</v>
      </c>
      <c r="Q8" s="36">
        <f>Features!C24</f>
        <v>144</v>
      </c>
    </row>
    <row r="9" spans="1:17" ht="14.25" x14ac:dyDescent="0.45">
      <c r="A9">
        <f t="shared" si="8"/>
        <v>3</v>
      </c>
      <c r="B9" t="str">
        <f>VLOOKUP(A9,TripCalcs!$A$2:$B$155,2,FALSE)</f>
        <v>A_EB</v>
      </c>
      <c r="C9">
        <f>VLOOKUP(B9,Features!$L$81:$M$86,2,FALSE)</f>
        <v>3</v>
      </c>
      <c r="D9">
        <f t="shared" si="9"/>
        <v>2</v>
      </c>
      <c r="E9" s="33">
        <f>VLOOKUP(A9,TripCalcs!$A$2:$D$155,4,FALSE)</f>
        <v>0.63611111111111107</v>
      </c>
      <c r="F9" s="33" t="str">
        <f t="shared" si="4"/>
        <v>A_EB2</v>
      </c>
      <c r="G9">
        <f t="shared" si="5"/>
        <v>5</v>
      </c>
      <c r="H9">
        <f t="shared" si="6"/>
        <v>127</v>
      </c>
      <c r="I9" s="44">
        <f t="shared" si="7"/>
        <v>0.63958333333333328</v>
      </c>
      <c r="J9" s="31">
        <f t="shared" si="10"/>
        <v>15</v>
      </c>
      <c r="K9" s="31">
        <f t="shared" si="11"/>
        <v>20</v>
      </c>
      <c r="L9">
        <f t="shared" si="12"/>
        <v>59</v>
      </c>
      <c r="M9">
        <f t="shared" si="13"/>
        <v>152059</v>
      </c>
      <c r="O9" s="34" t="s">
        <v>304</v>
      </c>
      <c r="P9" s="35">
        <f>Features!F74</f>
        <v>8</v>
      </c>
      <c r="Q9" s="36">
        <f>Features!C26</f>
        <v>128</v>
      </c>
    </row>
    <row r="10" spans="1:17" ht="14.25" x14ac:dyDescent="0.45">
      <c r="A10">
        <f t="shared" si="8"/>
        <v>3</v>
      </c>
      <c r="B10" t="str">
        <f>VLOOKUP(A10,TripCalcs!$A$2:$B$155,2,FALSE)</f>
        <v>A_EB</v>
      </c>
      <c r="C10">
        <f>VLOOKUP(B10,Features!$L$81:$M$86,2,FALSE)</f>
        <v>3</v>
      </c>
      <c r="D10">
        <f t="shared" si="9"/>
        <v>3</v>
      </c>
      <c r="E10" s="33">
        <f>VLOOKUP(A10,TripCalcs!$A$2:$D$155,4,FALSE)</f>
        <v>0.63611111111111107</v>
      </c>
      <c r="F10" s="33" t="str">
        <f t="shared" si="4"/>
        <v>A_EB3</v>
      </c>
      <c r="G10">
        <f t="shared" si="5"/>
        <v>11</v>
      </c>
      <c r="H10">
        <f t="shared" si="6"/>
        <v>128</v>
      </c>
      <c r="I10" s="44">
        <f t="shared" si="7"/>
        <v>0.64374999999999993</v>
      </c>
      <c r="J10" s="31">
        <f t="shared" si="10"/>
        <v>15</v>
      </c>
      <c r="K10" s="31">
        <f t="shared" si="11"/>
        <v>27</v>
      </c>
      <c r="L10">
        <f t="shared" si="12"/>
        <v>0</v>
      </c>
      <c r="M10">
        <f t="shared" si="13"/>
        <v>152700</v>
      </c>
      <c r="O10" s="34" t="s">
        <v>305</v>
      </c>
      <c r="P10" s="35">
        <v>0</v>
      </c>
      <c r="Q10" s="36">
        <f>Features!C26</f>
        <v>128</v>
      </c>
    </row>
    <row r="11" spans="1:17" ht="14.25" x14ac:dyDescent="0.45">
      <c r="A11">
        <f t="shared" ref="A11:A74" si="14">IF(D10=C10,A10+1,A10)</f>
        <v>4</v>
      </c>
      <c r="B11" t="str">
        <f>VLOOKUP(A11,TripCalcs!$A$2:$B$155,2,FALSE)</f>
        <v>A_EB</v>
      </c>
      <c r="C11">
        <f>VLOOKUP(B11,Features!$L$81:$M$86,2,FALSE)</f>
        <v>3</v>
      </c>
      <c r="D11">
        <f t="shared" ref="D11:D74" si="15">IF(A11=A10,D10+1,1)</f>
        <v>1</v>
      </c>
      <c r="E11" s="33">
        <f>VLOOKUP(A11,TripCalcs!$A$2:$D$155,4,FALSE)</f>
        <v>0.64166666666666661</v>
      </c>
      <c r="F11" s="33" t="str">
        <f t="shared" si="4"/>
        <v>A_EB1</v>
      </c>
      <c r="G11">
        <f t="shared" si="5"/>
        <v>0</v>
      </c>
      <c r="H11">
        <f t="shared" si="6"/>
        <v>144</v>
      </c>
      <c r="I11" s="44">
        <f t="shared" si="7"/>
        <v>0.64166666666666661</v>
      </c>
      <c r="J11" s="31">
        <f t="shared" si="10"/>
        <v>15</v>
      </c>
      <c r="K11" s="31">
        <f t="shared" si="11"/>
        <v>23</v>
      </c>
      <c r="L11">
        <f t="shared" si="12"/>
        <v>59</v>
      </c>
      <c r="M11">
        <f t="shared" si="13"/>
        <v>152359</v>
      </c>
      <c r="O11" s="34" t="s">
        <v>306</v>
      </c>
      <c r="P11" s="35">
        <f>Features!F75</f>
        <v>8</v>
      </c>
      <c r="Q11" s="36">
        <f>Features!C24</f>
        <v>144</v>
      </c>
    </row>
    <row r="12" spans="1:17" ht="14.25" x14ac:dyDescent="0.45">
      <c r="A12">
        <f t="shared" si="14"/>
        <v>4</v>
      </c>
      <c r="B12" t="str">
        <f>VLOOKUP(A12,TripCalcs!$A$2:$B$155,2,FALSE)</f>
        <v>A_EB</v>
      </c>
      <c r="C12">
        <f>VLOOKUP(B12,Features!$L$81:$M$86,2,FALSE)</f>
        <v>3</v>
      </c>
      <c r="D12">
        <f t="shared" si="15"/>
        <v>2</v>
      </c>
      <c r="E12" s="33">
        <f>VLOOKUP(A12,TripCalcs!$A$2:$D$155,4,FALSE)</f>
        <v>0.64166666666666661</v>
      </c>
      <c r="F12" s="33" t="str">
        <f t="shared" si="4"/>
        <v>A_EB2</v>
      </c>
      <c r="G12">
        <f t="shared" si="5"/>
        <v>5</v>
      </c>
      <c r="H12">
        <f t="shared" ref="H12:H75" si="16">VLOOKUP(F12,$O$2:$Q$17,3,FALSE)</f>
        <v>127</v>
      </c>
      <c r="I12" s="44">
        <f t="shared" si="7"/>
        <v>0.64513888888888882</v>
      </c>
      <c r="J12" s="31">
        <f t="shared" si="10"/>
        <v>15</v>
      </c>
      <c r="K12" s="31">
        <f t="shared" si="11"/>
        <v>28</v>
      </c>
      <c r="L12">
        <f t="shared" si="12"/>
        <v>59</v>
      </c>
      <c r="M12">
        <f t="shared" si="13"/>
        <v>152859</v>
      </c>
      <c r="O12" s="34" t="s">
        <v>307</v>
      </c>
      <c r="P12" s="35">
        <v>0</v>
      </c>
      <c r="Q12" s="36">
        <f>Features!C23</f>
        <v>183</v>
      </c>
    </row>
    <row r="13" spans="1:17" ht="14.25" x14ac:dyDescent="0.45">
      <c r="A13">
        <f t="shared" si="14"/>
        <v>4</v>
      </c>
      <c r="B13" t="str">
        <f>VLOOKUP(A13,TripCalcs!$A$2:$B$155,2,FALSE)</f>
        <v>A_EB</v>
      </c>
      <c r="C13">
        <f>VLOOKUP(B13,Features!$L$81:$M$86,2,FALSE)</f>
        <v>3</v>
      </c>
      <c r="D13">
        <f t="shared" si="15"/>
        <v>3</v>
      </c>
      <c r="E13" s="33">
        <f>VLOOKUP(A13,TripCalcs!$A$2:$D$155,4,FALSE)</f>
        <v>0.64166666666666661</v>
      </c>
      <c r="F13" s="33" t="str">
        <f t="shared" si="4"/>
        <v>A_EB3</v>
      </c>
      <c r="G13">
        <f t="shared" si="5"/>
        <v>11</v>
      </c>
      <c r="H13">
        <f t="shared" si="16"/>
        <v>128</v>
      </c>
      <c r="I13" s="44">
        <f t="shared" si="7"/>
        <v>0.64930555555555547</v>
      </c>
      <c r="J13" s="31">
        <f t="shared" si="10"/>
        <v>15</v>
      </c>
      <c r="K13" s="31">
        <f t="shared" si="11"/>
        <v>34</v>
      </c>
      <c r="L13">
        <f t="shared" si="12"/>
        <v>59</v>
      </c>
      <c r="M13">
        <f t="shared" si="13"/>
        <v>153459</v>
      </c>
      <c r="O13" s="34" t="s">
        <v>308</v>
      </c>
      <c r="P13" s="35">
        <f>Features!F71</f>
        <v>3</v>
      </c>
      <c r="Q13" s="36">
        <f>Features!C22</f>
        <v>186</v>
      </c>
    </row>
    <row r="14" spans="1:17" ht="14.25" x14ac:dyDescent="0.45">
      <c r="A14">
        <f t="shared" si="14"/>
        <v>5</v>
      </c>
      <c r="B14" t="str">
        <f>VLOOKUP(A14,TripCalcs!$A$2:$B$155,2,FALSE)</f>
        <v>A_EB</v>
      </c>
      <c r="C14">
        <f>VLOOKUP(B14,Features!$L$81:$M$86,2,FALSE)</f>
        <v>3</v>
      </c>
      <c r="D14">
        <f t="shared" si="15"/>
        <v>1</v>
      </c>
      <c r="E14" s="33">
        <f>VLOOKUP(A14,TripCalcs!$A$2:$D$155,4,FALSE)</f>
        <v>0.64722222222222214</v>
      </c>
      <c r="F14" s="33" t="str">
        <f t="shared" si="4"/>
        <v>A_EB1</v>
      </c>
      <c r="G14">
        <f t="shared" si="5"/>
        <v>0</v>
      </c>
      <c r="H14">
        <f t="shared" si="16"/>
        <v>144</v>
      </c>
      <c r="I14" s="44">
        <f t="shared" si="7"/>
        <v>0.64722222222222214</v>
      </c>
      <c r="J14" s="31">
        <f t="shared" si="10"/>
        <v>15</v>
      </c>
      <c r="K14" s="31">
        <f t="shared" si="11"/>
        <v>31</v>
      </c>
      <c r="L14">
        <f t="shared" si="12"/>
        <v>59</v>
      </c>
      <c r="M14">
        <f t="shared" si="13"/>
        <v>153159</v>
      </c>
      <c r="O14" s="34" t="s">
        <v>309</v>
      </c>
      <c r="P14" s="35">
        <f>P13+Features!F69</f>
        <v>5</v>
      </c>
      <c r="Q14" s="36">
        <f>Features!C21</f>
        <v>185</v>
      </c>
    </row>
    <row r="15" spans="1:17" ht="14.25" x14ac:dyDescent="0.45">
      <c r="A15">
        <f t="shared" si="14"/>
        <v>5</v>
      </c>
      <c r="B15" t="str">
        <f>VLOOKUP(A15,TripCalcs!$A$2:$B$155,2,FALSE)</f>
        <v>A_EB</v>
      </c>
      <c r="C15">
        <f>VLOOKUP(B15,Features!$L$81:$M$86,2,FALSE)</f>
        <v>3</v>
      </c>
      <c r="D15">
        <f t="shared" si="15"/>
        <v>2</v>
      </c>
      <c r="E15" s="33">
        <f>VLOOKUP(A15,TripCalcs!$A$2:$D$155,4,FALSE)</f>
        <v>0.64722222222222214</v>
      </c>
      <c r="F15" s="33" t="str">
        <f t="shared" si="4"/>
        <v>A_EB2</v>
      </c>
      <c r="G15">
        <f t="shared" si="5"/>
        <v>5</v>
      </c>
      <c r="H15">
        <f t="shared" si="16"/>
        <v>127</v>
      </c>
      <c r="I15" s="44">
        <f t="shared" si="7"/>
        <v>0.65069444444444435</v>
      </c>
      <c r="J15" s="31">
        <f t="shared" si="10"/>
        <v>15</v>
      </c>
      <c r="K15" s="31">
        <f t="shared" si="11"/>
        <v>36</v>
      </c>
      <c r="L15">
        <f t="shared" si="12"/>
        <v>59</v>
      </c>
      <c r="M15">
        <f t="shared" si="13"/>
        <v>153659</v>
      </c>
      <c r="O15" s="34" t="s">
        <v>310</v>
      </c>
      <c r="P15" s="35">
        <v>0</v>
      </c>
      <c r="Q15" s="36">
        <f>Features!C21</f>
        <v>185</v>
      </c>
    </row>
    <row r="16" spans="1:17" ht="14.25" x14ac:dyDescent="0.45">
      <c r="A16">
        <f t="shared" si="14"/>
        <v>5</v>
      </c>
      <c r="B16" t="str">
        <f>VLOOKUP(A16,TripCalcs!$A$2:$B$155,2,FALSE)</f>
        <v>A_EB</v>
      </c>
      <c r="C16">
        <f>VLOOKUP(B16,Features!$L$81:$M$86,2,FALSE)</f>
        <v>3</v>
      </c>
      <c r="D16">
        <f t="shared" si="15"/>
        <v>3</v>
      </c>
      <c r="E16" s="33">
        <f>VLOOKUP(A16,TripCalcs!$A$2:$D$155,4,FALSE)</f>
        <v>0.64722222222222214</v>
      </c>
      <c r="F16" s="33" t="str">
        <f t="shared" si="4"/>
        <v>A_EB3</v>
      </c>
      <c r="G16">
        <f t="shared" si="5"/>
        <v>11</v>
      </c>
      <c r="H16">
        <f t="shared" si="16"/>
        <v>128</v>
      </c>
      <c r="I16" s="44">
        <f t="shared" si="7"/>
        <v>0.65486111111111101</v>
      </c>
      <c r="J16" s="31">
        <f t="shared" si="10"/>
        <v>15</v>
      </c>
      <c r="K16" s="31">
        <f t="shared" si="11"/>
        <v>42</v>
      </c>
      <c r="L16">
        <f t="shared" si="12"/>
        <v>59</v>
      </c>
      <c r="M16">
        <f t="shared" si="13"/>
        <v>154259</v>
      </c>
      <c r="O16" s="34" t="s">
        <v>311</v>
      </c>
      <c r="P16" s="35">
        <f>Features!F68</f>
        <v>2</v>
      </c>
      <c r="Q16" s="36">
        <f>Features!C22</f>
        <v>186</v>
      </c>
    </row>
    <row r="17" spans="1:17" ht="14.65" thickBot="1" x14ac:dyDescent="0.5">
      <c r="A17">
        <f t="shared" si="14"/>
        <v>6</v>
      </c>
      <c r="B17" t="str">
        <f>VLOOKUP(A17,TripCalcs!$A$2:$B$155,2,FALSE)</f>
        <v>A_EB</v>
      </c>
      <c r="C17">
        <f>VLOOKUP(B17,Features!$L$81:$M$86,2,FALSE)</f>
        <v>3</v>
      </c>
      <c r="D17">
        <f t="shared" si="15"/>
        <v>1</v>
      </c>
      <c r="E17" s="33">
        <f>VLOOKUP(A17,TripCalcs!$A$2:$D$155,4,FALSE)</f>
        <v>0.65277777777777768</v>
      </c>
      <c r="F17" s="33" t="str">
        <f t="shared" si="4"/>
        <v>A_EB1</v>
      </c>
      <c r="G17">
        <f t="shared" si="5"/>
        <v>0</v>
      </c>
      <c r="H17">
        <f t="shared" si="16"/>
        <v>144</v>
      </c>
      <c r="I17" s="44">
        <f t="shared" si="7"/>
        <v>0.65277777777777768</v>
      </c>
      <c r="J17" s="31">
        <f t="shared" si="10"/>
        <v>15</v>
      </c>
      <c r="K17" s="31">
        <f t="shared" si="11"/>
        <v>39</v>
      </c>
      <c r="L17">
        <f t="shared" si="12"/>
        <v>59</v>
      </c>
      <c r="M17">
        <f t="shared" si="13"/>
        <v>153959</v>
      </c>
      <c r="O17" s="37" t="s">
        <v>312</v>
      </c>
      <c r="P17" s="38">
        <f>P16+Features!F70</f>
        <v>5</v>
      </c>
      <c r="Q17" s="39">
        <f>Features!C23</f>
        <v>183</v>
      </c>
    </row>
    <row r="18" spans="1:17" ht="14.25" x14ac:dyDescent="0.45">
      <c r="A18">
        <f t="shared" si="14"/>
        <v>6</v>
      </c>
      <c r="B18" t="str">
        <f>VLOOKUP(A18,TripCalcs!$A$2:$B$155,2,FALSE)</f>
        <v>A_EB</v>
      </c>
      <c r="C18">
        <f>VLOOKUP(B18,Features!$L$81:$M$86,2,FALSE)</f>
        <v>3</v>
      </c>
      <c r="D18">
        <f t="shared" si="15"/>
        <v>2</v>
      </c>
      <c r="E18" s="33">
        <f>VLOOKUP(A18,TripCalcs!$A$2:$D$155,4,FALSE)</f>
        <v>0.65277777777777768</v>
      </c>
      <c r="F18" s="33" t="str">
        <f t="shared" si="4"/>
        <v>A_EB2</v>
      </c>
      <c r="G18">
        <f t="shared" si="5"/>
        <v>5</v>
      </c>
      <c r="H18">
        <f t="shared" si="16"/>
        <v>127</v>
      </c>
      <c r="I18" s="44">
        <f t="shared" si="7"/>
        <v>0.65624999999999989</v>
      </c>
      <c r="J18" s="31">
        <f t="shared" si="10"/>
        <v>15</v>
      </c>
      <c r="K18" s="31">
        <f t="shared" si="11"/>
        <v>44</v>
      </c>
      <c r="L18">
        <f t="shared" si="12"/>
        <v>59</v>
      </c>
      <c r="M18">
        <f t="shared" si="13"/>
        <v>154459</v>
      </c>
    </row>
    <row r="19" spans="1:17" ht="14.25" x14ac:dyDescent="0.45">
      <c r="A19">
        <f t="shared" si="14"/>
        <v>6</v>
      </c>
      <c r="B19" t="str">
        <f>VLOOKUP(A19,TripCalcs!$A$2:$B$155,2,FALSE)</f>
        <v>A_EB</v>
      </c>
      <c r="C19">
        <f>VLOOKUP(B19,Features!$L$81:$M$86,2,FALSE)</f>
        <v>3</v>
      </c>
      <c r="D19">
        <f t="shared" si="15"/>
        <v>3</v>
      </c>
      <c r="E19" s="33">
        <f>VLOOKUP(A19,TripCalcs!$A$2:$D$155,4,FALSE)</f>
        <v>0.65277777777777768</v>
      </c>
      <c r="F19" s="33" t="str">
        <f t="shared" si="4"/>
        <v>A_EB3</v>
      </c>
      <c r="G19">
        <f t="shared" si="5"/>
        <v>11</v>
      </c>
      <c r="H19">
        <f t="shared" si="16"/>
        <v>128</v>
      </c>
      <c r="I19" s="44">
        <f t="shared" si="7"/>
        <v>0.66041666666666654</v>
      </c>
      <c r="J19" s="31">
        <f t="shared" si="10"/>
        <v>15</v>
      </c>
      <c r="K19" s="31">
        <f t="shared" si="11"/>
        <v>50</v>
      </c>
      <c r="L19">
        <f t="shared" si="12"/>
        <v>59</v>
      </c>
      <c r="M19">
        <f t="shared" si="13"/>
        <v>155059</v>
      </c>
    </row>
    <row r="20" spans="1:17" ht="14.25" x14ac:dyDescent="0.45">
      <c r="A20">
        <f t="shared" si="14"/>
        <v>7</v>
      </c>
      <c r="B20" t="str">
        <f>VLOOKUP(A20,TripCalcs!$A$2:$B$155,2,FALSE)</f>
        <v>A_EB</v>
      </c>
      <c r="C20">
        <f>VLOOKUP(B20,Features!$L$81:$M$86,2,FALSE)</f>
        <v>3</v>
      </c>
      <c r="D20">
        <f t="shared" si="15"/>
        <v>1</v>
      </c>
      <c r="E20" s="33">
        <f>VLOOKUP(A20,TripCalcs!$A$2:$D$155,4,FALSE)</f>
        <v>0.65833333333333321</v>
      </c>
      <c r="F20" s="33" t="str">
        <f t="shared" si="4"/>
        <v>A_EB1</v>
      </c>
      <c r="G20">
        <f t="shared" si="5"/>
        <v>0</v>
      </c>
      <c r="H20">
        <f t="shared" si="16"/>
        <v>144</v>
      </c>
      <c r="I20" s="44">
        <f t="shared" si="7"/>
        <v>0.65833333333333321</v>
      </c>
      <c r="J20" s="31">
        <f t="shared" si="10"/>
        <v>15</v>
      </c>
      <c r="K20" s="31">
        <f t="shared" si="11"/>
        <v>47</v>
      </c>
      <c r="L20">
        <f t="shared" si="12"/>
        <v>59</v>
      </c>
      <c r="M20">
        <f t="shared" si="13"/>
        <v>154759</v>
      </c>
    </row>
    <row r="21" spans="1:17" ht="14.25" x14ac:dyDescent="0.45">
      <c r="A21">
        <f t="shared" si="14"/>
        <v>7</v>
      </c>
      <c r="B21" t="str">
        <f>VLOOKUP(A21,TripCalcs!$A$2:$B$155,2,FALSE)</f>
        <v>A_EB</v>
      </c>
      <c r="C21">
        <f>VLOOKUP(B21,Features!$L$81:$M$86,2,FALSE)</f>
        <v>3</v>
      </c>
      <c r="D21">
        <f t="shared" si="15"/>
        <v>2</v>
      </c>
      <c r="E21" s="33">
        <f>VLOOKUP(A21,TripCalcs!$A$2:$D$155,4,FALSE)</f>
        <v>0.65833333333333321</v>
      </c>
      <c r="F21" s="33" t="str">
        <f t="shared" si="4"/>
        <v>A_EB2</v>
      </c>
      <c r="G21">
        <f t="shared" si="5"/>
        <v>5</v>
      </c>
      <c r="H21">
        <f t="shared" si="16"/>
        <v>127</v>
      </c>
      <c r="I21" s="44">
        <f t="shared" si="7"/>
        <v>0.66180555555555542</v>
      </c>
      <c r="J21" s="31">
        <f t="shared" si="10"/>
        <v>15</v>
      </c>
      <c r="K21" s="31">
        <f t="shared" si="11"/>
        <v>52</v>
      </c>
      <c r="L21">
        <f t="shared" si="12"/>
        <v>59</v>
      </c>
      <c r="M21">
        <f t="shared" si="13"/>
        <v>155259</v>
      </c>
    </row>
    <row r="22" spans="1:17" ht="14.25" x14ac:dyDescent="0.45">
      <c r="A22">
        <f t="shared" si="14"/>
        <v>7</v>
      </c>
      <c r="B22" t="str">
        <f>VLOOKUP(A22,TripCalcs!$A$2:$B$155,2,FALSE)</f>
        <v>A_EB</v>
      </c>
      <c r="C22">
        <f>VLOOKUP(B22,Features!$L$81:$M$86,2,FALSE)</f>
        <v>3</v>
      </c>
      <c r="D22">
        <f t="shared" si="15"/>
        <v>3</v>
      </c>
      <c r="E22" s="33">
        <f>VLOOKUP(A22,TripCalcs!$A$2:$D$155,4,FALSE)</f>
        <v>0.65833333333333321</v>
      </c>
      <c r="F22" s="33" t="str">
        <f t="shared" si="4"/>
        <v>A_EB3</v>
      </c>
      <c r="G22">
        <f t="shared" si="5"/>
        <v>11</v>
      </c>
      <c r="H22">
        <f t="shared" si="16"/>
        <v>128</v>
      </c>
      <c r="I22" s="44">
        <f t="shared" si="7"/>
        <v>0.66597222222222208</v>
      </c>
      <c r="J22" s="31">
        <f t="shared" si="10"/>
        <v>15</v>
      </c>
      <c r="K22" s="31">
        <f t="shared" si="11"/>
        <v>58</v>
      </c>
      <c r="L22">
        <f t="shared" si="12"/>
        <v>59</v>
      </c>
      <c r="M22">
        <f t="shared" si="13"/>
        <v>155859</v>
      </c>
    </row>
    <row r="23" spans="1:17" ht="14.25" x14ac:dyDescent="0.45">
      <c r="A23">
        <f t="shared" si="14"/>
        <v>8</v>
      </c>
      <c r="B23" t="str">
        <f>VLOOKUP(A23,TripCalcs!$A$2:$B$155,2,FALSE)</f>
        <v>A_EB</v>
      </c>
      <c r="C23">
        <f>VLOOKUP(B23,Features!$L$81:$M$86,2,FALSE)</f>
        <v>3</v>
      </c>
      <c r="D23">
        <f t="shared" si="15"/>
        <v>1</v>
      </c>
      <c r="E23" s="33">
        <f>VLOOKUP(A23,TripCalcs!$A$2:$D$155,4,FALSE)</f>
        <v>0.66388888888888875</v>
      </c>
      <c r="F23" s="33" t="str">
        <f t="shared" si="4"/>
        <v>A_EB1</v>
      </c>
      <c r="G23">
        <f t="shared" si="5"/>
        <v>0</v>
      </c>
      <c r="H23">
        <f t="shared" si="16"/>
        <v>144</v>
      </c>
      <c r="I23" s="44">
        <f t="shared" si="7"/>
        <v>0.66388888888888875</v>
      </c>
      <c r="J23" s="31">
        <f t="shared" si="10"/>
        <v>15</v>
      </c>
      <c r="K23" s="31">
        <f t="shared" si="11"/>
        <v>55</v>
      </c>
      <c r="L23">
        <f t="shared" si="12"/>
        <v>59</v>
      </c>
      <c r="M23">
        <f t="shared" si="13"/>
        <v>155559</v>
      </c>
    </row>
    <row r="24" spans="1:17" ht="14.25" x14ac:dyDescent="0.45">
      <c r="A24">
        <f t="shared" si="14"/>
        <v>8</v>
      </c>
      <c r="B24" t="str">
        <f>VLOOKUP(A24,TripCalcs!$A$2:$B$155,2,FALSE)</f>
        <v>A_EB</v>
      </c>
      <c r="C24">
        <f>VLOOKUP(B24,Features!$L$81:$M$86,2,FALSE)</f>
        <v>3</v>
      </c>
      <c r="D24">
        <f t="shared" si="15"/>
        <v>2</v>
      </c>
      <c r="E24" s="33">
        <f>VLOOKUP(A24,TripCalcs!$A$2:$D$155,4,FALSE)</f>
        <v>0.66388888888888875</v>
      </c>
      <c r="F24" s="33" t="str">
        <f t="shared" si="4"/>
        <v>A_EB2</v>
      </c>
      <c r="G24">
        <f t="shared" si="5"/>
        <v>5</v>
      </c>
      <c r="H24">
        <f t="shared" si="16"/>
        <v>127</v>
      </c>
      <c r="I24" s="44">
        <f t="shared" si="7"/>
        <v>0.66736111111111096</v>
      </c>
      <c r="J24" s="31">
        <f t="shared" si="10"/>
        <v>16</v>
      </c>
      <c r="K24" s="31">
        <f t="shared" si="11"/>
        <v>0</v>
      </c>
      <c r="L24">
        <f t="shared" si="12"/>
        <v>59</v>
      </c>
      <c r="M24">
        <f t="shared" si="13"/>
        <v>160059</v>
      </c>
    </row>
    <row r="25" spans="1:17" ht="14.25" x14ac:dyDescent="0.45">
      <c r="A25">
        <f t="shared" si="14"/>
        <v>8</v>
      </c>
      <c r="B25" t="str">
        <f>VLOOKUP(A25,TripCalcs!$A$2:$B$155,2,FALSE)</f>
        <v>A_EB</v>
      </c>
      <c r="C25">
        <f>VLOOKUP(B25,Features!$L$81:$M$86,2,FALSE)</f>
        <v>3</v>
      </c>
      <c r="D25">
        <f t="shared" si="15"/>
        <v>3</v>
      </c>
      <c r="E25" s="33">
        <f>VLOOKUP(A25,TripCalcs!$A$2:$D$155,4,FALSE)</f>
        <v>0.66388888888888875</v>
      </c>
      <c r="F25" s="33" t="str">
        <f t="shared" si="4"/>
        <v>A_EB3</v>
      </c>
      <c r="G25">
        <f t="shared" si="5"/>
        <v>11</v>
      </c>
      <c r="H25">
        <f t="shared" si="16"/>
        <v>128</v>
      </c>
      <c r="I25" s="44">
        <f t="shared" si="7"/>
        <v>0.67152777777777761</v>
      </c>
      <c r="J25" s="31">
        <f t="shared" si="10"/>
        <v>16</v>
      </c>
      <c r="K25" s="31">
        <f t="shared" si="11"/>
        <v>6</v>
      </c>
      <c r="L25">
        <f t="shared" si="12"/>
        <v>59</v>
      </c>
      <c r="M25">
        <f t="shared" si="13"/>
        <v>160659</v>
      </c>
    </row>
    <row r="26" spans="1:17" ht="14.25" x14ac:dyDescent="0.45">
      <c r="A26">
        <f t="shared" si="14"/>
        <v>9</v>
      </c>
      <c r="B26" t="str">
        <f>VLOOKUP(A26,TripCalcs!$A$2:$B$155,2,FALSE)</f>
        <v>A_EB</v>
      </c>
      <c r="C26">
        <f>VLOOKUP(B26,Features!$L$81:$M$86,2,FALSE)</f>
        <v>3</v>
      </c>
      <c r="D26">
        <f t="shared" si="15"/>
        <v>1</v>
      </c>
      <c r="E26" s="33">
        <f>VLOOKUP(A26,TripCalcs!$A$2:$D$155,4,FALSE)</f>
        <v>0.66944444444444429</v>
      </c>
      <c r="F26" s="33" t="str">
        <f t="shared" si="4"/>
        <v>A_EB1</v>
      </c>
      <c r="G26">
        <f t="shared" si="5"/>
        <v>0</v>
      </c>
      <c r="H26">
        <f t="shared" si="16"/>
        <v>144</v>
      </c>
      <c r="I26" s="44">
        <f t="shared" si="7"/>
        <v>0.66944444444444429</v>
      </c>
      <c r="J26" s="31">
        <f t="shared" si="10"/>
        <v>16</v>
      </c>
      <c r="K26" s="31">
        <f t="shared" si="11"/>
        <v>3</v>
      </c>
      <c r="L26">
        <f t="shared" si="12"/>
        <v>59</v>
      </c>
      <c r="M26">
        <f t="shared" si="13"/>
        <v>160359</v>
      </c>
    </row>
    <row r="27" spans="1:17" ht="14.25" x14ac:dyDescent="0.45">
      <c r="A27">
        <f t="shared" si="14"/>
        <v>9</v>
      </c>
      <c r="B27" t="str">
        <f>VLOOKUP(A27,TripCalcs!$A$2:$B$155,2,FALSE)</f>
        <v>A_EB</v>
      </c>
      <c r="C27">
        <f>VLOOKUP(B27,Features!$L$81:$M$86,2,FALSE)</f>
        <v>3</v>
      </c>
      <c r="D27">
        <f t="shared" si="15"/>
        <v>2</v>
      </c>
      <c r="E27" s="33">
        <f>VLOOKUP(A27,TripCalcs!$A$2:$D$155,4,FALSE)</f>
        <v>0.66944444444444429</v>
      </c>
      <c r="F27" s="33" t="str">
        <f t="shared" si="4"/>
        <v>A_EB2</v>
      </c>
      <c r="G27">
        <f t="shared" si="5"/>
        <v>5</v>
      </c>
      <c r="H27">
        <f t="shared" si="16"/>
        <v>127</v>
      </c>
      <c r="I27" s="44">
        <f t="shared" si="7"/>
        <v>0.6729166666666665</v>
      </c>
      <c r="J27" s="31">
        <f t="shared" si="10"/>
        <v>16</v>
      </c>
      <c r="K27" s="31">
        <f t="shared" si="11"/>
        <v>8</v>
      </c>
      <c r="L27">
        <f t="shared" si="12"/>
        <v>59</v>
      </c>
      <c r="M27">
        <f t="shared" si="13"/>
        <v>160859</v>
      </c>
    </row>
    <row r="28" spans="1:17" ht="14.25" x14ac:dyDescent="0.45">
      <c r="A28">
        <f t="shared" si="14"/>
        <v>9</v>
      </c>
      <c r="B28" t="str">
        <f>VLOOKUP(A28,TripCalcs!$A$2:$B$155,2,FALSE)</f>
        <v>A_EB</v>
      </c>
      <c r="C28">
        <f>VLOOKUP(B28,Features!$L$81:$M$86,2,FALSE)</f>
        <v>3</v>
      </c>
      <c r="D28">
        <f t="shared" si="15"/>
        <v>3</v>
      </c>
      <c r="E28" s="33">
        <f>VLOOKUP(A28,TripCalcs!$A$2:$D$155,4,FALSE)</f>
        <v>0.66944444444444429</v>
      </c>
      <c r="F28" s="33" t="str">
        <f t="shared" si="4"/>
        <v>A_EB3</v>
      </c>
      <c r="G28">
        <f t="shared" si="5"/>
        <v>11</v>
      </c>
      <c r="H28">
        <f t="shared" si="16"/>
        <v>128</v>
      </c>
      <c r="I28" s="44">
        <f t="shared" si="7"/>
        <v>0.67708333333333315</v>
      </c>
      <c r="J28" s="31">
        <f t="shared" si="10"/>
        <v>16</v>
      </c>
      <c r="K28" s="31">
        <f t="shared" si="11"/>
        <v>14</v>
      </c>
      <c r="L28">
        <f t="shared" si="12"/>
        <v>59</v>
      </c>
      <c r="M28">
        <f t="shared" si="13"/>
        <v>161459</v>
      </c>
    </row>
    <row r="29" spans="1:17" ht="14.25" x14ac:dyDescent="0.45">
      <c r="A29">
        <f t="shared" si="14"/>
        <v>10</v>
      </c>
      <c r="B29" t="str">
        <f>VLOOKUP(A29,TripCalcs!$A$2:$B$155,2,FALSE)</f>
        <v>A_EB</v>
      </c>
      <c r="C29">
        <f>VLOOKUP(B29,Features!$L$81:$M$86,2,FALSE)</f>
        <v>3</v>
      </c>
      <c r="D29">
        <f t="shared" si="15"/>
        <v>1</v>
      </c>
      <c r="E29" s="33">
        <f>VLOOKUP(A29,TripCalcs!$A$2:$D$155,4,FALSE)</f>
        <v>0.67499999999999982</v>
      </c>
      <c r="F29" s="33" t="str">
        <f t="shared" si="4"/>
        <v>A_EB1</v>
      </c>
      <c r="G29">
        <f t="shared" si="5"/>
        <v>0</v>
      </c>
      <c r="H29">
        <f t="shared" si="16"/>
        <v>144</v>
      </c>
      <c r="I29" s="44">
        <f t="shared" si="7"/>
        <v>0.67499999999999982</v>
      </c>
      <c r="J29" s="31">
        <f t="shared" si="10"/>
        <v>16</v>
      </c>
      <c r="K29" s="31">
        <f t="shared" si="11"/>
        <v>11</v>
      </c>
      <c r="L29">
        <f t="shared" si="12"/>
        <v>59</v>
      </c>
      <c r="M29">
        <f t="shared" si="13"/>
        <v>161159</v>
      </c>
    </row>
    <row r="30" spans="1:17" ht="14.25" x14ac:dyDescent="0.45">
      <c r="A30">
        <f t="shared" si="14"/>
        <v>10</v>
      </c>
      <c r="B30" t="str">
        <f>VLOOKUP(A30,TripCalcs!$A$2:$B$155,2,FALSE)</f>
        <v>A_EB</v>
      </c>
      <c r="C30">
        <f>VLOOKUP(B30,Features!$L$81:$M$86,2,FALSE)</f>
        <v>3</v>
      </c>
      <c r="D30">
        <f t="shared" si="15"/>
        <v>2</v>
      </c>
      <c r="E30" s="33">
        <f>VLOOKUP(A30,TripCalcs!$A$2:$D$155,4,FALSE)</f>
        <v>0.67499999999999982</v>
      </c>
      <c r="F30" s="33" t="str">
        <f t="shared" si="4"/>
        <v>A_EB2</v>
      </c>
      <c r="G30">
        <f t="shared" si="5"/>
        <v>5</v>
      </c>
      <c r="H30">
        <f t="shared" si="16"/>
        <v>127</v>
      </c>
      <c r="I30" s="44">
        <f t="shared" si="7"/>
        <v>0.67847222222222203</v>
      </c>
      <c r="J30" s="31">
        <f t="shared" si="10"/>
        <v>16</v>
      </c>
      <c r="K30" s="31">
        <f t="shared" si="11"/>
        <v>16</v>
      </c>
      <c r="L30">
        <f t="shared" si="12"/>
        <v>59</v>
      </c>
      <c r="M30">
        <f t="shared" si="13"/>
        <v>161659</v>
      </c>
    </row>
    <row r="31" spans="1:17" ht="14.25" x14ac:dyDescent="0.45">
      <c r="A31">
        <f t="shared" si="14"/>
        <v>10</v>
      </c>
      <c r="B31" t="str">
        <f>VLOOKUP(A31,TripCalcs!$A$2:$B$155,2,FALSE)</f>
        <v>A_EB</v>
      </c>
      <c r="C31">
        <f>VLOOKUP(B31,Features!$L$81:$M$86,2,FALSE)</f>
        <v>3</v>
      </c>
      <c r="D31">
        <f t="shared" si="15"/>
        <v>3</v>
      </c>
      <c r="E31" s="33">
        <f>VLOOKUP(A31,TripCalcs!$A$2:$D$155,4,FALSE)</f>
        <v>0.67499999999999982</v>
      </c>
      <c r="F31" s="33" t="str">
        <f t="shared" si="4"/>
        <v>A_EB3</v>
      </c>
      <c r="G31">
        <f t="shared" si="5"/>
        <v>11</v>
      </c>
      <c r="H31">
        <f t="shared" si="16"/>
        <v>128</v>
      </c>
      <c r="I31" s="44">
        <f t="shared" si="7"/>
        <v>0.68263888888888868</v>
      </c>
      <c r="J31" s="31">
        <f t="shared" si="10"/>
        <v>16</v>
      </c>
      <c r="K31" s="31">
        <f t="shared" si="11"/>
        <v>22</v>
      </c>
      <c r="L31">
        <f t="shared" si="12"/>
        <v>59</v>
      </c>
      <c r="M31">
        <f t="shared" si="13"/>
        <v>162259</v>
      </c>
    </row>
    <row r="32" spans="1:17" ht="14.25" x14ac:dyDescent="0.45">
      <c r="A32">
        <f t="shared" si="14"/>
        <v>11</v>
      </c>
      <c r="B32" t="str">
        <f>VLOOKUP(A32,TripCalcs!$A$2:$B$155,2,FALSE)</f>
        <v>A_EB</v>
      </c>
      <c r="C32">
        <f>VLOOKUP(B32,Features!$L$81:$M$86,2,FALSE)</f>
        <v>3</v>
      </c>
      <c r="D32">
        <f t="shared" si="15"/>
        <v>1</v>
      </c>
      <c r="E32" s="33">
        <f>VLOOKUP(A32,TripCalcs!$A$2:$D$155,4,FALSE)</f>
        <v>0.68055555555555536</v>
      </c>
      <c r="F32" s="33" t="str">
        <f t="shared" si="4"/>
        <v>A_EB1</v>
      </c>
      <c r="G32">
        <f t="shared" si="5"/>
        <v>0</v>
      </c>
      <c r="H32">
        <f t="shared" si="16"/>
        <v>144</v>
      </c>
      <c r="I32" s="44">
        <f t="shared" si="7"/>
        <v>0.68055555555555536</v>
      </c>
      <c r="J32" s="31">
        <f t="shared" si="10"/>
        <v>16</v>
      </c>
      <c r="K32" s="31">
        <f t="shared" si="11"/>
        <v>19</v>
      </c>
      <c r="L32">
        <f t="shared" si="12"/>
        <v>59</v>
      </c>
      <c r="M32">
        <f t="shared" si="13"/>
        <v>161959</v>
      </c>
    </row>
    <row r="33" spans="1:13" x14ac:dyDescent="0.25">
      <c r="A33">
        <f t="shared" si="14"/>
        <v>11</v>
      </c>
      <c r="B33" t="str">
        <f>VLOOKUP(A33,TripCalcs!$A$2:$B$155,2,FALSE)</f>
        <v>A_EB</v>
      </c>
      <c r="C33">
        <f>VLOOKUP(B33,Features!$L$81:$M$86,2,FALSE)</f>
        <v>3</v>
      </c>
      <c r="D33">
        <f t="shared" si="15"/>
        <v>2</v>
      </c>
      <c r="E33" s="33">
        <f>VLOOKUP(A33,TripCalcs!$A$2:$D$155,4,FALSE)</f>
        <v>0.68055555555555536</v>
      </c>
      <c r="F33" s="33" t="str">
        <f t="shared" si="4"/>
        <v>A_EB2</v>
      </c>
      <c r="G33">
        <f t="shared" si="5"/>
        <v>5</v>
      </c>
      <c r="H33">
        <f t="shared" si="16"/>
        <v>127</v>
      </c>
      <c r="I33" s="44">
        <f t="shared" si="7"/>
        <v>0.68402777777777757</v>
      </c>
      <c r="J33" s="31">
        <f t="shared" si="10"/>
        <v>16</v>
      </c>
      <c r="K33" s="31">
        <f t="shared" si="11"/>
        <v>24</v>
      </c>
      <c r="L33">
        <f t="shared" si="12"/>
        <v>59</v>
      </c>
      <c r="M33">
        <f t="shared" si="13"/>
        <v>162459</v>
      </c>
    </row>
    <row r="34" spans="1:13" x14ac:dyDescent="0.25">
      <c r="A34">
        <f t="shared" si="14"/>
        <v>11</v>
      </c>
      <c r="B34" t="str">
        <f>VLOOKUP(A34,TripCalcs!$A$2:$B$155,2,FALSE)</f>
        <v>A_EB</v>
      </c>
      <c r="C34">
        <f>VLOOKUP(B34,Features!$L$81:$M$86,2,FALSE)</f>
        <v>3</v>
      </c>
      <c r="D34">
        <f t="shared" si="15"/>
        <v>3</v>
      </c>
      <c r="E34" s="33">
        <f>VLOOKUP(A34,TripCalcs!$A$2:$D$155,4,FALSE)</f>
        <v>0.68055555555555536</v>
      </c>
      <c r="F34" s="33" t="str">
        <f t="shared" si="4"/>
        <v>A_EB3</v>
      </c>
      <c r="G34">
        <f t="shared" si="5"/>
        <v>11</v>
      </c>
      <c r="H34">
        <f t="shared" si="16"/>
        <v>128</v>
      </c>
      <c r="I34" s="44">
        <f t="shared" si="7"/>
        <v>0.68819444444444422</v>
      </c>
      <c r="J34" s="31">
        <f t="shared" si="10"/>
        <v>16</v>
      </c>
      <c r="K34" s="31">
        <f t="shared" si="11"/>
        <v>30</v>
      </c>
      <c r="L34">
        <f t="shared" si="12"/>
        <v>59</v>
      </c>
      <c r="M34">
        <f t="shared" si="13"/>
        <v>163059</v>
      </c>
    </row>
    <row r="35" spans="1:13" x14ac:dyDescent="0.25">
      <c r="A35">
        <f t="shared" si="14"/>
        <v>12</v>
      </c>
      <c r="B35" t="str">
        <f>VLOOKUP(A35,TripCalcs!$A$2:$B$155,2,FALSE)</f>
        <v>A_EB</v>
      </c>
      <c r="C35">
        <f>VLOOKUP(B35,Features!$L$81:$M$86,2,FALSE)</f>
        <v>3</v>
      </c>
      <c r="D35">
        <f t="shared" si="15"/>
        <v>1</v>
      </c>
      <c r="E35" s="33">
        <f>VLOOKUP(A35,TripCalcs!$A$2:$D$155,4,FALSE)</f>
        <v>0.68611111111111089</v>
      </c>
      <c r="F35" s="33" t="str">
        <f t="shared" si="4"/>
        <v>A_EB1</v>
      </c>
      <c r="G35">
        <f t="shared" si="5"/>
        <v>0</v>
      </c>
      <c r="H35">
        <f t="shared" si="16"/>
        <v>144</v>
      </c>
      <c r="I35" s="44">
        <f t="shared" si="7"/>
        <v>0.68611111111111089</v>
      </c>
      <c r="J35" s="31">
        <f t="shared" si="10"/>
        <v>16</v>
      </c>
      <c r="K35" s="31">
        <f t="shared" si="11"/>
        <v>27</v>
      </c>
      <c r="L35">
        <f t="shared" si="12"/>
        <v>59</v>
      </c>
      <c r="M35">
        <f t="shared" si="13"/>
        <v>162759</v>
      </c>
    </row>
    <row r="36" spans="1:13" x14ac:dyDescent="0.25">
      <c r="A36">
        <f t="shared" si="14"/>
        <v>12</v>
      </c>
      <c r="B36" t="str">
        <f>VLOOKUP(A36,TripCalcs!$A$2:$B$155,2,FALSE)</f>
        <v>A_EB</v>
      </c>
      <c r="C36">
        <f>VLOOKUP(B36,Features!$L$81:$M$86,2,FALSE)</f>
        <v>3</v>
      </c>
      <c r="D36">
        <f t="shared" si="15"/>
        <v>2</v>
      </c>
      <c r="E36" s="33">
        <f>VLOOKUP(A36,TripCalcs!$A$2:$D$155,4,FALSE)</f>
        <v>0.68611111111111089</v>
      </c>
      <c r="F36" s="33" t="str">
        <f t="shared" si="4"/>
        <v>A_EB2</v>
      </c>
      <c r="G36">
        <f t="shared" si="5"/>
        <v>5</v>
      </c>
      <c r="H36">
        <f t="shared" si="16"/>
        <v>127</v>
      </c>
      <c r="I36" s="44">
        <f t="shared" si="7"/>
        <v>0.6895833333333331</v>
      </c>
      <c r="J36" s="31">
        <f t="shared" si="10"/>
        <v>16</v>
      </c>
      <c r="K36" s="31">
        <f t="shared" si="11"/>
        <v>32</v>
      </c>
      <c r="L36">
        <f t="shared" si="12"/>
        <v>59</v>
      </c>
      <c r="M36">
        <f t="shared" si="13"/>
        <v>163259</v>
      </c>
    </row>
    <row r="37" spans="1:13" x14ac:dyDescent="0.25">
      <c r="A37">
        <f t="shared" si="14"/>
        <v>12</v>
      </c>
      <c r="B37" t="str">
        <f>VLOOKUP(A37,TripCalcs!$A$2:$B$155,2,FALSE)</f>
        <v>A_EB</v>
      </c>
      <c r="C37">
        <f>VLOOKUP(B37,Features!$L$81:$M$86,2,FALSE)</f>
        <v>3</v>
      </c>
      <c r="D37">
        <f t="shared" si="15"/>
        <v>3</v>
      </c>
      <c r="E37" s="33">
        <f>VLOOKUP(A37,TripCalcs!$A$2:$D$155,4,FALSE)</f>
        <v>0.68611111111111089</v>
      </c>
      <c r="F37" s="33" t="str">
        <f t="shared" si="4"/>
        <v>A_EB3</v>
      </c>
      <c r="G37">
        <f t="shared" si="5"/>
        <v>11</v>
      </c>
      <c r="H37">
        <f t="shared" si="16"/>
        <v>128</v>
      </c>
      <c r="I37" s="44">
        <f t="shared" si="7"/>
        <v>0.69374999999999976</v>
      </c>
      <c r="J37" s="31">
        <f t="shared" si="10"/>
        <v>16</v>
      </c>
      <c r="K37" s="31">
        <f t="shared" si="11"/>
        <v>38</v>
      </c>
      <c r="L37">
        <f t="shared" si="12"/>
        <v>59</v>
      </c>
      <c r="M37">
        <f t="shared" si="13"/>
        <v>163859</v>
      </c>
    </row>
    <row r="38" spans="1:13" x14ac:dyDescent="0.25">
      <c r="A38">
        <f t="shared" si="14"/>
        <v>13</v>
      </c>
      <c r="B38" t="str">
        <f>VLOOKUP(A38,TripCalcs!$A$2:$B$155,2,FALSE)</f>
        <v>A_EB</v>
      </c>
      <c r="C38">
        <f>VLOOKUP(B38,Features!$L$81:$M$86,2,FALSE)</f>
        <v>3</v>
      </c>
      <c r="D38">
        <f t="shared" si="15"/>
        <v>1</v>
      </c>
      <c r="E38" s="33">
        <f>VLOOKUP(A38,TripCalcs!$A$2:$D$155,4,FALSE)</f>
        <v>0.69166666666666643</v>
      </c>
      <c r="F38" s="33" t="str">
        <f t="shared" si="4"/>
        <v>A_EB1</v>
      </c>
      <c r="G38">
        <f t="shared" si="5"/>
        <v>0</v>
      </c>
      <c r="H38">
        <f t="shared" si="16"/>
        <v>144</v>
      </c>
      <c r="I38" s="44">
        <f t="shared" si="7"/>
        <v>0.69166666666666643</v>
      </c>
      <c r="J38" s="31">
        <f t="shared" si="10"/>
        <v>16</v>
      </c>
      <c r="K38" s="31">
        <f t="shared" si="11"/>
        <v>35</v>
      </c>
      <c r="L38">
        <f t="shared" si="12"/>
        <v>59</v>
      </c>
      <c r="M38">
        <f t="shared" si="13"/>
        <v>163559</v>
      </c>
    </row>
    <row r="39" spans="1:13" x14ac:dyDescent="0.25">
      <c r="A39">
        <f t="shared" si="14"/>
        <v>13</v>
      </c>
      <c r="B39" t="str">
        <f>VLOOKUP(A39,TripCalcs!$A$2:$B$155,2,FALSE)</f>
        <v>A_EB</v>
      </c>
      <c r="C39">
        <f>VLOOKUP(B39,Features!$L$81:$M$86,2,FALSE)</f>
        <v>3</v>
      </c>
      <c r="D39">
        <f t="shared" si="15"/>
        <v>2</v>
      </c>
      <c r="E39" s="33">
        <f>VLOOKUP(A39,TripCalcs!$A$2:$D$155,4,FALSE)</f>
        <v>0.69166666666666643</v>
      </c>
      <c r="F39" s="33" t="str">
        <f t="shared" si="4"/>
        <v>A_EB2</v>
      </c>
      <c r="G39">
        <f t="shared" si="5"/>
        <v>5</v>
      </c>
      <c r="H39">
        <f t="shared" si="16"/>
        <v>127</v>
      </c>
      <c r="I39" s="44">
        <f t="shared" si="7"/>
        <v>0.69513888888888864</v>
      </c>
      <c r="J39" s="31">
        <f t="shared" si="10"/>
        <v>16</v>
      </c>
      <c r="K39" s="31">
        <f t="shared" si="11"/>
        <v>40</v>
      </c>
      <c r="L39">
        <f t="shared" si="12"/>
        <v>59</v>
      </c>
      <c r="M39">
        <f t="shared" si="13"/>
        <v>164059</v>
      </c>
    </row>
    <row r="40" spans="1:13" x14ac:dyDescent="0.25">
      <c r="A40">
        <f t="shared" si="14"/>
        <v>13</v>
      </c>
      <c r="B40" t="str">
        <f>VLOOKUP(A40,TripCalcs!$A$2:$B$155,2,FALSE)</f>
        <v>A_EB</v>
      </c>
      <c r="C40">
        <f>VLOOKUP(B40,Features!$L$81:$M$86,2,FALSE)</f>
        <v>3</v>
      </c>
      <c r="D40">
        <f t="shared" si="15"/>
        <v>3</v>
      </c>
      <c r="E40" s="33">
        <f>VLOOKUP(A40,TripCalcs!$A$2:$D$155,4,FALSE)</f>
        <v>0.69166666666666643</v>
      </c>
      <c r="F40" s="33" t="str">
        <f t="shared" si="4"/>
        <v>A_EB3</v>
      </c>
      <c r="G40">
        <f t="shared" si="5"/>
        <v>11</v>
      </c>
      <c r="H40">
        <f t="shared" si="16"/>
        <v>128</v>
      </c>
      <c r="I40" s="44">
        <f t="shared" si="7"/>
        <v>0.69930555555555529</v>
      </c>
      <c r="J40" s="31">
        <f t="shared" si="10"/>
        <v>16</v>
      </c>
      <c r="K40" s="31">
        <f t="shared" si="11"/>
        <v>46</v>
      </c>
      <c r="L40">
        <f t="shared" si="12"/>
        <v>59</v>
      </c>
      <c r="M40">
        <f t="shared" si="13"/>
        <v>164659</v>
      </c>
    </row>
    <row r="41" spans="1:13" x14ac:dyDescent="0.25">
      <c r="A41">
        <f t="shared" si="14"/>
        <v>14</v>
      </c>
      <c r="B41" t="str">
        <f>VLOOKUP(A41,TripCalcs!$A$2:$B$155,2,FALSE)</f>
        <v>A_EB</v>
      </c>
      <c r="C41">
        <f>VLOOKUP(B41,Features!$L$81:$M$86,2,FALSE)</f>
        <v>3</v>
      </c>
      <c r="D41">
        <f t="shared" si="15"/>
        <v>1</v>
      </c>
      <c r="E41" s="33">
        <f>VLOOKUP(A41,TripCalcs!$A$2:$D$155,4,FALSE)</f>
        <v>0.69722222222222197</v>
      </c>
      <c r="F41" s="33" t="str">
        <f t="shared" si="4"/>
        <v>A_EB1</v>
      </c>
      <c r="G41">
        <f t="shared" si="5"/>
        <v>0</v>
      </c>
      <c r="H41">
        <f t="shared" si="16"/>
        <v>144</v>
      </c>
      <c r="I41" s="44">
        <f t="shared" si="7"/>
        <v>0.69722222222222197</v>
      </c>
      <c r="J41" s="31">
        <f t="shared" si="10"/>
        <v>16</v>
      </c>
      <c r="K41" s="31">
        <f t="shared" si="11"/>
        <v>43</v>
      </c>
      <c r="L41">
        <f t="shared" si="12"/>
        <v>59</v>
      </c>
      <c r="M41">
        <f t="shared" si="13"/>
        <v>164359</v>
      </c>
    </row>
    <row r="42" spans="1:13" x14ac:dyDescent="0.25">
      <c r="A42">
        <f t="shared" si="14"/>
        <v>14</v>
      </c>
      <c r="B42" t="str">
        <f>VLOOKUP(A42,TripCalcs!$A$2:$B$155,2,FALSE)</f>
        <v>A_EB</v>
      </c>
      <c r="C42">
        <f>VLOOKUP(B42,Features!$L$81:$M$86,2,FALSE)</f>
        <v>3</v>
      </c>
      <c r="D42">
        <f t="shared" si="15"/>
        <v>2</v>
      </c>
      <c r="E42" s="33">
        <f>VLOOKUP(A42,TripCalcs!$A$2:$D$155,4,FALSE)</f>
        <v>0.69722222222222197</v>
      </c>
      <c r="F42" s="33" t="str">
        <f t="shared" si="4"/>
        <v>A_EB2</v>
      </c>
      <c r="G42">
        <f t="shared" si="5"/>
        <v>5</v>
      </c>
      <c r="H42">
        <f t="shared" si="16"/>
        <v>127</v>
      </c>
      <c r="I42" s="44">
        <f t="shared" si="7"/>
        <v>0.70069444444444418</v>
      </c>
      <c r="J42" s="31">
        <f t="shared" si="10"/>
        <v>16</v>
      </c>
      <c r="K42" s="31">
        <f t="shared" si="11"/>
        <v>48</v>
      </c>
      <c r="L42">
        <f t="shared" si="12"/>
        <v>59</v>
      </c>
      <c r="M42">
        <f t="shared" si="13"/>
        <v>164859</v>
      </c>
    </row>
    <row r="43" spans="1:13" x14ac:dyDescent="0.25">
      <c r="A43">
        <f t="shared" si="14"/>
        <v>14</v>
      </c>
      <c r="B43" t="str">
        <f>VLOOKUP(A43,TripCalcs!$A$2:$B$155,2,FALSE)</f>
        <v>A_EB</v>
      </c>
      <c r="C43">
        <f>VLOOKUP(B43,Features!$L$81:$M$86,2,FALSE)</f>
        <v>3</v>
      </c>
      <c r="D43">
        <f t="shared" si="15"/>
        <v>3</v>
      </c>
      <c r="E43" s="33">
        <f>VLOOKUP(A43,TripCalcs!$A$2:$D$155,4,FALSE)</f>
        <v>0.69722222222222197</v>
      </c>
      <c r="F43" s="33" t="str">
        <f t="shared" si="4"/>
        <v>A_EB3</v>
      </c>
      <c r="G43">
        <f t="shared" si="5"/>
        <v>11</v>
      </c>
      <c r="H43">
        <f t="shared" si="16"/>
        <v>128</v>
      </c>
      <c r="I43" s="44">
        <f t="shared" si="7"/>
        <v>0.70486111111111083</v>
      </c>
      <c r="J43" s="31">
        <f t="shared" si="10"/>
        <v>16</v>
      </c>
      <c r="K43" s="31">
        <f t="shared" si="11"/>
        <v>54</v>
      </c>
      <c r="L43">
        <f t="shared" si="12"/>
        <v>59</v>
      </c>
      <c r="M43">
        <f t="shared" si="13"/>
        <v>165459</v>
      </c>
    </row>
    <row r="44" spans="1:13" x14ac:dyDescent="0.25">
      <c r="A44">
        <f t="shared" si="14"/>
        <v>15</v>
      </c>
      <c r="B44" t="str">
        <f>VLOOKUP(A44,TripCalcs!$A$2:$B$155,2,FALSE)</f>
        <v>A_EB</v>
      </c>
      <c r="C44">
        <f>VLOOKUP(B44,Features!$L$81:$M$86,2,FALSE)</f>
        <v>3</v>
      </c>
      <c r="D44">
        <f t="shared" si="15"/>
        <v>1</v>
      </c>
      <c r="E44" s="33">
        <f>VLOOKUP(A44,TripCalcs!$A$2:$D$155,4,FALSE)</f>
        <v>0.7027777777777775</v>
      </c>
      <c r="F44" s="33" t="str">
        <f t="shared" si="4"/>
        <v>A_EB1</v>
      </c>
      <c r="G44">
        <f t="shared" si="5"/>
        <v>0</v>
      </c>
      <c r="H44">
        <f t="shared" si="16"/>
        <v>144</v>
      </c>
      <c r="I44" s="44">
        <f t="shared" si="7"/>
        <v>0.7027777777777775</v>
      </c>
      <c r="J44" s="31">
        <f t="shared" si="10"/>
        <v>16</v>
      </c>
      <c r="K44" s="31">
        <f t="shared" si="11"/>
        <v>51</v>
      </c>
      <c r="L44">
        <f t="shared" si="12"/>
        <v>59</v>
      </c>
      <c r="M44">
        <f t="shared" si="13"/>
        <v>165159</v>
      </c>
    </row>
    <row r="45" spans="1:13" x14ac:dyDescent="0.25">
      <c r="A45">
        <f t="shared" si="14"/>
        <v>15</v>
      </c>
      <c r="B45" t="str">
        <f>VLOOKUP(A45,TripCalcs!$A$2:$B$155,2,FALSE)</f>
        <v>A_EB</v>
      </c>
      <c r="C45">
        <f>VLOOKUP(B45,Features!$L$81:$M$86,2,FALSE)</f>
        <v>3</v>
      </c>
      <c r="D45">
        <f t="shared" si="15"/>
        <v>2</v>
      </c>
      <c r="E45" s="33">
        <f>VLOOKUP(A45,TripCalcs!$A$2:$D$155,4,FALSE)</f>
        <v>0.7027777777777775</v>
      </c>
      <c r="F45" s="33" t="str">
        <f t="shared" si="4"/>
        <v>A_EB2</v>
      </c>
      <c r="G45">
        <f t="shared" si="5"/>
        <v>5</v>
      </c>
      <c r="H45">
        <f t="shared" si="16"/>
        <v>127</v>
      </c>
      <c r="I45" s="44">
        <f t="shared" si="7"/>
        <v>0.70624999999999971</v>
      </c>
      <c r="J45" s="31">
        <f t="shared" si="10"/>
        <v>16</v>
      </c>
      <c r="K45" s="31">
        <f t="shared" si="11"/>
        <v>56</v>
      </c>
      <c r="L45">
        <f t="shared" si="12"/>
        <v>59</v>
      </c>
      <c r="M45">
        <f t="shared" si="13"/>
        <v>165659</v>
      </c>
    </row>
    <row r="46" spans="1:13" x14ac:dyDescent="0.25">
      <c r="A46">
        <f t="shared" si="14"/>
        <v>15</v>
      </c>
      <c r="B46" t="str">
        <f>VLOOKUP(A46,TripCalcs!$A$2:$B$155,2,FALSE)</f>
        <v>A_EB</v>
      </c>
      <c r="C46">
        <f>VLOOKUP(B46,Features!$L$81:$M$86,2,FALSE)</f>
        <v>3</v>
      </c>
      <c r="D46">
        <f t="shared" si="15"/>
        <v>3</v>
      </c>
      <c r="E46" s="33">
        <f>VLOOKUP(A46,TripCalcs!$A$2:$D$155,4,FALSE)</f>
        <v>0.7027777777777775</v>
      </c>
      <c r="F46" s="33" t="str">
        <f t="shared" si="4"/>
        <v>A_EB3</v>
      </c>
      <c r="G46">
        <f t="shared" si="5"/>
        <v>11</v>
      </c>
      <c r="H46">
        <f t="shared" si="16"/>
        <v>128</v>
      </c>
      <c r="I46" s="44">
        <f t="shared" si="7"/>
        <v>0.71041666666666636</v>
      </c>
      <c r="J46" s="31">
        <f t="shared" si="10"/>
        <v>17</v>
      </c>
      <c r="K46" s="31">
        <f t="shared" si="11"/>
        <v>2</v>
      </c>
      <c r="L46">
        <f t="shared" si="12"/>
        <v>59</v>
      </c>
      <c r="M46">
        <f t="shared" si="13"/>
        <v>170259</v>
      </c>
    </row>
    <row r="47" spans="1:13" x14ac:dyDescent="0.25">
      <c r="A47">
        <f t="shared" si="14"/>
        <v>16</v>
      </c>
      <c r="B47" t="str">
        <f>VLOOKUP(A47,TripCalcs!$A$2:$B$155,2,FALSE)</f>
        <v>A_EB</v>
      </c>
      <c r="C47">
        <f>VLOOKUP(B47,Features!$L$81:$M$86,2,FALSE)</f>
        <v>3</v>
      </c>
      <c r="D47">
        <f t="shared" si="15"/>
        <v>1</v>
      </c>
      <c r="E47" s="33">
        <f>VLOOKUP(A47,TripCalcs!$A$2:$D$155,4,FALSE)</f>
        <v>0.70833333333333304</v>
      </c>
      <c r="F47" s="33" t="str">
        <f t="shared" si="4"/>
        <v>A_EB1</v>
      </c>
      <c r="G47">
        <f t="shared" si="5"/>
        <v>0</v>
      </c>
      <c r="H47">
        <f t="shared" si="16"/>
        <v>144</v>
      </c>
      <c r="I47" s="44">
        <f t="shared" si="7"/>
        <v>0.70833333333333304</v>
      </c>
      <c r="J47" s="31">
        <f t="shared" si="10"/>
        <v>17</v>
      </c>
      <c r="K47" s="31">
        <f t="shared" si="11"/>
        <v>0</v>
      </c>
      <c r="L47">
        <f t="shared" si="12"/>
        <v>0</v>
      </c>
      <c r="M47">
        <f t="shared" si="13"/>
        <v>170000</v>
      </c>
    </row>
    <row r="48" spans="1:13" x14ac:dyDescent="0.25">
      <c r="A48">
        <f t="shared" si="14"/>
        <v>16</v>
      </c>
      <c r="B48" t="str">
        <f>VLOOKUP(A48,TripCalcs!$A$2:$B$155,2,FALSE)</f>
        <v>A_EB</v>
      </c>
      <c r="C48">
        <f>VLOOKUP(B48,Features!$L$81:$M$86,2,FALSE)</f>
        <v>3</v>
      </c>
      <c r="D48">
        <f t="shared" si="15"/>
        <v>2</v>
      </c>
      <c r="E48" s="33">
        <f>VLOOKUP(A48,TripCalcs!$A$2:$D$155,4,FALSE)</f>
        <v>0.70833333333333304</v>
      </c>
      <c r="F48" s="33" t="str">
        <f t="shared" si="4"/>
        <v>A_EB2</v>
      </c>
      <c r="G48">
        <f t="shared" si="5"/>
        <v>5</v>
      </c>
      <c r="H48">
        <f t="shared" si="16"/>
        <v>127</v>
      </c>
      <c r="I48" s="44">
        <f t="shared" si="7"/>
        <v>0.71180555555555525</v>
      </c>
      <c r="J48" s="31">
        <f t="shared" si="10"/>
        <v>17</v>
      </c>
      <c r="K48" s="31">
        <f t="shared" si="11"/>
        <v>4</v>
      </c>
      <c r="L48">
        <f t="shared" si="12"/>
        <v>59</v>
      </c>
      <c r="M48">
        <f t="shared" si="13"/>
        <v>170459</v>
      </c>
    </row>
    <row r="49" spans="1:13" x14ac:dyDescent="0.25">
      <c r="A49">
        <f t="shared" si="14"/>
        <v>16</v>
      </c>
      <c r="B49" t="str">
        <f>VLOOKUP(A49,TripCalcs!$A$2:$B$155,2,FALSE)</f>
        <v>A_EB</v>
      </c>
      <c r="C49">
        <f>VLOOKUP(B49,Features!$L$81:$M$86,2,FALSE)</f>
        <v>3</v>
      </c>
      <c r="D49">
        <f t="shared" si="15"/>
        <v>3</v>
      </c>
      <c r="E49" s="33">
        <f>VLOOKUP(A49,TripCalcs!$A$2:$D$155,4,FALSE)</f>
        <v>0.70833333333333304</v>
      </c>
      <c r="F49" s="33" t="str">
        <f t="shared" si="4"/>
        <v>A_EB3</v>
      </c>
      <c r="G49">
        <f t="shared" si="5"/>
        <v>11</v>
      </c>
      <c r="H49">
        <f t="shared" si="16"/>
        <v>128</v>
      </c>
      <c r="I49" s="44">
        <f t="shared" si="7"/>
        <v>0.7159722222222219</v>
      </c>
      <c r="J49" s="31">
        <f t="shared" si="10"/>
        <v>17</v>
      </c>
      <c r="K49" s="31">
        <f t="shared" si="11"/>
        <v>10</v>
      </c>
      <c r="L49">
        <f t="shared" si="12"/>
        <v>59</v>
      </c>
      <c r="M49">
        <f t="shared" si="13"/>
        <v>171059</v>
      </c>
    </row>
    <row r="50" spans="1:13" x14ac:dyDescent="0.25">
      <c r="A50">
        <f t="shared" si="14"/>
        <v>17</v>
      </c>
      <c r="B50" t="str">
        <f>VLOOKUP(A50,TripCalcs!$A$2:$B$155,2,FALSE)</f>
        <v>A_EB</v>
      </c>
      <c r="C50">
        <f>VLOOKUP(B50,Features!$L$81:$M$86,2,FALSE)</f>
        <v>3</v>
      </c>
      <c r="D50">
        <f t="shared" si="15"/>
        <v>1</v>
      </c>
      <c r="E50" s="33">
        <f>VLOOKUP(A50,TripCalcs!$A$2:$D$155,4,FALSE)</f>
        <v>0.71388888888888857</v>
      </c>
      <c r="F50" s="33" t="str">
        <f t="shared" si="4"/>
        <v>A_EB1</v>
      </c>
      <c r="G50">
        <f t="shared" si="5"/>
        <v>0</v>
      </c>
      <c r="H50">
        <f t="shared" si="16"/>
        <v>144</v>
      </c>
      <c r="I50" s="44">
        <f t="shared" si="7"/>
        <v>0.71388888888888857</v>
      </c>
      <c r="J50" s="31">
        <f t="shared" si="10"/>
        <v>17</v>
      </c>
      <c r="K50" s="31">
        <f t="shared" si="11"/>
        <v>7</v>
      </c>
      <c r="L50">
        <f t="shared" si="12"/>
        <v>59</v>
      </c>
      <c r="M50">
        <f t="shared" si="13"/>
        <v>170759</v>
      </c>
    </row>
    <row r="51" spans="1:13" x14ac:dyDescent="0.25">
      <c r="A51">
        <f t="shared" si="14"/>
        <v>17</v>
      </c>
      <c r="B51" t="str">
        <f>VLOOKUP(A51,TripCalcs!$A$2:$B$155,2,FALSE)</f>
        <v>A_EB</v>
      </c>
      <c r="C51">
        <f>VLOOKUP(B51,Features!$L$81:$M$86,2,FALSE)</f>
        <v>3</v>
      </c>
      <c r="D51">
        <f t="shared" si="15"/>
        <v>2</v>
      </c>
      <c r="E51" s="33">
        <f>VLOOKUP(A51,TripCalcs!$A$2:$D$155,4,FALSE)</f>
        <v>0.71388888888888857</v>
      </c>
      <c r="F51" s="33" t="str">
        <f t="shared" si="4"/>
        <v>A_EB2</v>
      </c>
      <c r="G51">
        <f t="shared" si="5"/>
        <v>5</v>
      </c>
      <c r="H51">
        <f t="shared" si="16"/>
        <v>127</v>
      </c>
      <c r="I51" s="44">
        <f t="shared" si="7"/>
        <v>0.71736111111111078</v>
      </c>
      <c r="J51" s="31">
        <f t="shared" si="10"/>
        <v>17</v>
      </c>
      <c r="K51" s="31">
        <f t="shared" si="11"/>
        <v>12</v>
      </c>
      <c r="L51">
        <f t="shared" si="12"/>
        <v>59</v>
      </c>
      <c r="M51">
        <f t="shared" si="13"/>
        <v>171259</v>
      </c>
    </row>
    <row r="52" spans="1:13" x14ac:dyDescent="0.25">
      <c r="A52">
        <f t="shared" si="14"/>
        <v>17</v>
      </c>
      <c r="B52" t="str">
        <f>VLOOKUP(A52,TripCalcs!$A$2:$B$155,2,FALSE)</f>
        <v>A_EB</v>
      </c>
      <c r="C52">
        <f>VLOOKUP(B52,Features!$L$81:$M$86,2,FALSE)</f>
        <v>3</v>
      </c>
      <c r="D52">
        <f t="shared" si="15"/>
        <v>3</v>
      </c>
      <c r="E52" s="33">
        <f>VLOOKUP(A52,TripCalcs!$A$2:$D$155,4,FALSE)</f>
        <v>0.71388888888888857</v>
      </c>
      <c r="F52" s="33" t="str">
        <f t="shared" si="4"/>
        <v>A_EB3</v>
      </c>
      <c r="G52">
        <f t="shared" si="5"/>
        <v>11</v>
      </c>
      <c r="H52">
        <f t="shared" si="16"/>
        <v>128</v>
      </c>
      <c r="I52" s="44">
        <f t="shared" si="7"/>
        <v>0.72152777777777743</v>
      </c>
      <c r="J52" s="31">
        <f t="shared" si="10"/>
        <v>17</v>
      </c>
      <c r="K52" s="31">
        <f t="shared" si="11"/>
        <v>18</v>
      </c>
      <c r="L52">
        <f t="shared" si="12"/>
        <v>59</v>
      </c>
      <c r="M52">
        <f t="shared" si="13"/>
        <v>171859</v>
      </c>
    </row>
    <row r="53" spans="1:13" x14ac:dyDescent="0.25">
      <c r="A53">
        <f t="shared" si="14"/>
        <v>18</v>
      </c>
      <c r="B53" t="str">
        <f>VLOOKUP(A53,TripCalcs!$A$2:$B$155,2,FALSE)</f>
        <v>A_EB</v>
      </c>
      <c r="C53">
        <f>VLOOKUP(B53,Features!$L$81:$M$86,2,FALSE)</f>
        <v>3</v>
      </c>
      <c r="D53">
        <f t="shared" si="15"/>
        <v>1</v>
      </c>
      <c r="E53" s="33">
        <f>VLOOKUP(A53,TripCalcs!$A$2:$D$155,4,FALSE)</f>
        <v>0.71944444444444411</v>
      </c>
      <c r="F53" s="33" t="str">
        <f t="shared" si="4"/>
        <v>A_EB1</v>
      </c>
      <c r="G53">
        <f t="shared" si="5"/>
        <v>0</v>
      </c>
      <c r="H53">
        <f t="shared" si="16"/>
        <v>144</v>
      </c>
      <c r="I53" s="44">
        <f t="shared" si="7"/>
        <v>0.71944444444444411</v>
      </c>
      <c r="J53" s="31">
        <f t="shared" si="10"/>
        <v>17</v>
      </c>
      <c r="K53" s="31">
        <f t="shared" si="11"/>
        <v>15</v>
      </c>
      <c r="L53">
        <f t="shared" si="12"/>
        <v>59</v>
      </c>
      <c r="M53">
        <f t="shared" si="13"/>
        <v>171559</v>
      </c>
    </row>
    <row r="54" spans="1:13" x14ac:dyDescent="0.25">
      <c r="A54">
        <f t="shared" si="14"/>
        <v>18</v>
      </c>
      <c r="B54" t="str">
        <f>VLOOKUP(A54,TripCalcs!$A$2:$B$155,2,FALSE)</f>
        <v>A_EB</v>
      </c>
      <c r="C54">
        <f>VLOOKUP(B54,Features!$L$81:$M$86,2,FALSE)</f>
        <v>3</v>
      </c>
      <c r="D54">
        <f t="shared" si="15"/>
        <v>2</v>
      </c>
      <c r="E54" s="33">
        <f>VLOOKUP(A54,TripCalcs!$A$2:$D$155,4,FALSE)</f>
        <v>0.71944444444444411</v>
      </c>
      <c r="F54" s="33" t="str">
        <f t="shared" si="4"/>
        <v>A_EB2</v>
      </c>
      <c r="G54">
        <f t="shared" si="5"/>
        <v>5</v>
      </c>
      <c r="H54">
        <f t="shared" si="16"/>
        <v>127</v>
      </c>
      <c r="I54" s="44">
        <f t="shared" si="7"/>
        <v>0.72291666666666632</v>
      </c>
      <c r="J54" s="31">
        <f t="shared" si="10"/>
        <v>17</v>
      </c>
      <c r="K54" s="31">
        <f t="shared" si="11"/>
        <v>20</v>
      </c>
      <c r="L54">
        <f t="shared" si="12"/>
        <v>59</v>
      </c>
      <c r="M54">
        <f t="shared" si="13"/>
        <v>172059</v>
      </c>
    </row>
    <row r="55" spans="1:13" x14ac:dyDescent="0.25">
      <c r="A55">
        <f t="shared" si="14"/>
        <v>18</v>
      </c>
      <c r="B55" t="str">
        <f>VLOOKUP(A55,TripCalcs!$A$2:$B$155,2,FALSE)</f>
        <v>A_EB</v>
      </c>
      <c r="C55">
        <f>VLOOKUP(B55,Features!$L$81:$M$86,2,FALSE)</f>
        <v>3</v>
      </c>
      <c r="D55">
        <f t="shared" si="15"/>
        <v>3</v>
      </c>
      <c r="E55" s="33">
        <f>VLOOKUP(A55,TripCalcs!$A$2:$D$155,4,FALSE)</f>
        <v>0.71944444444444411</v>
      </c>
      <c r="F55" s="33" t="str">
        <f t="shared" si="4"/>
        <v>A_EB3</v>
      </c>
      <c r="G55">
        <f t="shared" si="5"/>
        <v>11</v>
      </c>
      <c r="H55">
        <f t="shared" si="16"/>
        <v>128</v>
      </c>
      <c r="I55" s="44">
        <f t="shared" si="7"/>
        <v>0.72708333333333297</v>
      </c>
      <c r="J55" s="31">
        <f t="shared" si="10"/>
        <v>17</v>
      </c>
      <c r="K55" s="31">
        <f t="shared" si="11"/>
        <v>26</v>
      </c>
      <c r="L55">
        <f t="shared" si="12"/>
        <v>59</v>
      </c>
      <c r="M55">
        <f t="shared" si="13"/>
        <v>172659</v>
      </c>
    </row>
    <row r="56" spans="1:13" x14ac:dyDescent="0.25">
      <c r="A56">
        <f t="shared" si="14"/>
        <v>19</v>
      </c>
      <c r="B56" t="str">
        <f>VLOOKUP(A56,TripCalcs!$A$2:$B$155,2,FALSE)</f>
        <v>A_EB</v>
      </c>
      <c r="C56">
        <f>VLOOKUP(B56,Features!$L$81:$M$86,2,FALSE)</f>
        <v>3</v>
      </c>
      <c r="D56">
        <f t="shared" si="15"/>
        <v>1</v>
      </c>
      <c r="E56" s="33">
        <f>VLOOKUP(A56,TripCalcs!$A$2:$D$155,4,FALSE)</f>
        <v>0.72499999999999964</v>
      </c>
      <c r="F56" s="33" t="str">
        <f t="shared" si="4"/>
        <v>A_EB1</v>
      </c>
      <c r="G56">
        <f t="shared" si="5"/>
        <v>0</v>
      </c>
      <c r="H56">
        <f t="shared" si="16"/>
        <v>144</v>
      </c>
      <c r="I56" s="44">
        <f t="shared" si="7"/>
        <v>0.72499999999999964</v>
      </c>
      <c r="J56" s="31">
        <f t="shared" si="10"/>
        <v>17</v>
      </c>
      <c r="K56" s="31">
        <f t="shared" si="11"/>
        <v>23</v>
      </c>
      <c r="L56">
        <f t="shared" si="12"/>
        <v>59</v>
      </c>
      <c r="M56">
        <f t="shared" si="13"/>
        <v>172359</v>
      </c>
    </row>
    <row r="57" spans="1:13" x14ac:dyDescent="0.25">
      <c r="A57">
        <f t="shared" si="14"/>
        <v>19</v>
      </c>
      <c r="B57" t="str">
        <f>VLOOKUP(A57,TripCalcs!$A$2:$B$155,2,FALSE)</f>
        <v>A_EB</v>
      </c>
      <c r="C57">
        <f>VLOOKUP(B57,Features!$L$81:$M$86,2,FALSE)</f>
        <v>3</v>
      </c>
      <c r="D57">
        <f t="shared" si="15"/>
        <v>2</v>
      </c>
      <c r="E57" s="33">
        <f>VLOOKUP(A57,TripCalcs!$A$2:$D$155,4,FALSE)</f>
        <v>0.72499999999999964</v>
      </c>
      <c r="F57" s="33" t="str">
        <f t="shared" si="4"/>
        <v>A_EB2</v>
      </c>
      <c r="G57">
        <f t="shared" si="5"/>
        <v>5</v>
      </c>
      <c r="H57">
        <f t="shared" si="16"/>
        <v>127</v>
      </c>
      <c r="I57" s="44">
        <f t="shared" si="7"/>
        <v>0.72847222222222185</v>
      </c>
      <c r="J57" s="31">
        <f t="shared" si="10"/>
        <v>17</v>
      </c>
      <c r="K57" s="31">
        <f t="shared" si="11"/>
        <v>28</v>
      </c>
      <c r="L57">
        <f t="shared" si="12"/>
        <v>59</v>
      </c>
      <c r="M57">
        <f t="shared" si="13"/>
        <v>172859</v>
      </c>
    </row>
    <row r="58" spans="1:13" x14ac:dyDescent="0.25">
      <c r="A58">
        <f t="shared" si="14"/>
        <v>19</v>
      </c>
      <c r="B58" t="str">
        <f>VLOOKUP(A58,TripCalcs!$A$2:$B$155,2,FALSE)</f>
        <v>A_EB</v>
      </c>
      <c r="C58">
        <f>VLOOKUP(B58,Features!$L$81:$M$86,2,FALSE)</f>
        <v>3</v>
      </c>
      <c r="D58">
        <f t="shared" si="15"/>
        <v>3</v>
      </c>
      <c r="E58" s="33">
        <f>VLOOKUP(A58,TripCalcs!$A$2:$D$155,4,FALSE)</f>
        <v>0.72499999999999964</v>
      </c>
      <c r="F58" s="33" t="str">
        <f t="shared" si="4"/>
        <v>A_EB3</v>
      </c>
      <c r="G58">
        <f t="shared" si="5"/>
        <v>11</v>
      </c>
      <c r="H58">
        <f t="shared" si="16"/>
        <v>128</v>
      </c>
      <c r="I58" s="44">
        <f t="shared" si="7"/>
        <v>0.73263888888888851</v>
      </c>
      <c r="J58" s="31">
        <f t="shared" si="10"/>
        <v>17</v>
      </c>
      <c r="K58" s="31">
        <f t="shared" si="11"/>
        <v>34</v>
      </c>
      <c r="L58">
        <f t="shared" si="12"/>
        <v>59</v>
      </c>
      <c r="M58">
        <f t="shared" si="13"/>
        <v>173459</v>
      </c>
    </row>
    <row r="59" spans="1:13" x14ac:dyDescent="0.25">
      <c r="A59">
        <f t="shared" si="14"/>
        <v>20</v>
      </c>
      <c r="B59" t="str">
        <f>VLOOKUP(A59,TripCalcs!$A$2:$B$155,2,FALSE)</f>
        <v>A_EB</v>
      </c>
      <c r="C59">
        <f>VLOOKUP(B59,Features!$L$81:$M$86,2,FALSE)</f>
        <v>3</v>
      </c>
      <c r="D59">
        <f t="shared" si="15"/>
        <v>1</v>
      </c>
      <c r="E59" s="33">
        <f>VLOOKUP(A59,TripCalcs!$A$2:$D$155,4,FALSE)</f>
        <v>0.73055555555555518</v>
      </c>
      <c r="F59" s="33" t="str">
        <f t="shared" si="4"/>
        <v>A_EB1</v>
      </c>
      <c r="G59">
        <f t="shared" si="5"/>
        <v>0</v>
      </c>
      <c r="H59">
        <f t="shared" si="16"/>
        <v>144</v>
      </c>
      <c r="I59" s="44">
        <f t="shared" si="7"/>
        <v>0.73055555555555518</v>
      </c>
      <c r="J59" s="31">
        <f t="shared" si="10"/>
        <v>17</v>
      </c>
      <c r="K59" s="31">
        <f t="shared" si="11"/>
        <v>31</v>
      </c>
      <c r="L59">
        <f t="shared" si="12"/>
        <v>59</v>
      </c>
      <c r="M59">
        <f t="shared" si="13"/>
        <v>173159</v>
      </c>
    </row>
    <row r="60" spans="1:13" x14ac:dyDescent="0.25">
      <c r="A60">
        <f t="shared" si="14"/>
        <v>20</v>
      </c>
      <c r="B60" t="str">
        <f>VLOOKUP(A60,TripCalcs!$A$2:$B$155,2,FALSE)</f>
        <v>A_EB</v>
      </c>
      <c r="C60">
        <f>VLOOKUP(B60,Features!$L$81:$M$86,2,FALSE)</f>
        <v>3</v>
      </c>
      <c r="D60">
        <f t="shared" si="15"/>
        <v>2</v>
      </c>
      <c r="E60" s="33">
        <f>VLOOKUP(A60,TripCalcs!$A$2:$D$155,4,FALSE)</f>
        <v>0.73055555555555518</v>
      </c>
      <c r="F60" s="33" t="str">
        <f t="shared" si="4"/>
        <v>A_EB2</v>
      </c>
      <c r="G60">
        <f t="shared" si="5"/>
        <v>5</v>
      </c>
      <c r="H60">
        <f t="shared" si="16"/>
        <v>127</v>
      </c>
      <c r="I60" s="44">
        <f t="shared" si="7"/>
        <v>0.73402777777777739</v>
      </c>
      <c r="J60" s="31">
        <f t="shared" si="10"/>
        <v>17</v>
      </c>
      <c r="K60" s="31">
        <f t="shared" si="11"/>
        <v>36</v>
      </c>
      <c r="L60">
        <f t="shared" si="12"/>
        <v>59</v>
      </c>
      <c r="M60">
        <f t="shared" si="13"/>
        <v>173659</v>
      </c>
    </row>
    <row r="61" spans="1:13" x14ac:dyDescent="0.25">
      <c r="A61">
        <f t="shared" si="14"/>
        <v>20</v>
      </c>
      <c r="B61" t="str">
        <f>VLOOKUP(A61,TripCalcs!$A$2:$B$155,2,FALSE)</f>
        <v>A_EB</v>
      </c>
      <c r="C61">
        <f>VLOOKUP(B61,Features!$L$81:$M$86,2,FALSE)</f>
        <v>3</v>
      </c>
      <c r="D61">
        <f t="shared" si="15"/>
        <v>3</v>
      </c>
      <c r="E61" s="33">
        <f>VLOOKUP(A61,TripCalcs!$A$2:$D$155,4,FALSE)</f>
        <v>0.73055555555555518</v>
      </c>
      <c r="F61" s="33" t="str">
        <f t="shared" si="4"/>
        <v>A_EB3</v>
      </c>
      <c r="G61">
        <f t="shared" si="5"/>
        <v>11</v>
      </c>
      <c r="H61">
        <f t="shared" si="16"/>
        <v>128</v>
      </c>
      <c r="I61" s="44">
        <f t="shared" si="7"/>
        <v>0.73819444444444404</v>
      </c>
      <c r="J61" s="31">
        <f t="shared" si="10"/>
        <v>17</v>
      </c>
      <c r="K61" s="31">
        <f t="shared" si="11"/>
        <v>42</v>
      </c>
      <c r="L61">
        <f t="shared" si="12"/>
        <v>59</v>
      </c>
      <c r="M61">
        <f t="shared" si="13"/>
        <v>174259</v>
      </c>
    </row>
    <row r="62" spans="1:13" x14ac:dyDescent="0.25">
      <c r="A62">
        <f t="shared" si="14"/>
        <v>21</v>
      </c>
      <c r="B62" t="str">
        <f>VLOOKUP(A62,TripCalcs!$A$2:$B$155,2,FALSE)</f>
        <v>A_EB</v>
      </c>
      <c r="C62">
        <f>VLOOKUP(B62,Features!$L$81:$M$86,2,FALSE)</f>
        <v>3</v>
      </c>
      <c r="D62">
        <f t="shared" si="15"/>
        <v>1</v>
      </c>
      <c r="E62" s="33">
        <f>VLOOKUP(A62,TripCalcs!$A$2:$D$155,4,FALSE)</f>
        <v>0.73611111111111072</v>
      </c>
      <c r="F62" s="33" t="str">
        <f t="shared" si="4"/>
        <v>A_EB1</v>
      </c>
      <c r="G62">
        <f t="shared" si="5"/>
        <v>0</v>
      </c>
      <c r="H62">
        <f t="shared" si="16"/>
        <v>144</v>
      </c>
      <c r="I62" s="44">
        <f t="shared" si="7"/>
        <v>0.73611111111111072</v>
      </c>
      <c r="J62" s="31">
        <f t="shared" si="10"/>
        <v>17</v>
      </c>
      <c r="K62" s="31">
        <f t="shared" si="11"/>
        <v>39</v>
      </c>
      <c r="L62">
        <f t="shared" si="12"/>
        <v>59</v>
      </c>
      <c r="M62">
        <f t="shared" si="13"/>
        <v>173959</v>
      </c>
    </row>
    <row r="63" spans="1:13" x14ac:dyDescent="0.25">
      <c r="A63">
        <f t="shared" si="14"/>
        <v>21</v>
      </c>
      <c r="B63" t="str">
        <f>VLOOKUP(A63,TripCalcs!$A$2:$B$155,2,FALSE)</f>
        <v>A_EB</v>
      </c>
      <c r="C63">
        <f>VLOOKUP(B63,Features!$L$81:$M$86,2,FALSE)</f>
        <v>3</v>
      </c>
      <c r="D63">
        <f t="shared" si="15"/>
        <v>2</v>
      </c>
      <c r="E63" s="33">
        <f>VLOOKUP(A63,TripCalcs!$A$2:$D$155,4,FALSE)</f>
        <v>0.73611111111111072</v>
      </c>
      <c r="F63" s="33" t="str">
        <f t="shared" si="4"/>
        <v>A_EB2</v>
      </c>
      <c r="G63">
        <f t="shared" si="5"/>
        <v>5</v>
      </c>
      <c r="H63">
        <f t="shared" si="16"/>
        <v>127</v>
      </c>
      <c r="I63" s="44">
        <f t="shared" si="7"/>
        <v>0.73958333333333293</v>
      </c>
      <c r="J63" s="31">
        <f t="shared" si="10"/>
        <v>17</v>
      </c>
      <c r="K63" s="31">
        <f t="shared" si="11"/>
        <v>44</v>
      </c>
      <c r="L63">
        <f t="shared" si="12"/>
        <v>59</v>
      </c>
      <c r="M63">
        <f t="shared" si="13"/>
        <v>174459</v>
      </c>
    </row>
    <row r="64" spans="1:13" x14ac:dyDescent="0.25">
      <c r="A64">
        <f t="shared" si="14"/>
        <v>21</v>
      </c>
      <c r="B64" t="str">
        <f>VLOOKUP(A64,TripCalcs!$A$2:$B$155,2,FALSE)</f>
        <v>A_EB</v>
      </c>
      <c r="C64">
        <f>VLOOKUP(B64,Features!$L$81:$M$86,2,FALSE)</f>
        <v>3</v>
      </c>
      <c r="D64">
        <f t="shared" si="15"/>
        <v>3</v>
      </c>
      <c r="E64" s="33">
        <f>VLOOKUP(A64,TripCalcs!$A$2:$D$155,4,FALSE)</f>
        <v>0.73611111111111072</v>
      </c>
      <c r="F64" s="33" t="str">
        <f t="shared" si="4"/>
        <v>A_EB3</v>
      </c>
      <c r="G64">
        <f t="shared" si="5"/>
        <v>11</v>
      </c>
      <c r="H64">
        <f t="shared" si="16"/>
        <v>128</v>
      </c>
      <c r="I64" s="44">
        <f t="shared" si="7"/>
        <v>0.74374999999999958</v>
      </c>
      <c r="J64" s="31">
        <f t="shared" si="10"/>
        <v>17</v>
      </c>
      <c r="K64" s="31">
        <f t="shared" si="11"/>
        <v>50</v>
      </c>
      <c r="L64">
        <f t="shared" si="12"/>
        <v>59</v>
      </c>
      <c r="M64">
        <f t="shared" si="13"/>
        <v>175059</v>
      </c>
    </row>
    <row r="65" spans="1:13" x14ac:dyDescent="0.25">
      <c r="A65">
        <f t="shared" si="14"/>
        <v>22</v>
      </c>
      <c r="B65" t="str">
        <f>VLOOKUP(A65,TripCalcs!$A$2:$B$155,2,FALSE)</f>
        <v>A_EB</v>
      </c>
      <c r="C65">
        <f>VLOOKUP(B65,Features!$L$81:$M$86,2,FALSE)</f>
        <v>3</v>
      </c>
      <c r="D65">
        <f t="shared" si="15"/>
        <v>1</v>
      </c>
      <c r="E65" s="33">
        <f>VLOOKUP(A65,TripCalcs!$A$2:$D$155,4,FALSE)</f>
        <v>0.74166666666666625</v>
      </c>
      <c r="F65" s="33" t="str">
        <f t="shared" si="4"/>
        <v>A_EB1</v>
      </c>
      <c r="G65">
        <f t="shared" si="5"/>
        <v>0</v>
      </c>
      <c r="H65">
        <f t="shared" si="16"/>
        <v>144</v>
      </c>
      <c r="I65" s="44">
        <f t="shared" si="7"/>
        <v>0.74166666666666625</v>
      </c>
      <c r="J65" s="31">
        <f t="shared" si="10"/>
        <v>17</v>
      </c>
      <c r="K65" s="31">
        <f t="shared" si="11"/>
        <v>47</v>
      </c>
      <c r="L65">
        <f t="shared" si="12"/>
        <v>59</v>
      </c>
      <c r="M65">
        <f t="shared" si="13"/>
        <v>174759</v>
      </c>
    </row>
    <row r="66" spans="1:13" x14ac:dyDescent="0.25">
      <c r="A66">
        <f t="shared" si="14"/>
        <v>22</v>
      </c>
      <c r="B66" t="str">
        <f>VLOOKUP(A66,TripCalcs!$A$2:$B$155,2,FALSE)</f>
        <v>A_EB</v>
      </c>
      <c r="C66">
        <f>VLOOKUP(B66,Features!$L$81:$M$86,2,FALSE)</f>
        <v>3</v>
      </c>
      <c r="D66">
        <f t="shared" si="15"/>
        <v>2</v>
      </c>
      <c r="E66" s="33">
        <f>VLOOKUP(A66,TripCalcs!$A$2:$D$155,4,FALSE)</f>
        <v>0.74166666666666625</v>
      </c>
      <c r="F66" s="33" t="str">
        <f t="shared" si="4"/>
        <v>A_EB2</v>
      </c>
      <c r="G66">
        <f t="shared" si="5"/>
        <v>5</v>
      </c>
      <c r="H66">
        <f t="shared" si="16"/>
        <v>127</v>
      </c>
      <c r="I66" s="44">
        <f t="shared" si="7"/>
        <v>0.74513888888888846</v>
      </c>
      <c r="J66" s="31">
        <f t="shared" si="10"/>
        <v>17</v>
      </c>
      <c r="K66" s="31">
        <f t="shared" si="11"/>
        <v>52</v>
      </c>
      <c r="L66">
        <f t="shared" si="12"/>
        <v>59</v>
      </c>
      <c r="M66">
        <f t="shared" si="13"/>
        <v>175259</v>
      </c>
    </row>
    <row r="67" spans="1:13" x14ac:dyDescent="0.25">
      <c r="A67">
        <f t="shared" si="14"/>
        <v>22</v>
      </c>
      <c r="B67" t="str">
        <f>VLOOKUP(A67,TripCalcs!$A$2:$B$155,2,FALSE)</f>
        <v>A_EB</v>
      </c>
      <c r="C67">
        <f>VLOOKUP(B67,Features!$L$81:$M$86,2,FALSE)</f>
        <v>3</v>
      </c>
      <c r="D67">
        <f t="shared" si="15"/>
        <v>3</v>
      </c>
      <c r="E67" s="33">
        <f>VLOOKUP(A67,TripCalcs!$A$2:$D$155,4,FALSE)</f>
        <v>0.74166666666666625</v>
      </c>
      <c r="F67" s="33" t="str">
        <f t="shared" ref="F67:F130" si="17">CONCATENATE(B67,D67)</f>
        <v>A_EB3</v>
      </c>
      <c r="G67">
        <f t="shared" ref="G67:G130" si="18">VLOOKUP(F67,$O$2:$Q$17,2,FALSE)</f>
        <v>11</v>
      </c>
      <c r="H67">
        <f t="shared" si="16"/>
        <v>128</v>
      </c>
      <c r="I67" s="44">
        <f t="shared" ref="I67:I130" si="19">E67+G67/24/60</f>
        <v>0.74930555555555511</v>
      </c>
      <c r="J67" s="31">
        <f t="shared" si="10"/>
        <v>17</v>
      </c>
      <c r="K67" s="31">
        <f t="shared" si="11"/>
        <v>58</v>
      </c>
      <c r="L67">
        <f t="shared" si="12"/>
        <v>59</v>
      </c>
      <c r="M67">
        <f t="shared" si="13"/>
        <v>175859</v>
      </c>
    </row>
    <row r="68" spans="1:13" x14ac:dyDescent="0.25">
      <c r="A68">
        <f t="shared" si="14"/>
        <v>23</v>
      </c>
      <c r="B68" t="str">
        <f>VLOOKUP(A68,TripCalcs!$A$2:$B$155,2,FALSE)</f>
        <v>A_EB</v>
      </c>
      <c r="C68">
        <f>VLOOKUP(B68,Features!$L$81:$M$86,2,FALSE)</f>
        <v>3</v>
      </c>
      <c r="D68">
        <f t="shared" si="15"/>
        <v>1</v>
      </c>
      <c r="E68" s="33">
        <f>VLOOKUP(A68,TripCalcs!$A$2:$D$155,4,FALSE)</f>
        <v>0.74722222222222179</v>
      </c>
      <c r="F68" s="33" t="str">
        <f t="shared" si="17"/>
        <v>A_EB1</v>
      </c>
      <c r="G68">
        <f t="shared" si="18"/>
        <v>0</v>
      </c>
      <c r="H68">
        <f t="shared" si="16"/>
        <v>144</v>
      </c>
      <c r="I68" s="44">
        <f t="shared" si="19"/>
        <v>0.74722222222222179</v>
      </c>
      <c r="J68" s="31">
        <f t="shared" si="10"/>
        <v>17</v>
      </c>
      <c r="K68" s="31">
        <f t="shared" si="11"/>
        <v>55</v>
      </c>
      <c r="L68">
        <f t="shared" si="12"/>
        <v>59</v>
      </c>
      <c r="M68">
        <f t="shared" si="13"/>
        <v>175559</v>
      </c>
    </row>
    <row r="69" spans="1:13" x14ac:dyDescent="0.25">
      <c r="A69">
        <f t="shared" si="14"/>
        <v>23</v>
      </c>
      <c r="B69" t="str">
        <f>VLOOKUP(A69,TripCalcs!$A$2:$B$155,2,FALSE)</f>
        <v>A_EB</v>
      </c>
      <c r="C69">
        <f>VLOOKUP(B69,Features!$L$81:$M$86,2,FALSE)</f>
        <v>3</v>
      </c>
      <c r="D69">
        <f t="shared" si="15"/>
        <v>2</v>
      </c>
      <c r="E69" s="33">
        <f>VLOOKUP(A69,TripCalcs!$A$2:$D$155,4,FALSE)</f>
        <v>0.74722222222222179</v>
      </c>
      <c r="F69" s="33" t="str">
        <f t="shared" si="17"/>
        <v>A_EB2</v>
      </c>
      <c r="G69">
        <f t="shared" si="18"/>
        <v>5</v>
      </c>
      <c r="H69">
        <f t="shared" si="16"/>
        <v>127</v>
      </c>
      <c r="I69" s="44">
        <f t="shared" si="19"/>
        <v>0.750694444444444</v>
      </c>
      <c r="J69" s="31">
        <f t="shared" ref="J69:J132" si="20">ROUNDDOWN(I69*24,0)</f>
        <v>18</v>
      </c>
      <c r="K69" s="31">
        <f t="shared" ref="K69:K132" si="21">ROUNDDOWN(((I69*24)-J69)*60,0)</f>
        <v>0</v>
      </c>
      <c r="L69">
        <f t="shared" ref="L69:L132" si="22">ROUNDDOWN(((((I69*24)-J69)*60)-K69)*60,0)</f>
        <v>59</v>
      </c>
      <c r="M69">
        <f t="shared" ref="M69:M132" si="23">J69*10000+K69*100+L69</f>
        <v>180059</v>
      </c>
    </row>
    <row r="70" spans="1:13" x14ac:dyDescent="0.25">
      <c r="A70">
        <f t="shared" si="14"/>
        <v>23</v>
      </c>
      <c r="B70" t="str">
        <f>VLOOKUP(A70,TripCalcs!$A$2:$B$155,2,FALSE)</f>
        <v>A_EB</v>
      </c>
      <c r="C70">
        <f>VLOOKUP(B70,Features!$L$81:$M$86,2,FALSE)</f>
        <v>3</v>
      </c>
      <c r="D70">
        <f t="shared" si="15"/>
        <v>3</v>
      </c>
      <c r="E70" s="33">
        <f>VLOOKUP(A70,TripCalcs!$A$2:$D$155,4,FALSE)</f>
        <v>0.74722222222222179</v>
      </c>
      <c r="F70" s="33" t="str">
        <f t="shared" si="17"/>
        <v>A_EB3</v>
      </c>
      <c r="G70">
        <f t="shared" si="18"/>
        <v>11</v>
      </c>
      <c r="H70">
        <f t="shared" si="16"/>
        <v>128</v>
      </c>
      <c r="I70" s="44">
        <f t="shared" si="19"/>
        <v>0.75486111111111065</v>
      </c>
      <c r="J70" s="31">
        <f t="shared" si="20"/>
        <v>18</v>
      </c>
      <c r="K70" s="31">
        <f t="shared" si="21"/>
        <v>6</v>
      </c>
      <c r="L70">
        <f t="shared" si="22"/>
        <v>59</v>
      </c>
      <c r="M70">
        <f t="shared" si="23"/>
        <v>180659</v>
      </c>
    </row>
    <row r="71" spans="1:13" x14ac:dyDescent="0.25">
      <c r="A71">
        <f t="shared" si="14"/>
        <v>24</v>
      </c>
      <c r="B71" t="str">
        <f>VLOOKUP(A71,TripCalcs!$A$2:$B$155,2,FALSE)</f>
        <v>A_WB</v>
      </c>
      <c r="C71">
        <f>VLOOKUP(B71,Features!$L$81:$M$86,2,FALSE)</f>
        <v>3</v>
      </c>
      <c r="D71">
        <f t="shared" si="15"/>
        <v>1</v>
      </c>
      <c r="E71" s="33">
        <f>VLOOKUP(A71,TripCalcs!$A$2:$D$155,4,FALSE)</f>
        <v>0.625</v>
      </c>
      <c r="F71" s="33" t="str">
        <f t="shared" si="17"/>
        <v>A_WB1</v>
      </c>
      <c r="G71">
        <f t="shared" si="18"/>
        <v>0</v>
      </c>
      <c r="H71">
        <f t="shared" si="16"/>
        <v>128</v>
      </c>
      <c r="I71" s="44">
        <f t="shared" si="19"/>
        <v>0.625</v>
      </c>
      <c r="J71" s="31">
        <f t="shared" si="20"/>
        <v>15</v>
      </c>
      <c r="K71" s="31">
        <f t="shared" si="21"/>
        <v>0</v>
      </c>
      <c r="L71">
        <f t="shared" si="22"/>
        <v>0</v>
      </c>
      <c r="M71">
        <f t="shared" si="23"/>
        <v>150000</v>
      </c>
    </row>
    <row r="72" spans="1:13" x14ac:dyDescent="0.25">
      <c r="A72">
        <f t="shared" si="14"/>
        <v>24</v>
      </c>
      <c r="B72" t="str">
        <f>VLOOKUP(A72,TripCalcs!$A$2:$B$155,2,FALSE)</f>
        <v>A_WB</v>
      </c>
      <c r="C72">
        <f>VLOOKUP(B72,Features!$L$81:$M$86,2,FALSE)</f>
        <v>3</v>
      </c>
      <c r="D72">
        <f t="shared" si="15"/>
        <v>2</v>
      </c>
      <c r="E72" s="33">
        <f>VLOOKUP(A72,TripCalcs!$A$2:$D$155,4,FALSE)</f>
        <v>0.625</v>
      </c>
      <c r="F72" s="33" t="str">
        <f t="shared" si="17"/>
        <v>A_WB2</v>
      </c>
      <c r="G72">
        <f t="shared" si="18"/>
        <v>6</v>
      </c>
      <c r="H72">
        <f t="shared" si="16"/>
        <v>127</v>
      </c>
      <c r="I72" s="44">
        <f t="shared" si="19"/>
        <v>0.62916666666666665</v>
      </c>
      <c r="J72" s="31">
        <f t="shared" si="20"/>
        <v>15</v>
      </c>
      <c r="K72" s="31">
        <f t="shared" si="21"/>
        <v>5</v>
      </c>
      <c r="L72">
        <f t="shared" si="22"/>
        <v>59</v>
      </c>
      <c r="M72">
        <f t="shared" si="23"/>
        <v>150559</v>
      </c>
    </row>
    <row r="73" spans="1:13" x14ac:dyDescent="0.25">
      <c r="A73">
        <f t="shared" si="14"/>
        <v>24</v>
      </c>
      <c r="B73" t="str">
        <f>VLOOKUP(A73,TripCalcs!$A$2:$B$155,2,FALSE)</f>
        <v>A_WB</v>
      </c>
      <c r="C73">
        <f>VLOOKUP(B73,Features!$L$81:$M$86,2,FALSE)</f>
        <v>3</v>
      </c>
      <c r="D73">
        <f t="shared" si="15"/>
        <v>3</v>
      </c>
      <c r="E73" s="33">
        <f>VLOOKUP(A73,TripCalcs!$A$2:$D$155,4,FALSE)</f>
        <v>0.625</v>
      </c>
      <c r="F73" s="33" t="str">
        <f t="shared" si="17"/>
        <v>A_WB3</v>
      </c>
      <c r="G73">
        <f t="shared" si="18"/>
        <v>11</v>
      </c>
      <c r="H73">
        <f t="shared" si="16"/>
        <v>144</v>
      </c>
      <c r="I73" s="44">
        <f t="shared" si="19"/>
        <v>0.63263888888888886</v>
      </c>
      <c r="J73" s="31">
        <f t="shared" si="20"/>
        <v>15</v>
      </c>
      <c r="K73" s="31">
        <f t="shared" si="21"/>
        <v>11</v>
      </c>
      <c r="L73">
        <f t="shared" si="22"/>
        <v>0</v>
      </c>
      <c r="M73">
        <f t="shared" si="23"/>
        <v>151100</v>
      </c>
    </row>
    <row r="74" spans="1:13" x14ac:dyDescent="0.25">
      <c r="A74">
        <f t="shared" si="14"/>
        <v>25</v>
      </c>
      <c r="B74" t="str">
        <f>VLOOKUP(A74,TripCalcs!$A$2:$B$155,2,FALSE)</f>
        <v>A_WB</v>
      </c>
      <c r="C74">
        <f>VLOOKUP(B74,Features!$L$81:$M$86,2,FALSE)</f>
        <v>3</v>
      </c>
      <c r="D74">
        <f t="shared" si="15"/>
        <v>1</v>
      </c>
      <c r="E74" s="33">
        <f>VLOOKUP(A74,TripCalcs!$A$2:$D$155,4,FALSE)</f>
        <v>0.63055555555555554</v>
      </c>
      <c r="F74" s="33" t="str">
        <f t="shared" si="17"/>
        <v>A_WB1</v>
      </c>
      <c r="G74">
        <f t="shared" si="18"/>
        <v>0</v>
      </c>
      <c r="H74">
        <f t="shared" si="16"/>
        <v>128</v>
      </c>
      <c r="I74" s="44">
        <f t="shared" si="19"/>
        <v>0.63055555555555554</v>
      </c>
      <c r="J74" s="31">
        <f t="shared" si="20"/>
        <v>15</v>
      </c>
      <c r="K74" s="31">
        <f t="shared" si="21"/>
        <v>7</v>
      </c>
      <c r="L74">
        <f t="shared" si="22"/>
        <v>59</v>
      </c>
      <c r="M74">
        <f t="shared" si="23"/>
        <v>150759</v>
      </c>
    </row>
    <row r="75" spans="1:13" x14ac:dyDescent="0.25">
      <c r="A75">
        <f t="shared" ref="A75:A138" si="24">IF(D74=C74,A74+1,A74)</f>
        <v>25</v>
      </c>
      <c r="B75" t="str">
        <f>VLOOKUP(A75,TripCalcs!$A$2:$B$155,2,FALSE)</f>
        <v>A_WB</v>
      </c>
      <c r="C75">
        <f>VLOOKUP(B75,Features!$L$81:$M$86,2,FALSE)</f>
        <v>3</v>
      </c>
      <c r="D75">
        <f t="shared" ref="D75:D138" si="25">IF(A75=A74,D74+1,1)</f>
        <v>2</v>
      </c>
      <c r="E75" s="33">
        <f>VLOOKUP(A75,TripCalcs!$A$2:$D$155,4,FALSE)</f>
        <v>0.63055555555555554</v>
      </c>
      <c r="F75" s="33" t="str">
        <f t="shared" si="17"/>
        <v>A_WB2</v>
      </c>
      <c r="G75">
        <f t="shared" si="18"/>
        <v>6</v>
      </c>
      <c r="H75">
        <f t="shared" si="16"/>
        <v>127</v>
      </c>
      <c r="I75" s="44">
        <f t="shared" si="19"/>
        <v>0.63472222222222219</v>
      </c>
      <c r="J75" s="31">
        <f t="shared" si="20"/>
        <v>15</v>
      </c>
      <c r="K75" s="31">
        <f t="shared" si="21"/>
        <v>14</v>
      </c>
      <c r="L75">
        <f t="shared" si="22"/>
        <v>0</v>
      </c>
      <c r="M75">
        <f t="shared" si="23"/>
        <v>151400</v>
      </c>
    </row>
    <row r="76" spans="1:13" x14ac:dyDescent="0.25">
      <c r="A76">
        <f t="shared" si="24"/>
        <v>25</v>
      </c>
      <c r="B76" t="str">
        <f>VLOOKUP(A76,TripCalcs!$A$2:$B$155,2,FALSE)</f>
        <v>A_WB</v>
      </c>
      <c r="C76">
        <f>VLOOKUP(B76,Features!$L$81:$M$86,2,FALSE)</f>
        <v>3</v>
      </c>
      <c r="D76">
        <f t="shared" si="25"/>
        <v>3</v>
      </c>
      <c r="E76" s="33">
        <f>VLOOKUP(A76,TripCalcs!$A$2:$D$155,4,FALSE)</f>
        <v>0.63055555555555554</v>
      </c>
      <c r="F76" s="33" t="str">
        <f t="shared" si="17"/>
        <v>A_WB3</v>
      </c>
      <c r="G76">
        <f t="shared" si="18"/>
        <v>11</v>
      </c>
      <c r="H76">
        <f t="shared" ref="H76:H139" si="26">VLOOKUP(F76,$O$2:$Q$17,3,FALSE)</f>
        <v>144</v>
      </c>
      <c r="I76" s="44">
        <f t="shared" si="19"/>
        <v>0.6381944444444444</v>
      </c>
      <c r="J76" s="31">
        <f t="shared" si="20"/>
        <v>15</v>
      </c>
      <c r="K76" s="31">
        <f t="shared" si="21"/>
        <v>19</v>
      </c>
      <c r="L76">
        <f t="shared" si="22"/>
        <v>0</v>
      </c>
      <c r="M76">
        <f t="shared" si="23"/>
        <v>151900</v>
      </c>
    </row>
    <row r="77" spans="1:13" x14ac:dyDescent="0.25">
      <c r="A77">
        <f t="shared" si="24"/>
        <v>26</v>
      </c>
      <c r="B77" t="str">
        <f>VLOOKUP(A77,TripCalcs!$A$2:$B$155,2,FALSE)</f>
        <v>A_WB</v>
      </c>
      <c r="C77">
        <f>VLOOKUP(B77,Features!$L$81:$M$86,2,FALSE)</f>
        <v>3</v>
      </c>
      <c r="D77">
        <f t="shared" si="25"/>
        <v>1</v>
      </c>
      <c r="E77" s="33">
        <f>VLOOKUP(A77,TripCalcs!$A$2:$D$155,4,FALSE)</f>
        <v>0.63611111111111107</v>
      </c>
      <c r="F77" s="33" t="str">
        <f t="shared" si="17"/>
        <v>A_WB1</v>
      </c>
      <c r="G77">
        <f t="shared" si="18"/>
        <v>0</v>
      </c>
      <c r="H77">
        <f t="shared" si="26"/>
        <v>128</v>
      </c>
      <c r="I77" s="44">
        <f t="shared" si="19"/>
        <v>0.63611111111111107</v>
      </c>
      <c r="J77" s="31">
        <f t="shared" si="20"/>
        <v>15</v>
      </c>
      <c r="K77" s="31">
        <f t="shared" si="21"/>
        <v>15</v>
      </c>
      <c r="L77">
        <f t="shared" si="22"/>
        <v>59</v>
      </c>
      <c r="M77">
        <f t="shared" si="23"/>
        <v>151559</v>
      </c>
    </row>
    <row r="78" spans="1:13" x14ac:dyDescent="0.25">
      <c r="A78">
        <f t="shared" si="24"/>
        <v>26</v>
      </c>
      <c r="B78" t="str">
        <f>VLOOKUP(A78,TripCalcs!$A$2:$B$155,2,FALSE)</f>
        <v>A_WB</v>
      </c>
      <c r="C78">
        <f>VLOOKUP(B78,Features!$L$81:$M$86,2,FALSE)</f>
        <v>3</v>
      </c>
      <c r="D78">
        <f t="shared" si="25"/>
        <v>2</v>
      </c>
      <c r="E78" s="33">
        <f>VLOOKUP(A78,TripCalcs!$A$2:$D$155,4,FALSE)</f>
        <v>0.63611111111111107</v>
      </c>
      <c r="F78" s="33" t="str">
        <f t="shared" si="17"/>
        <v>A_WB2</v>
      </c>
      <c r="G78">
        <f t="shared" si="18"/>
        <v>6</v>
      </c>
      <c r="H78">
        <f t="shared" si="26"/>
        <v>127</v>
      </c>
      <c r="I78" s="44">
        <f t="shared" si="19"/>
        <v>0.64027777777777772</v>
      </c>
      <c r="J78" s="31">
        <f t="shared" si="20"/>
        <v>15</v>
      </c>
      <c r="K78" s="31">
        <f t="shared" si="21"/>
        <v>21</v>
      </c>
      <c r="L78">
        <f t="shared" si="22"/>
        <v>59</v>
      </c>
      <c r="M78">
        <f t="shared" si="23"/>
        <v>152159</v>
      </c>
    </row>
    <row r="79" spans="1:13" x14ac:dyDescent="0.25">
      <c r="A79">
        <f t="shared" si="24"/>
        <v>26</v>
      </c>
      <c r="B79" t="str">
        <f>VLOOKUP(A79,TripCalcs!$A$2:$B$155,2,FALSE)</f>
        <v>A_WB</v>
      </c>
      <c r="C79">
        <f>VLOOKUP(B79,Features!$L$81:$M$86,2,FALSE)</f>
        <v>3</v>
      </c>
      <c r="D79">
        <f t="shared" si="25"/>
        <v>3</v>
      </c>
      <c r="E79" s="33">
        <f>VLOOKUP(A79,TripCalcs!$A$2:$D$155,4,FALSE)</f>
        <v>0.63611111111111107</v>
      </c>
      <c r="F79" s="33" t="str">
        <f t="shared" si="17"/>
        <v>A_WB3</v>
      </c>
      <c r="G79">
        <f t="shared" si="18"/>
        <v>11</v>
      </c>
      <c r="H79">
        <f t="shared" si="26"/>
        <v>144</v>
      </c>
      <c r="I79" s="44">
        <f t="shared" si="19"/>
        <v>0.64374999999999993</v>
      </c>
      <c r="J79" s="31">
        <f t="shared" si="20"/>
        <v>15</v>
      </c>
      <c r="K79" s="31">
        <f t="shared" si="21"/>
        <v>27</v>
      </c>
      <c r="L79">
        <f t="shared" si="22"/>
        <v>0</v>
      </c>
      <c r="M79">
        <f t="shared" si="23"/>
        <v>152700</v>
      </c>
    </row>
    <row r="80" spans="1:13" x14ac:dyDescent="0.25">
      <c r="A80">
        <f t="shared" si="24"/>
        <v>27</v>
      </c>
      <c r="B80" t="str">
        <f>VLOOKUP(A80,TripCalcs!$A$2:$B$155,2,FALSE)</f>
        <v>A_WB</v>
      </c>
      <c r="C80">
        <f>VLOOKUP(B80,Features!$L$81:$M$86,2,FALSE)</f>
        <v>3</v>
      </c>
      <c r="D80">
        <f t="shared" si="25"/>
        <v>1</v>
      </c>
      <c r="E80" s="33">
        <f>VLOOKUP(A80,TripCalcs!$A$2:$D$155,4,FALSE)</f>
        <v>0.64166666666666661</v>
      </c>
      <c r="F80" s="33" t="str">
        <f t="shared" si="17"/>
        <v>A_WB1</v>
      </c>
      <c r="G80">
        <f t="shared" si="18"/>
        <v>0</v>
      </c>
      <c r="H80">
        <f t="shared" si="26"/>
        <v>128</v>
      </c>
      <c r="I80" s="44">
        <f t="shared" si="19"/>
        <v>0.64166666666666661</v>
      </c>
      <c r="J80" s="31">
        <f t="shared" si="20"/>
        <v>15</v>
      </c>
      <c r="K80" s="31">
        <f t="shared" si="21"/>
        <v>23</v>
      </c>
      <c r="L80">
        <f t="shared" si="22"/>
        <v>59</v>
      </c>
      <c r="M80">
        <f t="shared" si="23"/>
        <v>152359</v>
      </c>
    </row>
    <row r="81" spans="1:13" x14ac:dyDescent="0.25">
      <c r="A81">
        <f t="shared" si="24"/>
        <v>27</v>
      </c>
      <c r="B81" t="str">
        <f>VLOOKUP(A81,TripCalcs!$A$2:$B$155,2,FALSE)</f>
        <v>A_WB</v>
      </c>
      <c r="C81">
        <f>VLOOKUP(B81,Features!$L$81:$M$86,2,FALSE)</f>
        <v>3</v>
      </c>
      <c r="D81">
        <f t="shared" si="25"/>
        <v>2</v>
      </c>
      <c r="E81" s="33">
        <f>VLOOKUP(A81,TripCalcs!$A$2:$D$155,4,FALSE)</f>
        <v>0.64166666666666661</v>
      </c>
      <c r="F81" s="33" t="str">
        <f t="shared" si="17"/>
        <v>A_WB2</v>
      </c>
      <c r="G81">
        <f t="shared" si="18"/>
        <v>6</v>
      </c>
      <c r="H81">
        <f t="shared" si="26"/>
        <v>127</v>
      </c>
      <c r="I81" s="44">
        <f t="shared" si="19"/>
        <v>0.64583333333333326</v>
      </c>
      <c r="J81" s="31">
        <f t="shared" si="20"/>
        <v>15</v>
      </c>
      <c r="K81" s="31">
        <f t="shared" si="21"/>
        <v>29</v>
      </c>
      <c r="L81">
        <f t="shared" si="22"/>
        <v>59</v>
      </c>
      <c r="M81">
        <f t="shared" si="23"/>
        <v>152959</v>
      </c>
    </row>
    <row r="82" spans="1:13" x14ac:dyDescent="0.25">
      <c r="A82">
        <f t="shared" si="24"/>
        <v>27</v>
      </c>
      <c r="B82" t="str">
        <f>VLOOKUP(A82,TripCalcs!$A$2:$B$155,2,FALSE)</f>
        <v>A_WB</v>
      </c>
      <c r="C82">
        <f>VLOOKUP(B82,Features!$L$81:$M$86,2,FALSE)</f>
        <v>3</v>
      </c>
      <c r="D82">
        <f t="shared" si="25"/>
        <v>3</v>
      </c>
      <c r="E82" s="33">
        <f>VLOOKUP(A82,TripCalcs!$A$2:$D$155,4,FALSE)</f>
        <v>0.64166666666666661</v>
      </c>
      <c r="F82" s="33" t="str">
        <f t="shared" si="17"/>
        <v>A_WB3</v>
      </c>
      <c r="G82">
        <f t="shared" si="18"/>
        <v>11</v>
      </c>
      <c r="H82">
        <f t="shared" si="26"/>
        <v>144</v>
      </c>
      <c r="I82" s="44">
        <f t="shared" si="19"/>
        <v>0.64930555555555547</v>
      </c>
      <c r="J82" s="31">
        <f t="shared" si="20"/>
        <v>15</v>
      </c>
      <c r="K82" s="31">
        <f t="shared" si="21"/>
        <v>34</v>
      </c>
      <c r="L82">
        <f t="shared" si="22"/>
        <v>59</v>
      </c>
      <c r="M82">
        <f t="shared" si="23"/>
        <v>153459</v>
      </c>
    </row>
    <row r="83" spans="1:13" x14ac:dyDescent="0.25">
      <c r="A83">
        <f t="shared" si="24"/>
        <v>28</v>
      </c>
      <c r="B83" t="str">
        <f>VLOOKUP(A83,TripCalcs!$A$2:$B$155,2,FALSE)</f>
        <v>A_WB</v>
      </c>
      <c r="C83">
        <f>VLOOKUP(B83,Features!$L$81:$M$86,2,FALSE)</f>
        <v>3</v>
      </c>
      <c r="D83">
        <f t="shared" si="25"/>
        <v>1</v>
      </c>
      <c r="E83" s="33">
        <f>VLOOKUP(A83,TripCalcs!$A$2:$D$155,4,FALSE)</f>
        <v>0.64722222222222214</v>
      </c>
      <c r="F83" s="33" t="str">
        <f t="shared" si="17"/>
        <v>A_WB1</v>
      </c>
      <c r="G83">
        <f t="shared" si="18"/>
        <v>0</v>
      </c>
      <c r="H83">
        <f t="shared" si="26"/>
        <v>128</v>
      </c>
      <c r="I83" s="44">
        <f t="shared" si="19"/>
        <v>0.64722222222222214</v>
      </c>
      <c r="J83" s="31">
        <f t="shared" si="20"/>
        <v>15</v>
      </c>
      <c r="K83" s="31">
        <f t="shared" si="21"/>
        <v>31</v>
      </c>
      <c r="L83">
        <f t="shared" si="22"/>
        <v>59</v>
      </c>
      <c r="M83">
        <f t="shared" si="23"/>
        <v>153159</v>
      </c>
    </row>
    <row r="84" spans="1:13" x14ac:dyDescent="0.25">
      <c r="A84">
        <f t="shared" si="24"/>
        <v>28</v>
      </c>
      <c r="B84" t="str">
        <f>VLOOKUP(A84,TripCalcs!$A$2:$B$155,2,FALSE)</f>
        <v>A_WB</v>
      </c>
      <c r="C84">
        <f>VLOOKUP(B84,Features!$L$81:$M$86,2,FALSE)</f>
        <v>3</v>
      </c>
      <c r="D84">
        <f t="shared" si="25"/>
        <v>2</v>
      </c>
      <c r="E84" s="33">
        <f>VLOOKUP(A84,TripCalcs!$A$2:$D$155,4,FALSE)</f>
        <v>0.64722222222222214</v>
      </c>
      <c r="F84" s="33" t="str">
        <f t="shared" si="17"/>
        <v>A_WB2</v>
      </c>
      <c r="G84">
        <f t="shared" si="18"/>
        <v>6</v>
      </c>
      <c r="H84">
        <f t="shared" si="26"/>
        <v>127</v>
      </c>
      <c r="I84" s="44">
        <f t="shared" si="19"/>
        <v>0.6513888888888888</v>
      </c>
      <c r="J84" s="31">
        <f t="shared" si="20"/>
        <v>15</v>
      </c>
      <c r="K84" s="31">
        <f t="shared" si="21"/>
        <v>37</v>
      </c>
      <c r="L84">
        <f t="shared" si="22"/>
        <v>59</v>
      </c>
      <c r="M84">
        <f t="shared" si="23"/>
        <v>153759</v>
      </c>
    </row>
    <row r="85" spans="1:13" x14ac:dyDescent="0.25">
      <c r="A85">
        <f t="shared" si="24"/>
        <v>28</v>
      </c>
      <c r="B85" t="str">
        <f>VLOOKUP(A85,TripCalcs!$A$2:$B$155,2,FALSE)</f>
        <v>A_WB</v>
      </c>
      <c r="C85">
        <f>VLOOKUP(B85,Features!$L$81:$M$86,2,FALSE)</f>
        <v>3</v>
      </c>
      <c r="D85">
        <f t="shared" si="25"/>
        <v>3</v>
      </c>
      <c r="E85" s="33">
        <f>VLOOKUP(A85,TripCalcs!$A$2:$D$155,4,FALSE)</f>
        <v>0.64722222222222214</v>
      </c>
      <c r="F85" s="33" t="str">
        <f t="shared" si="17"/>
        <v>A_WB3</v>
      </c>
      <c r="G85">
        <f t="shared" si="18"/>
        <v>11</v>
      </c>
      <c r="H85">
        <f t="shared" si="26"/>
        <v>144</v>
      </c>
      <c r="I85" s="44">
        <f t="shared" si="19"/>
        <v>0.65486111111111101</v>
      </c>
      <c r="J85" s="31">
        <f t="shared" si="20"/>
        <v>15</v>
      </c>
      <c r="K85" s="31">
        <f t="shared" si="21"/>
        <v>42</v>
      </c>
      <c r="L85">
        <f t="shared" si="22"/>
        <v>59</v>
      </c>
      <c r="M85">
        <f t="shared" si="23"/>
        <v>154259</v>
      </c>
    </row>
    <row r="86" spans="1:13" x14ac:dyDescent="0.25">
      <c r="A86">
        <f t="shared" si="24"/>
        <v>29</v>
      </c>
      <c r="B86" t="str">
        <f>VLOOKUP(A86,TripCalcs!$A$2:$B$155,2,FALSE)</f>
        <v>A_WB</v>
      </c>
      <c r="C86">
        <f>VLOOKUP(B86,Features!$L$81:$M$86,2,FALSE)</f>
        <v>3</v>
      </c>
      <c r="D86">
        <f t="shared" si="25"/>
        <v>1</v>
      </c>
      <c r="E86" s="33">
        <f>VLOOKUP(A86,TripCalcs!$A$2:$D$155,4,FALSE)</f>
        <v>0.65277777777777768</v>
      </c>
      <c r="F86" s="33" t="str">
        <f t="shared" si="17"/>
        <v>A_WB1</v>
      </c>
      <c r="G86">
        <f t="shared" si="18"/>
        <v>0</v>
      </c>
      <c r="H86">
        <f t="shared" si="26"/>
        <v>128</v>
      </c>
      <c r="I86" s="44">
        <f t="shared" si="19"/>
        <v>0.65277777777777768</v>
      </c>
      <c r="J86" s="31">
        <f t="shared" si="20"/>
        <v>15</v>
      </c>
      <c r="K86" s="31">
        <f t="shared" si="21"/>
        <v>39</v>
      </c>
      <c r="L86">
        <f t="shared" si="22"/>
        <v>59</v>
      </c>
      <c r="M86">
        <f t="shared" si="23"/>
        <v>153959</v>
      </c>
    </row>
    <row r="87" spans="1:13" x14ac:dyDescent="0.25">
      <c r="A87">
        <f t="shared" si="24"/>
        <v>29</v>
      </c>
      <c r="B87" t="str">
        <f>VLOOKUP(A87,TripCalcs!$A$2:$B$155,2,FALSE)</f>
        <v>A_WB</v>
      </c>
      <c r="C87">
        <f>VLOOKUP(B87,Features!$L$81:$M$86,2,FALSE)</f>
        <v>3</v>
      </c>
      <c r="D87">
        <f t="shared" si="25"/>
        <v>2</v>
      </c>
      <c r="E87" s="33">
        <f>VLOOKUP(A87,TripCalcs!$A$2:$D$155,4,FALSE)</f>
        <v>0.65277777777777768</v>
      </c>
      <c r="F87" s="33" t="str">
        <f t="shared" si="17"/>
        <v>A_WB2</v>
      </c>
      <c r="G87">
        <f t="shared" si="18"/>
        <v>6</v>
      </c>
      <c r="H87">
        <f t="shared" si="26"/>
        <v>127</v>
      </c>
      <c r="I87" s="44">
        <f t="shared" si="19"/>
        <v>0.65694444444444433</v>
      </c>
      <c r="J87" s="31">
        <f t="shared" si="20"/>
        <v>15</v>
      </c>
      <c r="K87" s="31">
        <f t="shared" si="21"/>
        <v>45</v>
      </c>
      <c r="L87">
        <f t="shared" si="22"/>
        <v>59</v>
      </c>
      <c r="M87">
        <f t="shared" si="23"/>
        <v>154559</v>
      </c>
    </row>
    <row r="88" spans="1:13" x14ac:dyDescent="0.25">
      <c r="A88">
        <f t="shared" si="24"/>
        <v>29</v>
      </c>
      <c r="B88" t="str">
        <f>VLOOKUP(A88,TripCalcs!$A$2:$B$155,2,FALSE)</f>
        <v>A_WB</v>
      </c>
      <c r="C88">
        <f>VLOOKUP(B88,Features!$L$81:$M$86,2,FALSE)</f>
        <v>3</v>
      </c>
      <c r="D88">
        <f t="shared" si="25"/>
        <v>3</v>
      </c>
      <c r="E88" s="33">
        <f>VLOOKUP(A88,TripCalcs!$A$2:$D$155,4,FALSE)</f>
        <v>0.65277777777777768</v>
      </c>
      <c r="F88" s="33" t="str">
        <f t="shared" si="17"/>
        <v>A_WB3</v>
      </c>
      <c r="G88">
        <f t="shared" si="18"/>
        <v>11</v>
      </c>
      <c r="H88">
        <f t="shared" si="26"/>
        <v>144</v>
      </c>
      <c r="I88" s="44">
        <f t="shared" si="19"/>
        <v>0.66041666666666654</v>
      </c>
      <c r="J88" s="31">
        <f t="shared" si="20"/>
        <v>15</v>
      </c>
      <c r="K88" s="31">
        <f t="shared" si="21"/>
        <v>50</v>
      </c>
      <c r="L88">
        <f t="shared" si="22"/>
        <v>59</v>
      </c>
      <c r="M88">
        <f t="shared" si="23"/>
        <v>155059</v>
      </c>
    </row>
    <row r="89" spans="1:13" x14ac:dyDescent="0.25">
      <c r="A89">
        <f t="shared" si="24"/>
        <v>30</v>
      </c>
      <c r="B89" t="str">
        <f>VLOOKUP(A89,TripCalcs!$A$2:$B$155,2,FALSE)</f>
        <v>A_WB</v>
      </c>
      <c r="C89">
        <f>VLOOKUP(B89,Features!$L$81:$M$86,2,FALSE)</f>
        <v>3</v>
      </c>
      <c r="D89">
        <f t="shared" si="25"/>
        <v>1</v>
      </c>
      <c r="E89" s="33">
        <f>VLOOKUP(A89,TripCalcs!$A$2:$D$155,4,FALSE)</f>
        <v>0.65833333333333321</v>
      </c>
      <c r="F89" s="33" t="str">
        <f t="shared" si="17"/>
        <v>A_WB1</v>
      </c>
      <c r="G89">
        <f t="shared" si="18"/>
        <v>0</v>
      </c>
      <c r="H89">
        <f t="shared" si="26"/>
        <v>128</v>
      </c>
      <c r="I89" s="44">
        <f t="shared" si="19"/>
        <v>0.65833333333333321</v>
      </c>
      <c r="J89" s="31">
        <f t="shared" si="20"/>
        <v>15</v>
      </c>
      <c r="K89" s="31">
        <f t="shared" si="21"/>
        <v>47</v>
      </c>
      <c r="L89">
        <f t="shared" si="22"/>
        <v>59</v>
      </c>
      <c r="M89">
        <f t="shared" si="23"/>
        <v>154759</v>
      </c>
    </row>
    <row r="90" spans="1:13" x14ac:dyDescent="0.25">
      <c r="A90">
        <f t="shared" si="24"/>
        <v>30</v>
      </c>
      <c r="B90" t="str">
        <f>VLOOKUP(A90,TripCalcs!$A$2:$B$155,2,FALSE)</f>
        <v>A_WB</v>
      </c>
      <c r="C90">
        <f>VLOOKUP(B90,Features!$L$81:$M$86,2,FALSE)</f>
        <v>3</v>
      </c>
      <c r="D90">
        <f t="shared" si="25"/>
        <v>2</v>
      </c>
      <c r="E90" s="33">
        <f>VLOOKUP(A90,TripCalcs!$A$2:$D$155,4,FALSE)</f>
        <v>0.65833333333333321</v>
      </c>
      <c r="F90" s="33" t="str">
        <f t="shared" si="17"/>
        <v>A_WB2</v>
      </c>
      <c r="G90">
        <f t="shared" si="18"/>
        <v>6</v>
      </c>
      <c r="H90">
        <f t="shared" si="26"/>
        <v>127</v>
      </c>
      <c r="I90" s="44">
        <f t="shared" si="19"/>
        <v>0.66249999999999987</v>
      </c>
      <c r="J90" s="31">
        <f t="shared" si="20"/>
        <v>15</v>
      </c>
      <c r="K90" s="31">
        <f t="shared" si="21"/>
        <v>53</v>
      </c>
      <c r="L90">
        <f t="shared" si="22"/>
        <v>59</v>
      </c>
      <c r="M90">
        <f t="shared" si="23"/>
        <v>155359</v>
      </c>
    </row>
    <row r="91" spans="1:13" x14ac:dyDescent="0.25">
      <c r="A91">
        <f t="shared" si="24"/>
        <v>30</v>
      </c>
      <c r="B91" t="str">
        <f>VLOOKUP(A91,TripCalcs!$A$2:$B$155,2,FALSE)</f>
        <v>A_WB</v>
      </c>
      <c r="C91">
        <f>VLOOKUP(B91,Features!$L$81:$M$86,2,FALSE)</f>
        <v>3</v>
      </c>
      <c r="D91">
        <f t="shared" si="25"/>
        <v>3</v>
      </c>
      <c r="E91" s="33">
        <f>VLOOKUP(A91,TripCalcs!$A$2:$D$155,4,FALSE)</f>
        <v>0.65833333333333321</v>
      </c>
      <c r="F91" s="33" t="str">
        <f t="shared" si="17"/>
        <v>A_WB3</v>
      </c>
      <c r="G91">
        <f t="shared" si="18"/>
        <v>11</v>
      </c>
      <c r="H91">
        <f t="shared" si="26"/>
        <v>144</v>
      </c>
      <c r="I91" s="44">
        <f t="shared" si="19"/>
        <v>0.66597222222222208</v>
      </c>
      <c r="J91" s="31">
        <f t="shared" si="20"/>
        <v>15</v>
      </c>
      <c r="K91" s="31">
        <f t="shared" si="21"/>
        <v>58</v>
      </c>
      <c r="L91">
        <f t="shared" si="22"/>
        <v>59</v>
      </c>
      <c r="M91">
        <f t="shared" si="23"/>
        <v>155859</v>
      </c>
    </row>
    <row r="92" spans="1:13" x14ac:dyDescent="0.25">
      <c r="A92">
        <f t="shared" si="24"/>
        <v>31</v>
      </c>
      <c r="B92" t="str">
        <f>VLOOKUP(A92,TripCalcs!$A$2:$B$155,2,FALSE)</f>
        <v>A_WB</v>
      </c>
      <c r="C92">
        <f>VLOOKUP(B92,Features!$L$81:$M$86,2,FALSE)</f>
        <v>3</v>
      </c>
      <c r="D92">
        <f t="shared" si="25"/>
        <v>1</v>
      </c>
      <c r="E92" s="33">
        <f>VLOOKUP(A92,TripCalcs!$A$2:$D$155,4,FALSE)</f>
        <v>0.66388888888888875</v>
      </c>
      <c r="F92" s="33" t="str">
        <f t="shared" si="17"/>
        <v>A_WB1</v>
      </c>
      <c r="G92">
        <f t="shared" si="18"/>
        <v>0</v>
      </c>
      <c r="H92">
        <f t="shared" si="26"/>
        <v>128</v>
      </c>
      <c r="I92" s="44">
        <f t="shared" si="19"/>
        <v>0.66388888888888875</v>
      </c>
      <c r="J92" s="31">
        <f t="shared" si="20"/>
        <v>15</v>
      </c>
      <c r="K92" s="31">
        <f t="shared" si="21"/>
        <v>55</v>
      </c>
      <c r="L92">
        <f t="shared" si="22"/>
        <v>59</v>
      </c>
      <c r="M92">
        <f t="shared" si="23"/>
        <v>155559</v>
      </c>
    </row>
    <row r="93" spans="1:13" x14ac:dyDescent="0.25">
      <c r="A93">
        <f t="shared" si="24"/>
        <v>31</v>
      </c>
      <c r="B93" t="str">
        <f>VLOOKUP(A93,TripCalcs!$A$2:$B$155,2,FALSE)</f>
        <v>A_WB</v>
      </c>
      <c r="C93">
        <f>VLOOKUP(B93,Features!$L$81:$M$86,2,FALSE)</f>
        <v>3</v>
      </c>
      <c r="D93">
        <f t="shared" si="25"/>
        <v>2</v>
      </c>
      <c r="E93" s="33">
        <f>VLOOKUP(A93,TripCalcs!$A$2:$D$155,4,FALSE)</f>
        <v>0.66388888888888875</v>
      </c>
      <c r="F93" s="33" t="str">
        <f t="shared" si="17"/>
        <v>A_WB2</v>
      </c>
      <c r="G93">
        <f t="shared" si="18"/>
        <v>6</v>
      </c>
      <c r="H93">
        <f t="shared" si="26"/>
        <v>127</v>
      </c>
      <c r="I93" s="44">
        <f t="shared" si="19"/>
        <v>0.6680555555555554</v>
      </c>
      <c r="J93" s="31">
        <f t="shared" si="20"/>
        <v>16</v>
      </c>
      <c r="K93" s="31">
        <f t="shared" si="21"/>
        <v>1</v>
      </c>
      <c r="L93">
        <f t="shared" si="22"/>
        <v>59</v>
      </c>
      <c r="M93">
        <f t="shared" si="23"/>
        <v>160159</v>
      </c>
    </row>
    <row r="94" spans="1:13" x14ac:dyDescent="0.25">
      <c r="A94">
        <f t="shared" si="24"/>
        <v>31</v>
      </c>
      <c r="B94" t="str">
        <f>VLOOKUP(A94,TripCalcs!$A$2:$B$155,2,FALSE)</f>
        <v>A_WB</v>
      </c>
      <c r="C94">
        <f>VLOOKUP(B94,Features!$L$81:$M$86,2,FALSE)</f>
        <v>3</v>
      </c>
      <c r="D94">
        <f t="shared" si="25"/>
        <v>3</v>
      </c>
      <c r="E94" s="33">
        <f>VLOOKUP(A94,TripCalcs!$A$2:$D$155,4,FALSE)</f>
        <v>0.66388888888888875</v>
      </c>
      <c r="F94" s="33" t="str">
        <f t="shared" si="17"/>
        <v>A_WB3</v>
      </c>
      <c r="G94">
        <f t="shared" si="18"/>
        <v>11</v>
      </c>
      <c r="H94">
        <f t="shared" si="26"/>
        <v>144</v>
      </c>
      <c r="I94" s="44">
        <f t="shared" si="19"/>
        <v>0.67152777777777761</v>
      </c>
      <c r="J94" s="31">
        <f t="shared" si="20"/>
        <v>16</v>
      </c>
      <c r="K94" s="31">
        <f t="shared" si="21"/>
        <v>6</v>
      </c>
      <c r="L94">
        <f t="shared" si="22"/>
        <v>59</v>
      </c>
      <c r="M94">
        <f t="shared" si="23"/>
        <v>160659</v>
      </c>
    </row>
    <row r="95" spans="1:13" x14ac:dyDescent="0.25">
      <c r="A95">
        <f t="shared" si="24"/>
        <v>32</v>
      </c>
      <c r="B95" t="str">
        <f>VLOOKUP(A95,TripCalcs!$A$2:$B$155,2,FALSE)</f>
        <v>A_WB</v>
      </c>
      <c r="C95">
        <f>VLOOKUP(B95,Features!$L$81:$M$86,2,FALSE)</f>
        <v>3</v>
      </c>
      <c r="D95">
        <f t="shared" si="25"/>
        <v>1</v>
      </c>
      <c r="E95" s="33">
        <f>VLOOKUP(A95,TripCalcs!$A$2:$D$155,4,FALSE)</f>
        <v>0.66944444444444429</v>
      </c>
      <c r="F95" s="33" t="str">
        <f t="shared" si="17"/>
        <v>A_WB1</v>
      </c>
      <c r="G95">
        <f t="shared" si="18"/>
        <v>0</v>
      </c>
      <c r="H95">
        <f t="shared" si="26"/>
        <v>128</v>
      </c>
      <c r="I95" s="44">
        <f t="shared" si="19"/>
        <v>0.66944444444444429</v>
      </c>
      <c r="J95" s="31">
        <f t="shared" si="20"/>
        <v>16</v>
      </c>
      <c r="K95" s="31">
        <f t="shared" si="21"/>
        <v>3</v>
      </c>
      <c r="L95">
        <f t="shared" si="22"/>
        <v>59</v>
      </c>
      <c r="M95">
        <f t="shared" si="23"/>
        <v>160359</v>
      </c>
    </row>
    <row r="96" spans="1:13" x14ac:dyDescent="0.25">
      <c r="A96">
        <f t="shared" si="24"/>
        <v>32</v>
      </c>
      <c r="B96" t="str">
        <f>VLOOKUP(A96,TripCalcs!$A$2:$B$155,2,FALSE)</f>
        <v>A_WB</v>
      </c>
      <c r="C96">
        <f>VLOOKUP(B96,Features!$L$81:$M$86,2,FALSE)</f>
        <v>3</v>
      </c>
      <c r="D96">
        <f t="shared" si="25"/>
        <v>2</v>
      </c>
      <c r="E96" s="33">
        <f>VLOOKUP(A96,TripCalcs!$A$2:$D$155,4,FALSE)</f>
        <v>0.66944444444444429</v>
      </c>
      <c r="F96" s="33" t="str">
        <f t="shared" si="17"/>
        <v>A_WB2</v>
      </c>
      <c r="G96">
        <f t="shared" si="18"/>
        <v>6</v>
      </c>
      <c r="H96">
        <f t="shared" si="26"/>
        <v>127</v>
      </c>
      <c r="I96" s="44">
        <f t="shared" si="19"/>
        <v>0.67361111111111094</v>
      </c>
      <c r="J96" s="31">
        <f t="shared" si="20"/>
        <v>16</v>
      </c>
      <c r="K96" s="31">
        <f t="shared" si="21"/>
        <v>9</v>
      </c>
      <c r="L96">
        <f t="shared" si="22"/>
        <v>59</v>
      </c>
      <c r="M96">
        <f t="shared" si="23"/>
        <v>160959</v>
      </c>
    </row>
    <row r="97" spans="1:13" x14ac:dyDescent="0.25">
      <c r="A97">
        <f t="shared" si="24"/>
        <v>32</v>
      </c>
      <c r="B97" t="str">
        <f>VLOOKUP(A97,TripCalcs!$A$2:$B$155,2,FALSE)</f>
        <v>A_WB</v>
      </c>
      <c r="C97">
        <f>VLOOKUP(B97,Features!$L$81:$M$86,2,FALSE)</f>
        <v>3</v>
      </c>
      <c r="D97">
        <f t="shared" si="25"/>
        <v>3</v>
      </c>
      <c r="E97" s="33">
        <f>VLOOKUP(A97,TripCalcs!$A$2:$D$155,4,FALSE)</f>
        <v>0.66944444444444429</v>
      </c>
      <c r="F97" s="33" t="str">
        <f t="shared" si="17"/>
        <v>A_WB3</v>
      </c>
      <c r="G97">
        <f t="shared" si="18"/>
        <v>11</v>
      </c>
      <c r="H97">
        <f t="shared" si="26"/>
        <v>144</v>
      </c>
      <c r="I97" s="44">
        <f t="shared" si="19"/>
        <v>0.67708333333333315</v>
      </c>
      <c r="J97" s="31">
        <f t="shared" si="20"/>
        <v>16</v>
      </c>
      <c r="K97" s="31">
        <f t="shared" si="21"/>
        <v>14</v>
      </c>
      <c r="L97">
        <f t="shared" si="22"/>
        <v>59</v>
      </c>
      <c r="M97">
        <f t="shared" si="23"/>
        <v>161459</v>
      </c>
    </row>
    <row r="98" spans="1:13" x14ac:dyDescent="0.25">
      <c r="A98">
        <f t="shared" si="24"/>
        <v>33</v>
      </c>
      <c r="B98" t="str">
        <f>VLOOKUP(A98,TripCalcs!$A$2:$B$155,2,FALSE)</f>
        <v>A_WB</v>
      </c>
      <c r="C98">
        <f>VLOOKUP(B98,Features!$L$81:$M$86,2,FALSE)</f>
        <v>3</v>
      </c>
      <c r="D98">
        <f t="shared" si="25"/>
        <v>1</v>
      </c>
      <c r="E98" s="33">
        <f>VLOOKUP(A98,TripCalcs!$A$2:$D$155,4,FALSE)</f>
        <v>0.67499999999999982</v>
      </c>
      <c r="F98" s="33" t="str">
        <f t="shared" si="17"/>
        <v>A_WB1</v>
      </c>
      <c r="G98">
        <f t="shared" si="18"/>
        <v>0</v>
      </c>
      <c r="H98">
        <f t="shared" si="26"/>
        <v>128</v>
      </c>
      <c r="I98" s="44">
        <f t="shared" si="19"/>
        <v>0.67499999999999982</v>
      </c>
      <c r="J98" s="31">
        <f t="shared" si="20"/>
        <v>16</v>
      </c>
      <c r="K98" s="31">
        <f t="shared" si="21"/>
        <v>11</v>
      </c>
      <c r="L98">
        <f t="shared" si="22"/>
        <v>59</v>
      </c>
      <c r="M98">
        <f t="shared" si="23"/>
        <v>161159</v>
      </c>
    </row>
    <row r="99" spans="1:13" x14ac:dyDescent="0.25">
      <c r="A99">
        <f t="shared" si="24"/>
        <v>33</v>
      </c>
      <c r="B99" t="str">
        <f>VLOOKUP(A99,TripCalcs!$A$2:$B$155,2,FALSE)</f>
        <v>A_WB</v>
      </c>
      <c r="C99">
        <f>VLOOKUP(B99,Features!$L$81:$M$86,2,FALSE)</f>
        <v>3</v>
      </c>
      <c r="D99">
        <f t="shared" si="25"/>
        <v>2</v>
      </c>
      <c r="E99" s="33">
        <f>VLOOKUP(A99,TripCalcs!$A$2:$D$155,4,FALSE)</f>
        <v>0.67499999999999982</v>
      </c>
      <c r="F99" s="33" t="str">
        <f t="shared" si="17"/>
        <v>A_WB2</v>
      </c>
      <c r="G99">
        <f t="shared" si="18"/>
        <v>6</v>
      </c>
      <c r="H99">
        <f t="shared" si="26"/>
        <v>127</v>
      </c>
      <c r="I99" s="44">
        <f t="shared" si="19"/>
        <v>0.67916666666666647</v>
      </c>
      <c r="J99" s="31">
        <f t="shared" si="20"/>
        <v>16</v>
      </c>
      <c r="K99" s="31">
        <f t="shared" si="21"/>
        <v>17</v>
      </c>
      <c r="L99">
        <f t="shared" si="22"/>
        <v>59</v>
      </c>
      <c r="M99">
        <f t="shared" si="23"/>
        <v>161759</v>
      </c>
    </row>
    <row r="100" spans="1:13" x14ac:dyDescent="0.25">
      <c r="A100">
        <f t="shared" si="24"/>
        <v>33</v>
      </c>
      <c r="B100" t="str">
        <f>VLOOKUP(A100,TripCalcs!$A$2:$B$155,2,FALSE)</f>
        <v>A_WB</v>
      </c>
      <c r="C100">
        <f>VLOOKUP(B100,Features!$L$81:$M$86,2,FALSE)</f>
        <v>3</v>
      </c>
      <c r="D100">
        <f t="shared" si="25"/>
        <v>3</v>
      </c>
      <c r="E100" s="33">
        <f>VLOOKUP(A100,TripCalcs!$A$2:$D$155,4,FALSE)</f>
        <v>0.67499999999999982</v>
      </c>
      <c r="F100" s="33" t="str">
        <f t="shared" si="17"/>
        <v>A_WB3</v>
      </c>
      <c r="G100">
        <f t="shared" si="18"/>
        <v>11</v>
      </c>
      <c r="H100">
        <f t="shared" si="26"/>
        <v>144</v>
      </c>
      <c r="I100" s="44">
        <f t="shared" si="19"/>
        <v>0.68263888888888868</v>
      </c>
      <c r="J100" s="31">
        <f t="shared" si="20"/>
        <v>16</v>
      </c>
      <c r="K100" s="31">
        <f t="shared" si="21"/>
        <v>22</v>
      </c>
      <c r="L100">
        <f t="shared" si="22"/>
        <v>59</v>
      </c>
      <c r="M100">
        <f t="shared" si="23"/>
        <v>162259</v>
      </c>
    </row>
    <row r="101" spans="1:13" x14ac:dyDescent="0.25">
      <c r="A101">
        <f t="shared" si="24"/>
        <v>34</v>
      </c>
      <c r="B101" t="str">
        <f>VLOOKUP(A101,TripCalcs!$A$2:$B$155,2,FALSE)</f>
        <v>A_WB</v>
      </c>
      <c r="C101">
        <f>VLOOKUP(B101,Features!$L$81:$M$86,2,FALSE)</f>
        <v>3</v>
      </c>
      <c r="D101">
        <f t="shared" si="25"/>
        <v>1</v>
      </c>
      <c r="E101" s="33">
        <f>VLOOKUP(A101,TripCalcs!$A$2:$D$155,4,FALSE)</f>
        <v>0.68055555555555536</v>
      </c>
      <c r="F101" s="33" t="str">
        <f t="shared" si="17"/>
        <v>A_WB1</v>
      </c>
      <c r="G101">
        <f t="shared" si="18"/>
        <v>0</v>
      </c>
      <c r="H101">
        <f t="shared" si="26"/>
        <v>128</v>
      </c>
      <c r="I101" s="44">
        <f t="shared" si="19"/>
        <v>0.68055555555555536</v>
      </c>
      <c r="J101" s="31">
        <f t="shared" si="20"/>
        <v>16</v>
      </c>
      <c r="K101" s="31">
        <f t="shared" si="21"/>
        <v>19</v>
      </c>
      <c r="L101">
        <f t="shared" si="22"/>
        <v>59</v>
      </c>
      <c r="M101">
        <f t="shared" si="23"/>
        <v>161959</v>
      </c>
    </row>
    <row r="102" spans="1:13" x14ac:dyDescent="0.25">
      <c r="A102">
        <f t="shared" si="24"/>
        <v>34</v>
      </c>
      <c r="B102" t="str">
        <f>VLOOKUP(A102,TripCalcs!$A$2:$B$155,2,FALSE)</f>
        <v>A_WB</v>
      </c>
      <c r="C102">
        <f>VLOOKUP(B102,Features!$L$81:$M$86,2,FALSE)</f>
        <v>3</v>
      </c>
      <c r="D102">
        <f t="shared" si="25"/>
        <v>2</v>
      </c>
      <c r="E102" s="33">
        <f>VLOOKUP(A102,TripCalcs!$A$2:$D$155,4,FALSE)</f>
        <v>0.68055555555555536</v>
      </c>
      <c r="F102" s="33" t="str">
        <f t="shared" si="17"/>
        <v>A_WB2</v>
      </c>
      <c r="G102">
        <f t="shared" si="18"/>
        <v>6</v>
      </c>
      <c r="H102">
        <f t="shared" si="26"/>
        <v>127</v>
      </c>
      <c r="I102" s="44">
        <f t="shared" si="19"/>
        <v>0.68472222222222201</v>
      </c>
      <c r="J102" s="31">
        <f t="shared" si="20"/>
        <v>16</v>
      </c>
      <c r="K102" s="31">
        <f t="shared" si="21"/>
        <v>25</v>
      </c>
      <c r="L102">
        <f t="shared" si="22"/>
        <v>59</v>
      </c>
      <c r="M102">
        <f t="shared" si="23"/>
        <v>162559</v>
      </c>
    </row>
    <row r="103" spans="1:13" x14ac:dyDescent="0.25">
      <c r="A103">
        <f t="shared" si="24"/>
        <v>34</v>
      </c>
      <c r="B103" t="str">
        <f>VLOOKUP(A103,TripCalcs!$A$2:$B$155,2,FALSE)</f>
        <v>A_WB</v>
      </c>
      <c r="C103">
        <f>VLOOKUP(B103,Features!$L$81:$M$86,2,FALSE)</f>
        <v>3</v>
      </c>
      <c r="D103">
        <f t="shared" si="25"/>
        <v>3</v>
      </c>
      <c r="E103" s="33">
        <f>VLOOKUP(A103,TripCalcs!$A$2:$D$155,4,FALSE)</f>
        <v>0.68055555555555536</v>
      </c>
      <c r="F103" s="33" t="str">
        <f t="shared" si="17"/>
        <v>A_WB3</v>
      </c>
      <c r="G103">
        <f t="shared" si="18"/>
        <v>11</v>
      </c>
      <c r="H103">
        <f t="shared" si="26"/>
        <v>144</v>
      </c>
      <c r="I103" s="44">
        <f t="shared" si="19"/>
        <v>0.68819444444444422</v>
      </c>
      <c r="J103" s="31">
        <f t="shared" si="20"/>
        <v>16</v>
      </c>
      <c r="K103" s="31">
        <f t="shared" si="21"/>
        <v>30</v>
      </c>
      <c r="L103">
        <f t="shared" si="22"/>
        <v>59</v>
      </c>
      <c r="M103">
        <f t="shared" si="23"/>
        <v>163059</v>
      </c>
    </row>
    <row r="104" spans="1:13" x14ac:dyDescent="0.25">
      <c r="A104">
        <f t="shared" si="24"/>
        <v>35</v>
      </c>
      <c r="B104" t="str">
        <f>VLOOKUP(A104,TripCalcs!$A$2:$B$155,2,FALSE)</f>
        <v>A_WB</v>
      </c>
      <c r="C104">
        <f>VLOOKUP(B104,Features!$L$81:$M$86,2,FALSE)</f>
        <v>3</v>
      </c>
      <c r="D104">
        <f t="shared" si="25"/>
        <v>1</v>
      </c>
      <c r="E104" s="33">
        <f>VLOOKUP(A104,TripCalcs!$A$2:$D$155,4,FALSE)</f>
        <v>0.68611111111111089</v>
      </c>
      <c r="F104" s="33" t="str">
        <f t="shared" si="17"/>
        <v>A_WB1</v>
      </c>
      <c r="G104">
        <f t="shared" si="18"/>
        <v>0</v>
      </c>
      <c r="H104">
        <f t="shared" si="26"/>
        <v>128</v>
      </c>
      <c r="I104" s="44">
        <f t="shared" si="19"/>
        <v>0.68611111111111089</v>
      </c>
      <c r="J104" s="31">
        <f t="shared" si="20"/>
        <v>16</v>
      </c>
      <c r="K104" s="31">
        <f t="shared" si="21"/>
        <v>27</v>
      </c>
      <c r="L104">
        <f t="shared" si="22"/>
        <v>59</v>
      </c>
      <c r="M104">
        <f t="shared" si="23"/>
        <v>162759</v>
      </c>
    </row>
    <row r="105" spans="1:13" x14ac:dyDescent="0.25">
      <c r="A105">
        <f t="shared" si="24"/>
        <v>35</v>
      </c>
      <c r="B105" t="str">
        <f>VLOOKUP(A105,TripCalcs!$A$2:$B$155,2,FALSE)</f>
        <v>A_WB</v>
      </c>
      <c r="C105">
        <f>VLOOKUP(B105,Features!$L$81:$M$86,2,FALSE)</f>
        <v>3</v>
      </c>
      <c r="D105">
        <f t="shared" si="25"/>
        <v>2</v>
      </c>
      <c r="E105" s="33">
        <f>VLOOKUP(A105,TripCalcs!$A$2:$D$155,4,FALSE)</f>
        <v>0.68611111111111089</v>
      </c>
      <c r="F105" s="33" t="str">
        <f t="shared" si="17"/>
        <v>A_WB2</v>
      </c>
      <c r="G105">
        <f t="shared" si="18"/>
        <v>6</v>
      </c>
      <c r="H105">
        <f t="shared" si="26"/>
        <v>127</v>
      </c>
      <c r="I105" s="44">
        <f t="shared" si="19"/>
        <v>0.69027777777777755</v>
      </c>
      <c r="J105" s="31">
        <f t="shared" si="20"/>
        <v>16</v>
      </c>
      <c r="K105" s="31">
        <f t="shared" si="21"/>
        <v>33</v>
      </c>
      <c r="L105">
        <f t="shared" si="22"/>
        <v>59</v>
      </c>
      <c r="M105">
        <f t="shared" si="23"/>
        <v>163359</v>
      </c>
    </row>
    <row r="106" spans="1:13" x14ac:dyDescent="0.25">
      <c r="A106">
        <f t="shared" si="24"/>
        <v>35</v>
      </c>
      <c r="B106" t="str">
        <f>VLOOKUP(A106,TripCalcs!$A$2:$B$155,2,FALSE)</f>
        <v>A_WB</v>
      </c>
      <c r="C106">
        <f>VLOOKUP(B106,Features!$L$81:$M$86,2,FALSE)</f>
        <v>3</v>
      </c>
      <c r="D106">
        <f t="shared" si="25"/>
        <v>3</v>
      </c>
      <c r="E106" s="33">
        <f>VLOOKUP(A106,TripCalcs!$A$2:$D$155,4,FALSE)</f>
        <v>0.68611111111111089</v>
      </c>
      <c r="F106" s="33" t="str">
        <f t="shared" si="17"/>
        <v>A_WB3</v>
      </c>
      <c r="G106">
        <f t="shared" si="18"/>
        <v>11</v>
      </c>
      <c r="H106">
        <f t="shared" si="26"/>
        <v>144</v>
      </c>
      <c r="I106" s="44">
        <f t="shared" si="19"/>
        <v>0.69374999999999976</v>
      </c>
      <c r="J106" s="31">
        <f t="shared" si="20"/>
        <v>16</v>
      </c>
      <c r="K106" s="31">
        <f t="shared" si="21"/>
        <v>38</v>
      </c>
      <c r="L106">
        <f t="shared" si="22"/>
        <v>59</v>
      </c>
      <c r="M106">
        <f t="shared" si="23"/>
        <v>163859</v>
      </c>
    </row>
    <row r="107" spans="1:13" x14ac:dyDescent="0.25">
      <c r="A107">
        <f t="shared" si="24"/>
        <v>36</v>
      </c>
      <c r="B107" t="str">
        <f>VLOOKUP(A107,TripCalcs!$A$2:$B$155,2,FALSE)</f>
        <v>A_WB</v>
      </c>
      <c r="C107">
        <f>VLOOKUP(B107,Features!$L$81:$M$86,2,FALSE)</f>
        <v>3</v>
      </c>
      <c r="D107">
        <f t="shared" si="25"/>
        <v>1</v>
      </c>
      <c r="E107" s="33">
        <f>VLOOKUP(A107,TripCalcs!$A$2:$D$155,4,FALSE)</f>
        <v>0.69166666666666643</v>
      </c>
      <c r="F107" s="33" t="str">
        <f t="shared" si="17"/>
        <v>A_WB1</v>
      </c>
      <c r="G107">
        <f t="shared" si="18"/>
        <v>0</v>
      </c>
      <c r="H107">
        <f t="shared" si="26"/>
        <v>128</v>
      </c>
      <c r="I107" s="44">
        <f t="shared" si="19"/>
        <v>0.69166666666666643</v>
      </c>
      <c r="J107" s="31">
        <f t="shared" si="20"/>
        <v>16</v>
      </c>
      <c r="K107" s="31">
        <f t="shared" si="21"/>
        <v>35</v>
      </c>
      <c r="L107">
        <f t="shared" si="22"/>
        <v>59</v>
      </c>
      <c r="M107">
        <f t="shared" si="23"/>
        <v>163559</v>
      </c>
    </row>
    <row r="108" spans="1:13" x14ac:dyDescent="0.25">
      <c r="A108">
        <f t="shared" si="24"/>
        <v>36</v>
      </c>
      <c r="B108" t="str">
        <f>VLOOKUP(A108,TripCalcs!$A$2:$B$155,2,FALSE)</f>
        <v>A_WB</v>
      </c>
      <c r="C108">
        <f>VLOOKUP(B108,Features!$L$81:$M$86,2,FALSE)</f>
        <v>3</v>
      </c>
      <c r="D108">
        <f t="shared" si="25"/>
        <v>2</v>
      </c>
      <c r="E108" s="33">
        <f>VLOOKUP(A108,TripCalcs!$A$2:$D$155,4,FALSE)</f>
        <v>0.69166666666666643</v>
      </c>
      <c r="F108" s="33" t="str">
        <f t="shared" si="17"/>
        <v>A_WB2</v>
      </c>
      <c r="G108">
        <f t="shared" si="18"/>
        <v>6</v>
      </c>
      <c r="H108">
        <f t="shared" si="26"/>
        <v>127</v>
      </c>
      <c r="I108" s="44">
        <f t="shared" si="19"/>
        <v>0.69583333333333308</v>
      </c>
      <c r="J108" s="31">
        <f t="shared" si="20"/>
        <v>16</v>
      </c>
      <c r="K108" s="31">
        <f t="shared" si="21"/>
        <v>41</v>
      </c>
      <c r="L108">
        <f t="shared" si="22"/>
        <v>59</v>
      </c>
      <c r="M108">
        <f t="shared" si="23"/>
        <v>164159</v>
      </c>
    </row>
    <row r="109" spans="1:13" x14ac:dyDescent="0.25">
      <c r="A109">
        <f t="shared" si="24"/>
        <v>36</v>
      </c>
      <c r="B109" t="str">
        <f>VLOOKUP(A109,TripCalcs!$A$2:$B$155,2,FALSE)</f>
        <v>A_WB</v>
      </c>
      <c r="C109">
        <f>VLOOKUP(B109,Features!$L$81:$M$86,2,FALSE)</f>
        <v>3</v>
      </c>
      <c r="D109">
        <f t="shared" si="25"/>
        <v>3</v>
      </c>
      <c r="E109" s="33">
        <f>VLOOKUP(A109,TripCalcs!$A$2:$D$155,4,FALSE)</f>
        <v>0.69166666666666643</v>
      </c>
      <c r="F109" s="33" t="str">
        <f t="shared" si="17"/>
        <v>A_WB3</v>
      </c>
      <c r="G109">
        <f t="shared" si="18"/>
        <v>11</v>
      </c>
      <c r="H109">
        <f t="shared" si="26"/>
        <v>144</v>
      </c>
      <c r="I109" s="44">
        <f t="shared" si="19"/>
        <v>0.69930555555555529</v>
      </c>
      <c r="J109" s="31">
        <f t="shared" si="20"/>
        <v>16</v>
      </c>
      <c r="K109" s="31">
        <f t="shared" si="21"/>
        <v>46</v>
      </c>
      <c r="L109">
        <f t="shared" si="22"/>
        <v>59</v>
      </c>
      <c r="M109">
        <f t="shared" si="23"/>
        <v>164659</v>
      </c>
    </row>
    <row r="110" spans="1:13" x14ac:dyDescent="0.25">
      <c r="A110">
        <f t="shared" si="24"/>
        <v>37</v>
      </c>
      <c r="B110" t="str">
        <f>VLOOKUP(A110,TripCalcs!$A$2:$B$155,2,FALSE)</f>
        <v>A_WB</v>
      </c>
      <c r="C110">
        <f>VLOOKUP(B110,Features!$L$81:$M$86,2,FALSE)</f>
        <v>3</v>
      </c>
      <c r="D110">
        <f t="shared" si="25"/>
        <v>1</v>
      </c>
      <c r="E110" s="33">
        <f>VLOOKUP(A110,TripCalcs!$A$2:$D$155,4,FALSE)</f>
        <v>0.69722222222222197</v>
      </c>
      <c r="F110" s="33" t="str">
        <f t="shared" si="17"/>
        <v>A_WB1</v>
      </c>
      <c r="G110">
        <f t="shared" si="18"/>
        <v>0</v>
      </c>
      <c r="H110">
        <f t="shared" si="26"/>
        <v>128</v>
      </c>
      <c r="I110" s="44">
        <f t="shared" si="19"/>
        <v>0.69722222222222197</v>
      </c>
      <c r="J110" s="31">
        <f t="shared" si="20"/>
        <v>16</v>
      </c>
      <c r="K110" s="31">
        <f t="shared" si="21"/>
        <v>43</v>
      </c>
      <c r="L110">
        <f t="shared" si="22"/>
        <v>59</v>
      </c>
      <c r="M110">
        <f t="shared" si="23"/>
        <v>164359</v>
      </c>
    </row>
    <row r="111" spans="1:13" x14ac:dyDescent="0.25">
      <c r="A111">
        <f t="shared" si="24"/>
        <v>37</v>
      </c>
      <c r="B111" t="str">
        <f>VLOOKUP(A111,TripCalcs!$A$2:$B$155,2,FALSE)</f>
        <v>A_WB</v>
      </c>
      <c r="C111">
        <f>VLOOKUP(B111,Features!$L$81:$M$86,2,FALSE)</f>
        <v>3</v>
      </c>
      <c r="D111">
        <f t="shared" si="25"/>
        <v>2</v>
      </c>
      <c r="E111" s="33">
        <f>VLOOKUP(A111,TripCalcs!$A$2:$D$155,4,FALSE)</f>
        <v>0.69722222222222197</v>
      </c>
      <c r="F111" s="33" t="str">
        <f t="shared" si="17"/>
        <v>A_WB2</v>
      </c>
      <c r="G111">
        <f t="shared" si="18"/>
        <v>6</v>
      </c>
      <c r="H111">
        <f t="shared" si="26"/>
        <v>127</v>
      </c>
      <c r="I111" s="44">
        <f t="shared" si="19"/>
        <v>0.70138888888888862</v>
      </c>
      <c r="J111" s="31">
        <f t="shared" si="20"/>
        <v>16</v>
      </c>
      <c r="K111" s="31">
        <f t="shared" si="21"/>
        <v>49</v>
      </c>
      <c r="L111">
        <f t="shared" si="22"/>
        <v>59</v>
      </c>
      <c r="M111">
        <f t="shared" si="23"/>
        <v>164959</v>
      </c>
    </row>
    <row r="112" spans="1:13" x14ac:dyDescent="0.25">
      <c r="A112">
        <f t="shared" si="24"/>
        <v>37</v>
      </c>
      <c r="B112" t="str">
        <f>VLOOKUP(A112,TripCalcs!$A$2:$B$155,2,FALSE)</f>
        <v>A_WB</v>
      </c>
      <c r="C112">
        <f>VLOOKUP(B112,Features!$L$81:$M$86,2,FALSE)</f>
        <v>3</v>
      </c>
      <c r="D112">
        <f t="shared" si="25"/>
        <v>3</v>
      </c>
      <c r="E112" s="33">
        <f>VLOOKUP(A112,TripCalcs!$A$2:$D$155,4,FALSE)</f>
        <v>0.69722222222222197</v>
      </c>
      <c r="F112" s="33" t="str">
        <f t="shared" si="17"/>
        <v>A_WB3</v>
      </c>
      <c r="G112">
        <f t="shared" si="18"/>
        <v>11</v>
      </c>
      <c r="H112">
        <f t="shared" si="26"/>
        <v>144</v>
      </c>
      <c r="I112" s="44">
        <f t="shared" si="19"/>
        <v>0.70486111111111083</v>
      </c>
      <c r="J112" s="31">
        <f t="shared" si="20"/>
        <v>16</v>
      </c>
      <c r="K112" s="31">
        <f t="shared" si="21"/>
        <v>54</v>
      </c>
      <c r="L112">
        <f t="shared" si="22"/>
        <v>59</v>
      </c>
      <c r="M112">
        <f t="shared" si="23"/>
        <v>165459</v>
      </c>
    </row>
    <row r="113" spans="1:13" x14ac:dyDescent="0.25">
      <c r="A113">
        <f t="shared" si="24"/>
        <v>38</v>
      </c>
      <c r="B113" t="str">
        <f>VLOOKUP(A113,TripCalcs!$A$2:$B$155,2,FALSE)</f>
        <v>A_WB</v>
      </c>
      <c r="C113">
        <f>VLOOKUP(B113,Features!$L$81:$M$86,2,FALSE)</f>
        <v>3</v>
      </c>
      <c r="D113">
        <f t="shared" si="25"/>
        <v>1</v>
      </c>
      <c r="E113" s="33">
        <f>VLOOKUP(A113,TripCalcs!$A$2:$D$155,4,FALSE)</f>
        <v>0.7027777777777775</v>
      </c>
      <c r="F113" s="33" t="str">
        <f t="shared" si="17"/>
        <v>A_WB1</v>
      </c>
      <c r="G113">
        <f t="shared" si="18"/>
        <v>0</v>
      </c>
      <c r="H113">
        <f t="shared" si="26"/>
        <v>128</v>
      </c>
      <c r="I113" s="44">
        <f t="shared" si="19"/>
        <v>0.7027777777777775</v>
      </c>
      <c r="J113" s="31">
        <f t="shared" si="20"/>
        <v>16</v>
      </c>
      <c r="K113" s="31">
        <f t="shared" si="21"/>
        <v>51</v>
      </c>
      <c r="L113">
        <f t="shared" si="22"/>
        <v>59</v>
      </c>
      <c r="M113">
        <f t="shared" si="23"/>
        <v>165159</v>
      </c>
    </row>
    <row r="114" spans="1:13" x14ac:dyDescent="0.25">
      <c r="A114">
        <f t="shared" si="24"/>
        <v>38</v>
      </c>
      <c r="B114" t="str">
        <f>VLOOKUP(A114,TripCalcs!$A$2:$B$155,2,FALSE)</f>
        <v>A_WB</v>
      </c>
      <c r="C114">
        <f>VLOOKUP(B114,Features!$L$81:$M$86,2,FALSE)</f>
        <v>3</v>
      </c>
      <c r="D114">
        <f t="shared" si="25"/>
        <v>2</v>
      </c>
      <c r="E114" s="33">
        <f>VLOOKUP(A114,TripCalcs!$A$2:$D$155,4,FALSE)</f>
        <v>0.7027777777777775</v>
      </c>
      <c r="F114" s="33" t="str">
        <f t="shared" si="17"/>
        <v>A_WB2</v>
      </c>
      <c r="G114">
        <f t="shared" si="18"/>
        <v>6</v>
      </c>
      <c r="H114">
        <f t="shared" si="26"/>
        <v>127</v>
      </c>
      <c r="I114" s="44">
        <f t="shared" si="19"/>
        <v>0.70694444444444415</v>
      </c>
      <c r="J114" s="31">
        <f t="shared" si="20"/>
        <v>16</v>
      </c>
      <c r="K114" s="31">
        <f t="shared" si="21"/>
        <v>57</v>
      </c>
      <c r="L114">
        <f t="shared" si="22"/>
        <v>59</v>
      </c>
      <c r="M114">
        <f t="shared" si="23"/>
        <v>165759</v>
      </c>
    </row>
    <row r="115" spans="1:13" x14ac:dyDescent="0.25">
      <c r="A115">
        <f t="shared" si="24"/>
        <v>38</v>
      </c>
      <c r="B115" t="str">
        <f>VLOOKUP(A115,TripCalcs!$A$2:$B$155,2,FALSE)</f>
        <v>A_WB</v>
      </c>
      <c r="C115">
        <f>VLOOKUP(B115,Features!$L$81:$M$86,2,FALSE)</f>
        <v>3</v>
      </c>
      <c r="D115">
        <f t="shared" si="25"/>
        <v>3</v>
      </c>
      <c r="E115" s="33">
        <f>VLOOKUP(A115,TripCalcs!$A$2:$D$155,4,FALSE)</f>
        <v>0.7027777777777775</v>
      </c>
      <c r="F115" s="33" t="str">
        <f t="shared" si="17"/>
        <v>A_WB3</v>
      </c>
      <c r="G115">
        <f t="shared" si="18"/>
        <v>11</v>
      </c>
      <c r="H115">
        <f t="shared" si="26"/>
        <v>144</v>
      </c>
      <c r="I115" s="44">
        <f t="shared" si="19"/>
        <v>0.71041666666666636</v>
      </c>
      <c r="J115" s="31">
        <f t="shared" si="20"/>
        <v>17</v>
      </c>
      <c r="K115" s="31">
        <f t="shared" si="21"/>
        <v>2</v>
      </c>
      <c r="L115">
        <f t="shared" si="22"/>
        <v>59</v>
      </c>
      <c r="M115">
        <f t="shared" si="23"/>
        <v>170259</v>
      </c>
    </row>
    <row r="116" spans="1:13" x14ac:dyDescent="0.25">
      <c r="A116">
        <f t="shared" si="24"/>
        <v>39</v>
      </c>
      <c r="B116" t="str">
        <f>VLOOKUP(A116,TripCalcs!$A$2:$B$155,2,FALSE)</f>
        <v>A_WB</v>
      </c>
      <c r="C116">
        <f>VLOOKUP(B116,Features!$L$81:$M$86,2,FALSE)</f>
        <v>3</v>
      </c>
      <c r="D116">
        <f t="shared" si="25"/>
        <v>1</v>
      </c>
      <c r="E116" s="33">
        <f>VLOOKUP(A116,TripCalcs!$A$2:$D$155,4,FALSE)</f>
        <v>0.70833333333333304</v>
      </c>
      <c r="F116" s="33" t="str">
        <f t="shared" si="17"/>
        <v>A_WB1</v>
      </c>
      <c r="G116">
        <f t="shared" si="18"/>
        <v>0</v>
      </c>
      <c r="H116">
        <f t="shared" si="26"/>
        <v>128</v>
      </c>
      <c r="I116" s="44">
        <f t="shared" si="19"/>
        <v>0.70833333333333304</v>
      </c>
      <c r="J116" s="31">
        <f t="shared" si="20"/>
        <v>17</v>
      </c>
      <c r="K116" s="31">
        <f t="shared" si="21"/>
        <v>0</v>
      </c>
      <c r="L116">
        <f t="shared" si="22"/>
        <v>0</v>
      </c>
      <c r="M116">
        <f t="shared" si="23"/>
        <v>170000</v>
      </c>
    </row>
    <row r="117" spans="1:13" x14ac:dyDescent="0.25">
      <c r="A117">
        <f t="shared" si="24"/>
        <v>39</v>
      </c>
      <c r="B117" t="str">
        <f>VLOOKUP(A117,TripCalcs!$A$2:$B$155,2,FALSE)</f>
        <v>A_WB</v>
      </c>
      <c r="C117">
        <f>VLOOKUP(B117,Features!$L$81:$M$86,2,FALSE)</f>
        <v>3</v>
      </c>
      <c r="D117">
        <f t="shared" si="25"/>
        <v>2</v>
      </c>
      <c r="E117" s="33">
        <f>VLOOKUP(A117,TripCalcs!$A$2:$D$155,4,FALSE)</f>
        <v>0.70833333333333304</v>
      </c>
      <c r="F117" s="33" t="str">
        <f t="shared" si="17"/>
        <v>A_WB2</v>
      </c>
      <c r="G117">
        <f t="shared" si="18"/>
        <v>6</v>
      </c>
      <c r="H117">
        <f t="shared" si="26"/>
        <v>127</v>
      </c>
      <c r="I117" s="44">
        <f t="shared" si="19"/>
        <v>0.71249999999999969</v>
      </c>
      <c r="J117" s="31">
        <f t="shared" si="20"/>
        <v>17</v>
      </c>
      <c r="K117" s="31">
        <f t="shared" si="21"/>
        <v>5</v>
      </c>
      <c r="L117">
        <f t="shared" si="22"/>
        <v>59</v>
      </c>
      <c r="M117">
        <f t="shared" si="23"/>
        <v>170559</v>
      </c>
    </row>
    <row r="118" spans="1:13" x14ac:dyDescent="0.25">
      <c r="A118">
        <f t="shared" si="24"/>
        <v>39</v>
      </c>
      <c r="B118" t="str">
        <f>VLOOKUP(A118,TripCalcs!$A$2:$B$155,2,FALSE)</f>
        <v>A_WB</v>
      </c>
      <c r="C118">
        <f>VLOOKUP(B118,Features!$L$81:$M$86,2,FALSE)</f>
        <v>3</v>
      </c>
      <c r="D118">
        <f t="shared" si="25"/>
        <v>3</v>
      </c>
      <c r="E118" s="33">
        <f>VLOOKUP(A118,TripCalcs!$A$2:$D$155,4,FALSE)</f>
        <v>0.70833333333333304</v>
      </c>
      <c r="F118" s="33" t="str">
        <f t="shared" si="17"/>
        <v>A_WB3</v>
      </c>
      <c r="G118">
        <f t="shared" si="18"/>
        <v>11</v>
      </c>
      <c r="H118">
        <f t="shared" si="26"/>
        <v>144</v>
      </c>
      <c r="I118" s="44">
        <f t="shared" si="19"/>
        <v>0.7159722222222219</v>
      </c>
      <c r="J118" s="31">
        <f t="shared" si="20"/>
        <v>17</v>
      </c>
      <c r="K118" s="31">
        <f t="shared" si="21"/>
        <v>10</v>
      </c>
      <c r="L118">
        <f t="shared" si="22"/>
        <v>59</v>
      </c>
      <c r="M118">
        <f t="shared" si="23"/>
        <v>171059</v>
      </c>
    </row>
    <row r="119" spans="1:13" x14ac:dyDescent="0.25">
      <c r="A119">
        <f t="shared" si="24"/>
        <v>40</v>
      </c>
      <c r="B119" t="str">
        <f>VLOOKUP(A119,TripCalcs!$A$2:$B$155,2,FALSE)</f>
        <v>A_WB</v>
      </c>
      <c r="C119">
        <f>VLOOKUP(B119,Features!$L$81:$M$86,2,FALSE)</f>
        <v>3</v>
      </c>
      <c r="D119">
        <f t="shared" si="25"/>
        <v>1</v>
      </c>
      <c r="E119" s="33">
        <f>VLOOKUP(A119,TripCalcs!$A$2:$D$155,4,FALSE)</f>
        <v>0.71388888888888857</v>
      </c>
      <c r="F119" s="33" t="str">
        <f t="shared" si="17"/>
        <v>A_WB1</v>
      </c>
      <c r="G119">
        <f t="shared" si="18"/>
        <v>0</v>
      </c>
      <c r="H119">
        <f t="shared" si="26"/>
        <v>128</v>
      </c>
      <c r="I119" s="44">
        <f t="shared" si="19"/>
        <v>0.71388888888888857</v>
      </c>
      <c r="J119" s="31">
        <f t="shared" si="20"/>
        <v>17</v>
      </c>
      <c r="K119" s="31">
        <f t="shared" si="21"/>
        <v>7</v>
      </c>
      <c r="L119">
        <f t="shared" si="22"/>
        <v>59</v>
      </c>
      <c r="M119">
        <f t="shared" si="23"/>
        <v>170759</v>
      </c>
    </row>
    <row r="120" spans="1:13" x14ac:dyDescent="0.25">
      <c r="A120">
        <f t="shared" si="24"/>
        <v>40</v>
      </c>
      <c r="B120" t="str">
        <f>VLOOKUP(A120,TripCalcs!$A$2:$B$155,2,FALSE)</f>
        <v>A_WB</v>
      </c>
      <c r="C120">
        <f>VLOOKUP(B120,Features!$L$81:$M$86,2,FALSE)</f>
        <v>3</v>
      </c>
      <c r="D120">
        <f t="shared" si="25"/>
        <v>2</v>
      </c>
      <c r="E120" s="33">
        <f>VLOOKUP(A120,TripCalcs!$A$2:$D$155,4,FALSE)</f>
        <v>0.71388888888888857</v>
      </c>
      <c r="F120" s="33" t="str">
        <f t="shared" si="17"/>
        <v>A_WB2</v>
      </c>
      <c r="G120">
        <f t="shared" si="18"/>
        <v>6</v>
      </c>
      <c r="H120">
        <f t="shared" si="26"/>
        <v>127</v>
      </c>
      <c r="I120" s="44">
        <f t="shared" si="19"/>
        <v>0.71805555555555522</v>
      </c>
      <c r="J120" s="31">
        <f t="shared" si="20"/>
        <v>17</v>
      </c>
      <c r="K120" s="31">
        <f t="shared" si="21"/>
        <v>13</v>
      </c>
      <c r="L120">
        <f t="shared" si="22"/>
        <v>59</v>
      </c>
      <c r="M120">
        <f t="shared" si="23"/>
        <v>171359</v>
      </c>
    </row>
    <row r="121" spans="1:13" x14ac:dyDescent="0.25">
      <c r="A121">
        <f t="shared" si="24"/>
        <v>40</v>
      </c>
      <c r="B121" t="str">
        <f>VLOOKUP(A121,TripCalcs!$A$2:$B$155,2,FALSE)</f>
        <v>A_WB</v>
      </c>
      <c r="C121">
        <f>VLOOKUP(B121,Features!$L$81:$M$86,2,FALSE)</f>
        <v>3</v>
      </c>
      <c r="D121">
        <f t="shared" si="25"/>
        <v>3</v>
      </c>
      <c r="E121" s="33">
        <f>VLOOKUP(A121,TripCalcs!$A$2:$D$155,4,FALSE)</f>
        <v>0.71388888888888857</v>
      </c>
      <c r="F121" s="33" t="str">
        <f t="shared" si="17"/>
        <v>A_WB3</v>
      </c>
      <c r="G121">
        <f t="shared" si="18"/>
        <v>11</v>
      </c>
      <c r="H121">
        <f t="shared" si="26"/>
        <v>144</v>
      </c>
      <c r="I121" s="44">
        <f t="shared" si="19"/>
        <v>0.72152777777777743</v>
      </c>
      <c r="J121" s="31">
        <f t="shared" si="20"/>
        <v>17</v>
      </c>
      <c r="K121" s="31">
        <f t="shared" si="21"/>
        <v>18</v>
      </c>
      <c r="L121">
        <f t="shared" si="22"/>
        <v>59</v>
      </c>
      <c r="M121">
        <f t="shared" si="23"/>
        <v>171859</v>
      </c>
    </row>
    <row r="122" spans="1:13" x14ac:dyDescent="0.25">
      <c r="A122">
        <f t="shared" si="24"/>
        <v>41</v>
      </c>
      <c r="B122" t="str">
        <f>VLOOKUP(A122,TripCalcs!$A$2:$B$155,2,FALSE)</f>
        <v>A_WB</v>
      </c>
      <c r="C122">
        <f>VLOOKUP(B122,Features!$L$81:$M$86,2,FALSE)</f>
        <v>3</v>
      </c>
      <c r="D122">
        <f t="shared" si="25"/>
        <v>1</v>
      </c>
      <c r="E122" s="33">
        <f>VLOOKUP(A122,TripCalcs!$A$2:$D$155,4,FALSE)</f>
        <v>0.71944444444444411</v>
      </c>
      <c r="F122" s="33" t="str">
        <f t="shared" si="17"/>
        <v>A_WB1</v>
      </c>
      <c r="G122">
        <f t="shared" si="18"/>
        <v>0</v>
      </c>
      <c r="H122">
        <f t="shared" si="26"/>
        <v>128</v>
      </c>
      <c r="I122" s="44">
        <f t="shared" si="19"/>
        <v>0.71944444444444411</v>
      </c>
      <c r="J122" s="31">
        <f t="shared" si="20"/>
        <v>17</v>
      </c>
      <c r="K122" s="31">
        <f t="shared" si="21"/>
        <v>15</v>
      </c>
      <c r="L122">
        <f t="shared" si="22"/>
        <v>59</v>
      </c>
      <c r="M122">
        <f t="shared" si="23"/>
        <v>171559</v>
      </c>
    </row>
    <row r="123" spans="1:13" x14ac:dyDescent="0.25">
      <c r="A123">
        <f t="shared" si="24"/>
        <v>41</v>
      </c>
      <c r="B123" t="str">
        <f>VLOOKUP(A123,TripCalcs!$A$2:$B$155,2,FALSE)</f>
        <v>A_WB</v>
      </c>
      <c r="C123">
        <f>VLOOKUP(B123,Features!$L$81:$M$86,2,FALSE)</f>
        <v>3</v>
      </c>
      <c r="D123">
        <f t="shared" si="25"/>
        <v>2</v>
      </c>
      <c r="E123" s="33">
        <f>VLOOKUP(A123,TripCalcs!$A$2:$D$155,4,FALSE)</f>
        <v>0.71944444444444411</v>
      </c>
      <c r="F123" s="33" t="str">
        <f t="shared" si="17"/>
        <v>A_WB2</v>
      </c>
      <c r="G123">
        <f t="shared" si="18"/>
        <v>6</v>
      </c>
      <c r="H123">
        <f t="shared" si="26"/>
        <v>127</v>
      </c>
      <c r="I123" s="44">
        <f t="shared" si="19"/>
        <v>0.72361111111111076</v>
      </c>
      <c r="J123" s="31">
        <f t="shared" si="20"/>
        <v>17</v>
      </c>
      <c r="K123" s="31">
        <f t="shared" si="21"/>
        <v>21</v>
      </c>
      <c r="L123">
        <f t="shared" si="22"/>
        <v>59</v>
      </c>
      <c r="M123">
        <f t="shared" si="23"/>
        <v>172159</v>
      </c>
    </row>
    <row r="124" spans="1:13" x14ac:dyDescent="0.25">
      <c r="A124">
        <f t="shared" si="24"/>
        <v>41</v>
      </c>
      <c r="B124" t="str">
        <f>VLOOKUP(A124,TripCalcs!$A$2:$B$155,2,FALSE)</f>
        <v>A_WB</v>
      </c>
      <c r="C124">
        <f>VLOOKUP(B124,Features!$L$81:$M$86,2,FALSE)</f>
        <v>3</v>
      </c>
      <c r="D124">
        <f t="shared" si="25"/>
        <v>3</v>
      </c>
      <c r="E124" s="33">
        <f>VLOOKUP(A124,TripCalcs!$A$2:$D$155,4,FALSE)</f>
        <v>0.71944444444444411</v>
      </c>
      <c r="F124" s="33" t="str">
        <f t="shared" si="17"/>
        <v>A_WB3</v>
      </c>
      <c r="G124">
        <f t="shared" si="18"/>
        <v>11</v>
      </c>
      <c r="H124">
        <f t="shared" si="26"/>
        <v>144</v>
      </c>
      <c r="I124" s="44">
        <f t="shared" si="19"/>
        <v>0.72708333333333297</v>
      </c>
      <c r="J124" s="31">
        <f t="shared" si="20"/>
        <v>17</v>
      </c>
      <c r="K124" s="31">
        <f t="shared" si="21"/>
        <v>26</v>
      </c>
      <c r="L124">
        <f t="shared" si="22"/>
        <v>59</v>
      </c>
      <c r="M124">
        <f t="shared" si="23"/>
        <v>172659</v>
      </c>
    </row>
    <row r="125" spans="1:13" x14ac:dyDescent="0.25">
      <c r="A125">
        <f t="shared" si="24"/>
        <v>42</v>
      </c>
      <c r="B125" t="str">
        <f>VLOOKUP(A125,TripCalcs!$A$2:$B$155,2,FALSE)</f>
        <v>A_WB</v>
      </c>
      <c r="C125">
        <f>VLOOKUP(B125,Features!$L$81:$M$86,2,FALSE)</f>
        <v>3</v>
      </c>
      <c r="D125">
        <f t="shared" si="25"/>
        <v>1</v>
      </c>
      <c r="E125" s="33">
        <f>VLOOKUP(A125,TripCalcs!$A$2:$D$155,4,FALSE)</f>
        <v>0.72499999999999964</v>
      </c>
      <c r="F125" s="33" t="str">
        <f t="shared" si="17"/>
        <v>A_WB1</v>
      </c>
      <c r="G125">
        <f t="shared" si="18"/>
        <v>0</v>
      </c>
      <c r="H125">
        <f t="shared" si="26"/>
        <v>128</v>
      </c>
      <c r="I125" s="44">
        <f t="shared" si="19"/>
        <v>0.72499999999999964</v>
      </c>
      <c r="J125" s="31">
        <f t="shared" si="20"/>
        <v>17</v>
      </c>
      <c r="K125" s="31">
        <f t="shared" si="21"/>
        <v>23</v>
      </c>
      <c r="L125">
        <f t="shared" si="22"/>
        <v>59</v>
      </c>
      <c r="M125">
        <f t="shared" si="23"/>
        <v>172359</v>
      </c>
    </row>
    <row r="126" spans="1:13" x14ac:dyDescent="0.25">
      <c r="A126">
        <f t="shared" si="24"/>
        <v>42</v>
      </c>
      <c r="B126" t="str">
        <f>VLOOKUP(A126,TripCalcs!$A$2:$B$155,2,FALSE)</f>
        <v>A_WB</v>
      </c>
      <c r="C126">
        <f>VLOOKUP(B126,Features!$L$81:$M$86,2,FALSE)</f>
        <v>3</v>
      </c>
      <c r="D126">
        <f t="shared" si="25"/>
        <v>2</v>
      </c>
      <c r="E126" s="33">
        <f>VLOOKUP(A126,TripCalcs!$A$2:$D$155,4,FALSE)</f>
        <v>0.72499999999999964</v>
      </c>
      <c r="F126" s="33" t="str">
        <f t="shared" si="17"/>
        <v>A_WB2</v>
      </c>
      <c r="G126">
        <f t="shared" si="18"/>
        <v>6</v>
      </c>
      <c r="H126">
        <f t="shared" si="26"/>
        <v>127</v>
      </c>
      <c r="I126" s="44">
        <f t="shared" si="19"/>
        <v>0.7291666666666663</v>
      </c>
      <c r="J126" s="31">
        <f t="shared" si="20"/>
        <v>17</v>
      </c>
      <c r="K126" s="31">
        <f t="shared" si="21"/>
        <v>29</v>
      </c>
      <c r="L126">
        <f t="shared" si="22"/>
        <v>59</v>
      </c>
      <c r="M126">
        <f t="shared" si="23"/>
        <v>172959</v>
      </c>
    </row>
    <row r="127" spans="1:13" x14ac:dyDescent="0.25">
      <c r="A127">
        <f t="shared" si="24"/>
        <v>42</v>
      </c>
      <c r="B127" t="str">
        <f>VLOOKUP(A127,TripCalcs!$A$2:$B$155,2,FALSE)</f>
        <v>A_WB</v>
      </c>
      <c r="C127">
        <f>VLOOKUP(B127,Features!$L$81:$M$86,2,FALSE)</f>
        <v>3</v>
      </c>
      <c r="D127">
        <f t="shared" si="25"/>
        <v>3</v>
      </c>
      <c r="E127" s="33">
        <f>VLOOKUP(A127,TripCalcs!$A$2:$D$155,4,FALSE)</f>
        <v>0.72499999999999964</v>
      </c>
      <c r="F127" s="33" t="str">
        <f t="shared" si="17"/>
        <v>A_WB3</v>
      </c>
      <c r="G127">
        <f t="shared" si="18"/>
        <v>11</v>
      </c>
      <c r="H127">
        <f t="shared" si="26"/>
        <v>144</v>
      </c>
      <c r="I127" s="44">
        <f t="shared" si="19"/>
        <v>0.73263888888888851</v>
      </c>
      <c r="J127" s="31">
        <f t="shared" si="20"/>
        <v>17</v>
      </c>
      <c r="K127" s="31">
        <f t="shared" si="21"/>
        <v>34</v>
      </c>
      <c r="L127">
        <f t="shared" si="22"/>
        <v>59</v>
      </c>
      <c r="M127">
        <f t="shared" si="23"/>
        <v>173459</v>
      </c>
    </row>
    <row r="128" spans="1:13" x14ac:dyDescent="0.25">
      <c r="A128">
        <f t="shared" si="24"/>
        <v>43</v>
      </c>
      <c r="B128" t="str">
        <f>VLOOKUP(A128,TripCalcs!$A$2:$B$155,2,FALSE)</f>
        <v>A_WB</v>
      </c>
      <c r="C128">
        <f>VLOOKUP(B128,Features!$L$81:$M$86,2,FALSE)</f>
        <v>3</v>
      </c>
      <c r="D128">
        <f t="shared" si="25"/>
        <v>1</v>
      </c>
      <c r="E128" s="33">
        <f>VLOOKUP(A128,TripCalcs!$A$2:$D$155,4,FALSE)</f>
        <v>0.73055555555555518</v>
      </c>
      <c r="F128" s="33" t="str">
        <f t="shared" si="17"/>
        <v>A_WB1</v>
      </c>
      <c r="G128">
        <f t="shared" si="18"/>
        <v>0</v>
      </c>
      <c r="H128">
        <f t="shared" si="26"/>
        <v>128</v>
      </c>
      <c r="I128" s="44">
        <f t="shared" si="19"/>
        <v>0.73055555555555518</v>
      </c>
      <c r="J128" s="31">
        <f t="shared" si="20"/>
        <v>17</v>
      </c>
      <c r="K128" s="31">
        <f t="shared" si="21"/>
        <v>31</v>
      </c>
      <c r="L128">
        <f t="shared" si="22"/>
        <v>59</v>
      </c>
      <c r="M128">
        <f t="shared" si="23"/>
        <v>173159</v>
      </c>
    </row>
    <row r="129" spans="1:13" x14ac:dyDescent="0.25">
      <c r="A129">
        <f t="shared" si="24"/>
        <v>43</v>
      </c>
      <c r="B129" t="str">
        <f>VLOOKUP(A129,TripCalcs!$A$2:$B$155,2,FALSE)</f>
        <v>A_WB</v>
      </c>
      <c r="C129">
        <f>VLOOKUP(B129,Features!$L$81:$M$86,2,FALSE)</f>
        <v>3</v>
      </c>
      <c r="D129">
        <f t="shared" si="25"/>
        <v>2</v>
      </c>
      <c r="E129" s="33">
        <f>VLOOKUP(A129,TripCalcs!$A$2:$D$155,4,FALSE)</f>
        <v>0.73055555555555518</v>
      </c>
      <c r="F129" s="33" t="str">
        <f t="shared" si="17"/>
        <v>A_WB2</v>
      </c>
      <c r="G129">
        <f t="shared" si="18"/>
        <v>6</v>
      </c>
      <c r="H129">
        <f t="shared" si="26"/>
        <v>127</v>
      </c>
      <c r="I129" s="44">
        <f t="shared" si="19"/>
        <v>0.73472222222222183</v>
      </c>
      <c r="J129" s="31">
        <f t="shared" si="20"/>
        <v>17</v>
      </c>
      <c r="K129" s="31">
        <f t="shared" si="21"/>
        <v>37</v>
      </c>
      <c r="L129">
        <f t="shared" si="22"/>
        <v>59</v>
      </c>
      <c r="M129">
        <f t="shared" si="23"/>
        <v>173759</v>
      </c>
    </row>
    <row r="130" spans="1:13" x14ac:dyDescent="0.25">
      <c r="A130">
        <f t="shared" si="24"/>
        <v>43</v>
      </c>
      <c r="B130" t="str">
        <f>VLOOKUP(A130,TripCalcs!$A$2:$B$155,2,FALSE)</f>
        <v>A_WB</v>
      </c>
      <c r="C130">
        <f>VLOOKUP(B130,Features!$L$81:$M$86,2,FALSE)</f>
        <v>3</v>
      </c>
      <c r="D130">
        <f t="shared" si="25"/>
        <v>3</v>
      </c>
      <c r="E130" s="33">
        <f>VLOOKUP(A130,TripCalcs!$A$2:$D$155,4,FALSE)</f>
        <v>0.73055555555555518</v>
      </c>
      <c r="F130" s="33" t="str">
        <f t="shared" si="17"/>
        <v>A_WB3</v>
      </c>
      <c r="G130">
        <f t="shared" si="18"/>
        <v>11</v>
      </c>
      <c r="H130">
        <f t="shared" si="26"/>
        <v>144</v>
      </c>
      <c r="I130" s="44">
        <f t="shared" si="19"/>
        <v>0.73819444444444404</v>
      </c>
      <c r="J130" s="31">
        <f t="shared" si="20"/>
        <v>17</v>
      </c>
      <c r="K130" s="31">
        <f t="shared" si="21"/>
        <v>42</v>
      </c>
      <c r="L130">
        <f t="shared" si="22"/>
        <v>59</v>
      </c>
      <c r="M130">
        <f t="shared" si="23"/>
        <v>174259</v>
      </c>
    </row>
    <row r="131" spans="1:13" x14ac:dyDescent="0.25">
      <c r="A131">
        <f t="shared" si="24"/>
        <v>44</v>
      </c>
      <c r="B131" t="str">
        <f>VLOOKUP(A131,TripCalcs!$A$2:$B$155,2,FALSE)</f>
        <v>A_WB</v>
      </c>
      <c r="C131">
        <f>VLOOKUP(B131,Features!$L$81:$M$86,2,FALSE)</f>
        <v>3</v>
      </c>
      <c r="D131">
        <f t="shared" si="25"/>
        <v>1</v>
      </c>
      <c r="E131" s="33">
        <f>VLOOKUP(A131,TripCalcs!$A$2:$D$155,4,FALSE)</f>
        <v>0.73611111111111072</v>
      </c>
      <c r="F131" s="33" t="str">
        <f t="shared" ref="F131:F194" si="27">CONCATENATE(B131,D131)</f>
        <v>A_WB1</v>
      </c>
      <c r="G131">
        <f t="shared" ref="G131:G194" si="28">VLOOKUP(F131,$O$2:$Q$17,2,FALSE)</f>
        <v>0</v>
      </c>
      <c r="H131">
        <f t="shared" si="26"/>
        <v>128</v>
      </c>
      <c r="I131" s="44">
        <f t="shared" ref="I131:I194" si="29">E131+G131/24/60</f>
        <v>0.73611111111111072</v>
      </c>
      <c r="J131" s="31">
        <f t="shared" si="20"/>
        <v>17</v>
      </c>
      <c r="K131" s="31">
        <f t="shared" si="21"/>
        <v>39</v>
      </c>
      <c r="L131">
        <f t="shared" si="22"/>
        <v>59</v>
      </c>
      <c r="M131">
        <f t="shared" si="23"/>
        <v>173959</v>
      </c>
    </row>
    <row r="132" spans="1:13" x14ac:dyDescent="0.25">
      <c r="A132">
        <f t="shared" si="24"/>
        <v>44</v>
      </c>
      <c r="B132" t="str">
        <f>VLOOKUP(A132,TripCalcs!$A$2:$B$155,2,FALSE)</f>
        <v>A_WB</v>
      </c>
      <c r="C132">
        <f>VLOOKUP(B132,Features!$L$81:$M$86,2,FALSE)</f>
        <v>3</v>
      </c>
      <c r="D132">
        <f t="shared" si="25"/>
        <v>2</v>
      </c>
      <c r="E132" s="33">
        <f>VLOOKUP(A132,TripCalcs!$A$2:$D$155,4,FALSE)</f>
        <v>0.73611111111111072</v>
      </c>
      <c r="F132" s="33" t="str">
        <f t="shared" si="27"/>
        <v>A_WB2</v>
      </c>
      <c r="G132">
        <f t="shared" si="28"/>
        <v>6</v>
      </c>
      <c r="H132">
        <f t="shared" si="26"/>
        <v>127</v>
      </c>
      <c r="I132" s="44">
        <f t="shared" si="29"/>
        <v>0.74027777777777737</v>
      </c>
      <c r="J132" s="31">
        <f t="shared" si="20"/>
        <v>17</v>
      </c>
      <c r="K132" s="31">
        <f t="shared" si="21"/>
        <v>45</v>
      </c>
      <c r="L132">
        <f t="shared" si="22"/>
        <v>59</v>
      </c>
      <c r="M132">
        <f t="shared" si="23"/>
        <v>174559</v>
      </c>
    </row>
    <row r="133" spans="1:13" x14ac:dyDescent="0.25">
      <c r="A133">
        <f t="shared" si="24"/>
        <v>44</v>
      </c>
      <c r="B133" t="str">
        <f>VLOOKUP(A133,TripCalcs!$A$2:$B$155,2,FALSE)</f>
        <v>A_WB</v>
      </c>
      <c r="C133">
        <f>VLOOKUP(B133,Features!$L$81:$M$86,2,FALSE)</f>
        <v>3</v>
      </c>
      <c r="D133">
        <f t="shared" si="25"/>
        <v>3</v>
      </c>
      <c r="E133" s="33">
        <f>VLOOKUP(A133,TripCalcs!$A$2:$D$155,4,FALSE)</f>
        <v>0.73611111111111072</v>
      </c>
      <c r="F133" s="33" t="str">
        <f t="shared" si="27"/>
        <v>A_WB3</v>
      </c>
      <c r="G133">
        <f t="shared" si="28"/>
        <v>11</v>
      </c>
      <c r="H133">
        <f t="shared" si="26"/>
        <v>144</v>
      </c>
      <c r="I133" s="44">
        <f t="shared" si="29"/>
        <v>0.74374999999999958</v>
      </c>
      <c r="J133" s="31">
        <f t="shared" ref="J133:J196" si="30">ROUNDDOWN(I133*24,0)</f>
        <v>17</v>
      </c>
      <c r="K133" s="31">
        <f t="shared" ref="K133:K196" si="31">ROUNDDOWN(((I133*24)-J133)*60,0)</f>
        <v>50</v>
      </c>
      <c r="L133">
        <f t="shared" ref="L133:L196" si="32">ROUNDDOWN(((((I133*24)-J133)*60)-K133)*60,0)</f>
        <v>59</v>
      </c>
      <c r="M133">
        <f t="shared" ref="M133:M196" si="33">J133*10000+K133*100+L133</f>
        <v>175059</v>
      </c>
    </row>
    <row r="134" spans="1:13" x14ac:dyDescent="0.25">
      <c r="A134">
        <f t="shared" si="24"/>
        <v>45</v>
      </c>
      <c r="B134" t="str">
        <f>VLOOKUP(A134,TripCalcs!$A$2:$B$155,2,FALSE)</f>
        <v>A_WB</v>
      </c>
      <c r="C134">
        <f>VLOOKUP(B134,Features!$L$81:$M$86,2,FALSE)</f>
        <v>3</v>
      </c>
      <c r="D134">
        <f t="shared" si="25"/>
        <v>1</v>
      </c>
      <c r="E134" s="33">
        <f>VLOOKUP(A134,TripCalcs!$A$2:$D$155,4,FALSE)</f>
        <v>0.74166666666666625</v>
      </c>
      <c r="F134" s="33" t="str">
        <f t="shared" si="27"/>
        <v>A_WB1</v>
      </c>
      <c r="G134">
        <f t="shared" si="28"/>
        <v>0</v>
      </c>
      <c r="H134">
        <f t="shared" si="26"/>
        <v>128</v>
      </c>
      <c r="I134" s="44">
        <f t="shared" si="29"/>
        <v>0.74166666666666625</v>
      </c>
      <c r="J134" s="31">
        <f t="shared" si="30"/>
        <v>17</v>
      </c>
      <c r="K134" s="31">
        <f t="shared" si="31"/>
        <v>47</v>
      </c>
      <c r="L134">
        <f t="shared" si="32"/>
        <v>59</v>
      </c>
      <c r="M134">
        <f t="shared" si="33"/>
        <v>174759</v>
      </c>
    </row>
    <row r="135" spans="1:13" x14ac:dyDescent="0.25">
      <c r="A135">
        <f t="shared" si="24"/>
        <v>45</v>
      </c>
      <c r="B135" t="str">
        <f>VLOOKUP(A135,TripCalcs!$A$2:$B$155,2,FALSE)</f>
        <v>A_WB</v>
      </c>
      <c r="C135">
        <f>VLOOKUP(B135,Features!$L$81:$M$86,2,FALSE)</f>
        <v>3</v>
      </c>
      <c r="D135">
        <f t="shared" si="25"/>
        <v>2</v>
      </c>
      <c r="E135" s="33">
        <f>VLOOKUP(A135,TripCalcs!$A$2:$D$155,4,FALSE)</f>
        <v>0.74166666666666625</v>
      </c>
      <c r="F135" s="33" t="str">
        <f t="shared" si="27"/>
        <v>A_WB2</v>
      </c>
      <c r="G135">
        <f t="shared" si="28"/>
        <v>6</v>
      </c>
      <c r="H135">
        <f t="shared" si="26"/>
        <v>127</v>
      </c>
      <c r="I135" s="44">
        <f t="shared" si="29"/>
        <v>0.7458333333333329</v>
      </c>
      <c r="J135" s="31">
        <f t="shared" si="30"/>
        <v>17</v>
      </c>
      <c r="K135" s="31">
        <f t="shared" si="31"/>
        <v>53</v>
      </c>
      <c r="L135">
        <f t="shared" si="32"/>
        <v>59</v>
      </c>
      <c r="M135">
        <f t="shared" si="33"/>
        <v>175359</v>
      </c>
    </row>
    <row r="136" spans="1:13" x14ac:dyDescent="0.25">
      <c r="A136">
        <f t="shared" si="24"/>
        <v>45</v>
      </c>
      <c r="B136" t="str">
        <f>VLOOKUP(A136,TripCalcs!$A$2:$B$155,2,FALSE)</f>
        <v>A_WB</v>
      </c>
      <c r="C136">
        <f>VLOOKUP(B136,Features!$L$81:$M$86,2,FALSE)</f>
        <v>3</v>
      </c>
      <c r="D136">
        <f t="shared" si="25"/>
        <v>3</v>
      </c>
      <c r="E136" s="33">
        <f>VLOOKUP(A136,TripCalcs!$A$2:$D$155,4,FALSE)</f>
        <v>0.74166666666666625</v>
      </c>
      <c r="F136" s="33" t="str">
        <f t="shared" si="27"/>
        <v>A_WB3</v>
      </c>
      <c r="G136">
        <f t="shared" si="28"/>
        <v>11</v>
      </c>
      <c r="H136">
        <f t="shared" si="26"/>
        <v>144</v>
      </c>
      <c r="I136" s="44">
        <f t="shared" si="29"/>
        <v>0.74930555555555511</v>
      </c>
      <c r="J136" s="31">
        <f t="shared" si="30"/>
        <v>17</v>
      </c>
      <c r="K136" s="31">
        <f t="shared" si="31"/>
        <v>58</v>
      </c>
      <c r="L136">
        <f t="shared" si="32"/>
        <v>59</v>
      </c>
      <c r="M136">
        <f t="shared" si="33"/>
        <v>175859</v>
      </c>
    </row>
    <row r="137" spans="1:13" x14ac:dyDescent="0.25">
      <c r="A137">
        <f t="shared" si="24"/>
        <v>46</v>
      </c>
      <c r="B137" t="str">
        <f>VLOOKUP(A137,TripCalcs!$A$2:$B$155,2,FALSE)</f>
        <v>A_WB</v>
      </c>
      <c r="C137">
        <f>VLOOKUP(B137,Features!$L$81:$M$86,2,FALSE)</f>
        <v>3</v>
      </c>
      <c r="D137">
        <f t="shared" si="25"/>
        <v>1</v>
      </c>
      <c r="E137" s="33">
        <f>VLOOKUP(A137,TripCalcs!$A$2:$D$155,4,FALSE)</f>
        <v>0.74722222222222179</v>
      </c>
      <c r="F137" s="33" t="str">
        <f t="shared" si="27"/>
        <v>A_WB1</v>
      </c>
      <c r="G137">
        <f t="shared" si="28"/>
        <v>0</v>
      </c>
      <c r="H137">
        <f t="shared" si="26"/>
        <v>128</v>
      </c>
      <c r="I137" s="44">
        <f t="shared" si="29"/>
        <v>0.74722222222222179</v>
      </c>
      <c r="J137" s="31">
        <f t="shared" si="30"/>
        <v>17</v>
      </c>
      <c r="K137" s="31">
        <f t="shared" si="31"/>
        <v>55</v>
      </c>
      <c r="L137">
        <f t="shared" si="32"/>
        <v>59</v>
      </c>
      <c r="M137">
        <f t="shared" si="33"/>
        <v>175559</v>
      </c>
    </row>
    <row r="138" spans="1:13" x14ac:dyDescent="0.25">
      <c r="A138">
        <f t="shared" si="24"/>
        <v>46</v>
      </c>
      <c r="B138" t="str">
        <f>VLOOKUP(A138,TripCalcs!$A$2:$B$155,2,FALSE)</f>
        <v>A_WB</v>
      </c>
      <c r="C138">
        <f>VLOOKUP(B138,Features!$L$81:$M$86,2,FALSE)</f>
        <v>3</v>
      </c>
      <c r="D138">
        <f t="shared" si="25"/>
        <v>2</v>
      </c>
      <c r="E138" s="33">
        <f>VLOOKUP(A138,TripCalcs!$A$2:$D$155,4,FALSE)</f>
        <v>0.74722222222222179</v>
      </c>
      <c r="F138" s="33" t="str">
        <f t="shared" si="27"/>
        <v>A_WB2</v>
      </c>
      <c r="G138">
        <f t="shared" si="28"/>
        <v>6</v>
      </c>
      <c r="H138">
        <f t="shared" si="26"/>
        <v>127</v>
      </c>
      <c r="I138" s="44">
        <f t="shared" si="29"/>
        <v>0.75138888888888844</v>
      </c>
      <c r="J138" s="31">
        <f t="shared" si="30"/>
        <v>18</v>
      </c>
      <c r="K138" s="31">
        <f t="shared" si="31"/>
        <v>1</v>
      </c>
      <c r="L138">
        <f t="shared" si="32"/>
        <v>59</v>
      </c>
      <c r="M138">
        <f t="shared" si="33"/>
        <v>180159</v>
      </c>
    </row>
    <row r="139" spans="1:13" x14ac:dyDescent="0.25">
      <c r="A139">
        <f t="shared" ref="A139:A202" si="34">IF(D138=C138,A138+1,A138)</f>
        <v>46</v>
      </c>
      <c r="B139" t="str">
        <f>VLOOKUP(A139,TripCalcs!$A$2:$B$155,2,FALSE)</f>
        <v>A_WB</v>
      </c>
      <c r="C139">
        <f>VLOOKUP(B139,Features!$L$81:$M$86,2,FALSE)</f>
        <v>3</v>
      </c>
      <c r="D139">
        <f t="shared" ref="D139:D202" si="35">IF(A139=A138,D138+1,1)</f>
        <v>3</v>
      </c>
      <c r="E139" s="33">
        <f>VLOOKUP(A139,TripCalcs!$A$2:$D$155,4,FALSE)</f>
        <v>0.74722222222222179</v>
      </c>
      <c r="F139" s="33" t="str">
        <f t="shared" si="27"/>
        <v>A_WB3</v>
      </c>
      <c r="G139">
        <f t="shared" si="28"/>
        <v>11</v>
      </c>
      <c r="H139">
        <f t="shared" si="26"/>
        <v>144</v>
      </c>
      <c r="I139" s="44">
        <f t="shared" si="29"/>
        <v>0.75486111111111065</v>
      </c>
      <c r="J139" s="31">
        <f t="shared" si="30"/>
        <v>18</v>
      </c>
      <c r="K139" s="31">
        <f t="shared" si="31"/>
        <v>6</v>
      </c>
      <c r="L139">
        <f t="shared" si="32"/>
        <v>59</v>
      </c>
      <c r="M139">
        <f t="shared" si="33"/>
        <v>180659</v>
      </c>
    </row>
    <row r="140" spans="1:13" x14ac:dyDescent="0.25">
      <c r="A140">
        <f t="shared" si="34"/>
        <v>47</v>
      </c>
      <c r="B140" t="str">
        <f>VLOOKUP(A140,TripCalcs!$A$2:$B$155,2,FALSE)</f>
        <v>B_EB</v>
      </c>
      <c r="C140">
        <f>VLOOKUP(B140,Features!$L$81:$M$86,2,FALSE)</f>
        <v>2</v>
      </c>
      <c r="D140">
        <f t="shared" si="35"/>
        <v>1</v>
      </c>
      <c r="E140" s="33">
        <f>VLOOKUP(A140,TripCalcs!$A$2:$D$155,4,FALSE)</f>
        <v>0.625</v>
      </c>
      <c r="F140" s="33" t="str">
        <f t="shared" si="27"/>
        <v>B_EB1</v>
      </c>
      <c r="G140">
        <f t="shared" si="28"/>
        <v>0</v>
      </c>
      <c r="H140">
        <f t="shared" ref="H140:H203" si="36">VLOOKUP(F140,$O$2:$Q$17,3,FALSE)</f>
        <v>144</v>
      </c>
      <c r="I140" s="44">
        <f t="shared" si="29"/>
        <v>0.625</v>
      </c>
      <c r="J140" s="31">
        <f t="shared" si="30"/>
        <v>15</v>
      </c>
      <c r="K140" s="31">
        <f t="shared" si="31"/>
        <v>0</v>
      </c>
      <c r="L140">
        <f t="shared" si="32"/>
        <v>0</v>
      </c>
      <c r="M140">
        <f t="shared" si="33"/>
        <v>150000</v>
      </c>
    </row>
    <row r="141" spans="1:13" x14ac:dyDescent="0.25">
      <c r="A141">
        <f t="shared" si="34"/>
        <v>47</v>
      </c>
      <c r="B141" t="str">
        <f>VLOOKUP(A141,TripCalcs!$A$2:$B$155,2,FALSE)</f>
        <v>B_EB</v>
      </c>
      <c r="C141">
        <f>VLOOKUP(B141,Features!$L$81:$M$86,2,FALSE)</f>
        <v>2</v>
      </c>
      <c r="D141">
        <f t="shared" si="35"/>
        <v>2</v>
      </c>
      <c r="E141" s="33">
        <f>VLOOKUP(A141,TripCalcs!$A$2:$D$155,4,FALSE)</f>
        <v>0.625</v>
      </c>
      <c r="F141" s="33" t="str">
        <f t="shared" si="27"/>
        <v>B_EB2</v>
      </c>
      <c r="G141">
        <f t="shared" si="28"/>
        <v>8</v>
      </c>
      <c r="H141">
        <f t="shared" si="36"/>
        <v>128</v>
      </c>
      <c r="I141" s="44">
        <f t="shared" si="29"/>
        <v>0.63055555555555554</v>
      </c>
      <c r="J141" s="31">
        <f t="shared" si="30"/>
        <v>15</v>
      </c>
      <c r="K141" s="31">
        <f t="shared" si="31"/>
        <v>7</v>
      </c>
      <c r="L141">
        <f t="shared" si="32"/>
        <v>59</v>
      </c>
      <c r="M141">
        <f t="shared" si="33"/>
        <v>150759</v>
      </c>
    </row>
    <row r="142" spans="1:13" x14ac:dyDescent="0.25">
      <c r="A142">
        <f t="shared" si="34"/>
        <v>48</v>
      </c>
      <c r="B142" t="str">
        <f>VLOOKUP(A142,TripCalcs!$A$2:$B$155,2,FALSE)</f>
        <v>B_EB</v>
      </c>
      <c r="C142">
        <f>VLOOKUP(B142,Features!$L$81:$M$86,2,FALSE)</f>
        <v>2</v>
      </c>
      <c r="D142">
        <f t="shared" si="35"/>
        <v>1</v>
      </c>
      <c r="E142" s="33">
        <f>VLOOKUP(A142,TripCalcs!$A$2:$D$155,4,FALSE)</f>
        <v>0.62847222222222221</v>
      </c>
      <c r="F142" s="33" t="str">
        <f t="shared" si="27"/>
        <v>B_EB1</v>
      </c>
      <c r="G142">
        <f t="shared" si="28"/>
        <v>0</v>
      </c>
      <c r="H142">
        <f t="shared" si="36"/>
        <v>144</v>
      </c>
      <c r="I142" s="44">
        <f t="shared" si="29"/>
        <v>0.62847222222222221</v>
      </c>
      <c r="J142" s="31">
        <f t="shared" si="30"/>
        <v>15</v>
      </c>
      <c r="K142" s="31">
        <f t="shared" si="31"/>
        <v>4</v>
      </c>
      <c r="L142">
        <f t="shared" si="32"/>
        <v>59</v>
      </c>
      <c r="M142">
        <f t="shared" si="33"/>
        <v>150459</v>
      </c>
    </row>
    <row r="143" spans="1:13" x14ac:dyDescent="0.25">
      <c r="A143">
        <f t="shared" si="34"/>
        <v>48</v>
      </c>
      <c r="B143" t="str">
        <f>VLOOKUP(A143,TripCalcs!$A$2:$B$155,2,FALSE)</f>
        <v>B_EB</v>
      </c>
      <c r="C143">
        <f>VLOOKUP(B143,Features!$L$81:$M$86,2,FALSE)</f>
        <v>2</v>
      </c>
      <c r="D143">
        <f t="shared" si="35"/>
        <v>2</v>
      </c>
      <c r="E143" s="33">
        <f>VLOOKUP(A143,TripCalcs!$A$2:$D$155,4,FALSE)</f>
        <v>0.62847222222222221</v>
      </c>
      <c r="F143" s="33" t="str">
        <f t="shared" si="27"/>
        <v>B_EB2</v>
      </c>
      <c r="G143">
        <f t="shared" si="28"/>
        <v>8</v>
      </c>
      <c r="H143">
        <f t="shared" si="36"/>
        <v>128</v>
      </c>
      <c r="I143" s="44">
        <f t="shared" si="29"/>
        <v>0.63402777777777775</v>
      </c>
      <c r="J143" s="31">
        <f t="shared" si="30"/>
        <v>15</v>
      </c>
      <c r="K143" s="31">
        <f t="shared" si="31"/>
        <v>12</v>
      </c>
      <c r="L143">
        <f t="shared" si="32"/>
        <v>59</v>
      </c>
      <c r="M143">
        <f t="shared" si="33"/>
        <v>151259</v>
      </c>
    </row>
    <row r="144" spans="1:13" x14ac:dyDescent="0.25">
      <c r="A144">
        <f t="shared" si="34"/>
        <v>49</v>
      </c>
      <c r="B144" t="str">
        <f>VLOOKUP(A144,TripCalcs!$A$2:$B$155,2,FALSE)</f>
        <v>B_EB</v>
      </c>
      <c r="C144">
        <f>VLOOKUP(B144,Features!$L$81:$M$86,2,FALSE)</f>
        <v>2</v>
      </c>
      <c r="D144">
        <f t="shared" si="35"/>
        <v>1</v>
      </c>
      <c r="E144" s="33">
        <f>VLOOKUP(A144,TripCalcs!$A$2:$D$155,4,FALSE)</f>
        <v>0.63194444444444442</v>
      </c>
      <c r="F144" s="33" t="str">
        <f t="shared" si="27"/>
        <v>B_EB1</v>
      </c>
      <c r="G144">
        <f t="shared" si="28"/>
        <v>0</v>
      </c>
      <c r="H144">
        <f t="shared" si="36"/>
        <v>144</v>
      </c>
      <c r="I144" s="44">
        <f t="shared" si="29"/>
        <v>0.63194444444444442</v>
      </c>
      <c r="J144" s="31">
        <f t="shared" si="30"/>
        <v>15</v>
      </c>
      <c r="K144" s="31">
        <f t="shared" si="31"/>
        <v>9</v>
      </c>
      <c r="L144">
        <f t="shared" si="32"/>
        <v>59</v>
      </c>
      <c r="M144">
        <f t="shared" si="33"/>
        <v>150959</v>
      </c>
    </row>
    <row r="145" spans="1:13" x14ac:dyDescent="0.25">
      <c r="A145">
        <f t="shared" si="34"/>
        <v>49</v>
      </c>
      <c r="B145" t="str">
        <f>VLOOKUP(A145,TripCalcs!$A$2:$B$155,2,FALSE)</f>
        <v>B_EB</v>
      </c>
      <c r="C145">
        <f>VLOOKUP(B145,Features!$L$81:$M$86,2,FALSE)</f>
        <v>2</v>
      </c>
      <c r="D145">
        <f t="shared" si="35"/>
        <v>2</v>
      </c>
      <c r="E145" s="33">
        <f>VLOOKUP(A145,TripCalcs!$A$2:$D$155,4,FALSE)</f>
        <v>0.63194444444444442</v>
      </c>
      <c r="F145" s="33" t="str">
        <f t="shared" si="27"/>
        <v>B_EB2</v>
      </c>
      <c r="G145">
        <f t="shared" si="28"/>
        <v>8</v>
      </c>
      <c r="H145">
        <f t="shared" si="36"/>
        <v>128</v>
      </c>
      <c r="I145" s="44">
        <f t="shared" si="29"/>
        <v>0.63749999999999996</v>
      </c>
      <c r="J145" s="31">
        <f t="shared" si="30"/>
        <v>15</v>
      </c>
      <c r="K145" s="31">
        <f t="shared" si="31"/>
        <v>17</v>
      </c>
      <c r="L145">
        <f t="shared" si="32"/>
        <v>59</v>
      </c>
      <c r="M145">
        <f t="shared" si="33"/>
        <v>151759</v>
      </c>
    </row>
    <row r="146" spans="1:13" x14ac:dyDescent="0.25">
      <c r="A146">
        <f t="shared" si="34"/>
        <v>50</v>
      </c>
      <c r="B146" t="str">
        <f>VLOOKUP(A146,TripCalcs!$A$2:$B$155,2,FALSE)</f>
        <v>B_EB</v>
      </c>
      <c r="C146">
        <f>VLOOKUP(B146,Features!$L$81:$M$86,2,FALSE)</f>
        <v>2</v>
      </c>
      <c r="D146">
        <f t="shared" si="35"/>
        <v>1</v>
      </c>
      <c r="E146" s="33">
        <f>VLOOKUP(A146,TripCalcs!$A$2:$D$155,4,FALSE)</f>
        <v>0.63541666666666663</v>
      </c>
      <c r="F146" s="33" t="str">
        <f t="shared" si="27"/>
        <v>B_EB1</v>
      </c>
      <c r="G146">
        <f t="shared" si="28"/>
        <v>0</v>
      </c>
      <c r="H146">
        <f t="shared" si="36"/>
        <v>144</v>
      </c>
      <c r="I146" s="44">
        <f t="shared" si="29"/>
        <v>0.63541666666666663</v>
      </c>
      <c r="J146" s="31">
        <f t="shared" si="30"/>
        <v>15</v>
      </c>
      <c r="K146" s="31">
        <f t="shared" si="31"/>
        <v>15</v>
      </c>
      <c r="L146">
        <f t="shared" si="32"/>
        <v>0</v>
      </c>
      <c r="M146">
        <f t="shared" si="33"/>
        <v>151500</v>
      </c>
    </row>
    <row r="147" spans="1:13" x14ac:dyDescent="0.25">
      <c r="A147">
        <f t="shared" si="34"/>
        <v>50</v>
      </c>
      <c r="B147" t="str">
        <f>VLOOKUP(A147,TripCalcs!$A$2:$B$155,2,FALSE)</f>
        <v>B_EB</v>
      </c>
      <c r="C147">
        <f>VLOOKUP(B147,Features!$L$81:$M$86,2,FALSE)</f>
        <v>2</v>
      </c>
      <c r="D147">
        <f t="shared" si="35"/>
        <v>2</v>
      </c>
      <c r="E147" s="33">
        <f>VLOOKUP(A147,TripCalcs!$A$2:$D$155,4,FALSE)</f>
        <v>0.63541666666666663</v>
      </c>
      <c r="F147" s="33" t="str">
        <f t="shared" si="27"/>
        <v>B_EB2</v>
      </c>
      <c r="G147">
        <f t="shared" si="28"/>
        <v>8</v>
      </c>
      <c r="H147">
        <f t="shared" si="36"/>
        <v>128</v>
      </c>
      <c r="I147" s="44">
        <f t="shared" si="29"/>
        <v>0.64097222222222217</v>
      </c>
      <c r="J147" s="31">
        <f t="shared" si="30"/>
        <v>15</v>
      </c>
      <c r="K147" s="31">
        <f t="shared" si="31"/>
        <v>23</v>
      </c>
      <c r="L147">
        <f t="shared" si="32"/>
        <v>0</v>
      </c>
      <c r="M147">
        <f t="shared" si="33"/>
        <v>152300</v>
      </c>
    </row>
    <row r="148" spans="1:13" x14ac:dyDescent="0.25">
      <c r="A148">
        <f t="shared" si="34"/>
        <v>51</v>
      </c>
      <c r="B148" t="str">
        <f>VLOOKUP(A148,TripCalcs!$A$2:$B$155,2,FALSE)</f>
        <v>B_EB</v>
      </c>
      <c r="C148">
        <f>VLOOKUP(B148,Features!$L$81:$M$86,2,FALSE)</f>
        <v>2</v>
      </c>
      <c r="D148">
        <f t="shared" si="35"/>
        <v>1</v>
      </c>
      <c r="E148" s="33">
        <f>VLOOKUP(A148,TripCalcs!$A$2:$D$155,4,FALSE)</f>
        <v>0.63888888888888884</v>
      </c>
      <c r="F148" s="33" t="str">
        <f t="shared" si="27"/>
        <v>B_EB1</v>
      </c>
      <c r="G148">
        <f t="shared" si="28"/>
        <v>0</v>
      </c>
      <c r="H148">
        <f t="shared" si="36"/>
        <v>144</v>
      </c>
      <c r="I148" s="44">
        <f t="shared" si="29"/>
        <v>0.63888888888888884</v>
      </c>
      <c r="J148" s="31">
        <f t="shared" si="30"/>
        <v>15</v>
      </c>
      <c r="K148" s="31">
        <f t="shared" si="31"/>
        <v>19</v>
      </c>
      <c r="L148">
        <f t="shared" si="32"/>
        <v>59</v>
      </c>
      <c r="M148">
        <f t="shared" si="33"/>
        <v>151959</v>
      </c>
    </row>
    <row r="149" spans="1:13" x14ac:dyDescent="0.25">
      <c r="A149">
        <f t="shared" si="34"/>
        <v>51</v>
      </c>
      <c r="B149" t="str">
        <f>VLOOKUP(A149,TripCalcs!$A$2:$B$155,2,FALSE)</f>
        <v>B_EB</v>
      </c>
      <c r="C149">
        <f>VLOOKUP(B149,Features!$L$81:$M$86,2,FALSE)</f>
        <v>2</v>
      </c>
      <c r="D149">
        <f t="shared" si="35"/>
        <v>2</v>
      </c>
      <c r="E149" s="33">
        <f>VLOOKUP(A149,TripCalcs!$A$2:$D$155,4,FALSE)</f>
        <v>0.63888888888888884</v>
      </c>
      <c r="F149" s="33" t="str">
        <f t="shared" si="27"/>
        <v>B_EB2</v>
      </c>
      <c r="G149">
        <f t="shared" si="28"/>
        <v>8</v>
      </c>
      <c r="H149">
        <f t="shared" si="36"/>
        <v>128</v>
      </c>
      <c r="I149" s="44">
        <f t="shared" si="29"/>
        <v>0.64444444444444438</v>
      </c>
      <c r="J149" s="31">
        <f t="shared" si="30"/>
        <v>15</v>
      </c>
      <c r="K149" s="31">
        <f t="shared" si="31"/>
        <v>27</v>
      </c>
      <c r="L149">
        <f t="shared" si="32"/>
        <v>59</v>
      </c>
      <c r="M149">
        <f t="shared" si="33"/>
        <v>152759</v>
      </c>
    </row>
    <row r="150" spans="1:13" x14ac:dyDescent="0.25">
      <c r="A150">
        <f t="shared" si="34"/>
        <v>52</v>
      </c>
      <c r="B150" t="str">
        <f>VLOOKUP(A150,TripCalcs!$A$2:$B$155,2,FALSE)</f>
        <v>B_EB</v>
      </c>
      <c r="C150">
        <f>VLOOKUP(B150,Features!$L$81:$M$86,2,FALSE)</f>
        <v>2</v>
      </c>
      <c r="D150">
        <f t="shared" si="35"/>
        <v>1</v>
      </c>
      <c r="E150" s="33">
        <f>VLOOKUP(A150,TripCalcs!$A$2:$D$155,4,FALSE)</f>
        <v>0.64236111111111105</v>
      </c>
      <c r="F150" s="33" t="str">
        <f t="shared" si="27"/>
        <v>B_EB1</v>
      </c>
      <c r="G150">
        <f t="shared" si="28"/>
        <v>0</v>
      </c>
      <c r="H150">
        <f t="shared" si="36"/>
        <v>144</v>
      </c>
      <c r="I150" s="44">
        <f t="shared" si="29"/>
        <v>0.64236111111111105</v>
      </c>
      <c r="J150" s="31">
        <f t="shared" si="30"/>
        <v>15</v>
      </c>
      <c r="K150" s="31">
        <f t="shared" si="31"/>
        <v>24</v>
      </c>
      <c r="L150">
        <f t="shared" si="32"/>
        <v>59</v>
      </c>
      <c r="M150">
        <f t="shared" si="33"/>
        <v>152459</v>
      </c>
    </row>
    <row r="151" spans="1:13" x14ac:dyDescent="0.25">
      <c r="A151">
        <f t="shared" si="34"/>
        <v>52</v>
      </c>
      <c r="B151" t="str">
        <f>VLOOKUP(A151,TripCalcs!$A$2:$B$155,2,FALSE)</f>
        <v>B_EB</v>
      </c>
      <c r="C151">
        <f>VLOOKUP(B151,Features!$L$81:$M$86,2,FALSE)</f>
        <v>2</v>
      </c>
      <c r="D151">
        <f t="shared" si="35"/>
        <v>2</v>
      </c>
      <c r="E151" s="33">
        <f>VLOOKUP(A151,TripCalcs!$A$2:$D$155,4,FALSE)</f>
        <v>0.64236111111111105</v>
      </c>
      <c r="F151" s="33" t="str">
        <f t="shared" si="27"/>
        <v>B_EB2</v>
      </c>
      <c r="G151">
        <f t="shared" si="28"/>
        <v>8</v>
      </c>
      <c r="H151">
        <f t="shared" si="36"/>
        <v>128</v>
      </c>
      <c r="I151" s="44">
        <f t="shared" si="29"/>
        <v>0.64791666666666659</v>
      </c>
      <c r="J151" s="31">
        <f t="shared" si="30"/>
        <v>15</v>
      </c>
      <c r="K151" s="31">
        <f t="shared" si="31"/>
        <v>32</v>
      </c>
      <c r="L151">
        <f t="shared" si="32"/>
        <v>59</v>
      </c>
      <c r="M151">
        <f t="shared" si="33"/>
        <v>153259</v>
      </c>
    </row>
    <row r="152" spans="1:13" x14ac:dyDescent="0.25">
      <c r="A152">
        <f t="shared" si="34"/>
        <v>53</v>
      </c>
      <c r="B152" t="str">
        <f>VLOOKUP(A152,TripCalcs!$A$2:$B$155,2,FALSE)</f>
        <v>B_EB</v>
      </c>
      <c r="C152">
        <f>VLOOKUP(B152,Features!$L$81:$M$86,2,FALSE)</f>
        <v>2</v>
      </c>
      <c r="D152">
        <f t="shared" si="35"/>
        <v>1</v>
      </c>
      <c r="E152" s="33">
        <f>VLOOKUP(A152,TripCalcs!$A$2:$D$155,4,FALSE)</f>
        <v>0.64583333333333326</v>
      </c>
      <c r="F152" s="33" t="str">
        <f t="shared" si="27"/>
        <v>B_EB1</v>
      </c>
      <c r="G152">
        <f t="shared" si="28"/>
        <v>0</v>
      </c>
      <c r="H152">
        <f t="shared" si="36"/>
        <v>144</v>
      </c>
      <c r="I152" s="44">
        <f t="shared" si="29"/>
        <v>0.64583333333333326</v>
      </c>
      <c r="J152" s="31">
        <f t="shared" si="30"/>
        <v>15</v>
      </c>
      <c r="K152" s="31">
        <f t="shared" si="31"/>
        <v>29</v>
      </c>
      <c r="L152">
        <f t="shared" si="32"/>
        <v>59</v>
      </c>
      <c r="M152">
        <f t="shared" si="33"/>
        <v>152959</v>
      </c>
    </row>
    <row r="153" spans="1:13" x14ac:dyDescent="0.25">
      <c r="A153">
        <f t="shared" si="34"/>
        <v>53</v>
      </c>
      <c r="B153" t="str">
        <f>VLOOKUP(A153,TripCalcs!$A$2:$B$155,2,FALSE)</f>
        <v>B_EB</v>
      </c>
      <c r="C153">
        <f>VLOOKUP(B153,Features!$L$81:$M$86,2,FALSE)</f>
        <v>2</v>
      </c>
      <c r="D153">
        <f t="shared" si="35"/>
        <v>2</v>
      </c>
      <c r="E153" s="33">
        <f>VLOOKUP(A153,TripCalcs!$A$2:$D$155,4,FALSE)</f>
        <v>0.64583333333333326</v>
      </c>
      <c r="F153" s="33" t="str">
        <f t="shared" si="27"/>
        <v>B_EB2</v>
      </c>
      <c r="G153">
        <f t="shared" si="28"/>
        <v>8</v>
      </c>
      <c r="H153">
        <f t="shared" si="36"/>
        <v>128</v>
      </c>
      <c r="I153" s="44">
        <f t="shared" si="29"/>
        <v>0.6513888888888888</v>
      </c>
      <c r="J153" s="31">
        <f t="shared" si="30"/>
        <v>15</v>
      </c>
      <c r="K153" s="31">
        <f t="shared" si="31"/>
        <v>37</v>
      </c>
      <c r="L153">
        <f t="shared" si="32"/>
        <v>59</v>
      </c>
      <c r="M153">
        <f t="shared" si="33"/>
        <v>153759</v>
      </c>
    </row>
    <row r="154" spans="1:13" x14ac:dyDescent="0.25">
      <c r="A154">
        <f t="shared" si="34"/>
        <v>54</v>
      </c>
      <c r="B154" t="str">
        <f>VLOOKUP(A154,TripCalcs!$A$2:$B$155,2,FALSE)</f>
        <v>B_EB</v>
      </c>
      <c r="C154">
        <f>VLOOKUP(B154,Features!$L$81:$M$86,2,FALSE)</f>
        <v>2</v>
      </c>
      <c r="D154">
        <f t="shared" si="35"/>
        <v>1</v>
      </c>
      <c r="E154" s="33">
        <f>VLOOKUP(A154,TripCalcs!$A$2:$D$155,4,FALSE)</f>
        <v>0.64930555555555547</v>
      </c>
      <c r="F154" s="33" t="str">
        <f t="shared" si="27"/>
        <v>B_EB1</v>
      </c>
      <c r="G154">
        <f t="shared" si="28"/>
        <v>0</v>
      </c>
      <c r="H154">
        <f t="shared" si="36"/>
        <v>144</v>
      </c>
      <c r="I154" s="44">
        <f t="shared" si="29"/>
        <v>0.64930555555555547</v>
      </c>
      <c r="J154" s="31">
        <f t="shared" si="30"/>
        <v>15</v>
      </c>
      <c r="K154" s="31">
        <f t="shared" si="31"/>
        <v>34</v>
      </c>
      <c r="L154">
        <f t="shared" si="32"/>
        <v>59</v>
      </c>
      <c r="M154">
        <f t="shared" si="33"/>
        <v>153459</v>
      </c>
    </row>
    <row r="155" spans="1:13" x14ac:dyDescent="0.25">
      <c r="A155">
        <f t="shared" si="34"/>
        <v>54</v>
      </c>
      <c r="B155" t="str">
        <f>VLOOKUP(A155,TripCalcs!$A$2:$B$155,2,FALSE)</f>
        <v>B_EB</v>
      </c>
      <c r="C155">
        <f>VLOOKUP(B155,Features!$L$81:$M$86,2,FALSE)</f>
        <v>2</v>
      </c>
      <c r="D155">
        <f t="shared" si="35"/>
        <v>2</v>
      </c>
      <c r="E155" s="33">
        <f>VLOOKUP(A155,TripCalcs!$A$2:$D$155,4,FALSE)</f>
        <v>0.64930555555555547</v>
      </c>
      <c r="F155" s="33" t="str">
        <f t="shared" si="27"/>
        <v>B_EB2</v>
      </c>
      <c r="G155">
        <f t="shared" si="28"/>
        <v>8</v>
      </c>
      <c r="H155">
        <f t="shared" si="36"/>
        <v>128</v>
      </c>
      <c r="I155" s="44">
        <f t="shared" si="29"/>
        <v>0.65486111111111101</v>
      </c>
      <c r="J155" s="31">
        <f t="shared" si="30"/>
        <v>15</v>
      </c>
      <c r="K155" s="31">
        <f t="shared" si="31"/>
        <v>42</v>
      </c>
      <c r="L155">
        <f t="shared" si="32"/>
        <v>59</v>
      </c>
      <c r="M155">
        <f t="shared" si="33"/>
        <v>154259</v>
      </c>
    </row>
    <row r="156" spans="1:13" x14ac:dyDescent="0.25">
      <c r="A156">
        <f t="shared" si="34"/>
        <v>55</v>
      </c>
      <c r="B156" t="str">
        <f>VLOOKUP(A156,TripCalcs!$A$2:$B$155,2,FALSE)</f>
        <v>B_EB</v>
      </c>
      <c r="C156">
        <f>VLOOKUP(B156,Features!$L$81:$M$86,2,FALSE)</f>
        <v>2</v>
      </c>
      <c r="D156">
        <f t="shared" si="35"/>
        <v>1</v>
      </c>
      <c r="E156" s="33">
        <f>VLOOKUP(A156,TripCalcs!$A$2:$D$155,4,FALSE)</f>
        <v>0.65277777777777768</v>
      </c>
      <c r="F156" s="33" t="str">
        <f t="shared" si="27"/>
        <v>B_EB1</v>
      </c>
      <c r="G156">
        <f t="shared" si="28"/>
        <v>0</v>
      </c>
      <c r="H156">
        <f t="shared" si="36"/>
        <v>144</v>
      </c>
      <c r="I156" s="44">
        <f t="shared" si="29"/>
        <v>0.65277777777777768</v>
      </c>
      <c r="J156" s="31">
        <f t="shared" si="30"/>
        <v>15</v>
      </c>
      <c r="K156" s="31">
        <f t="shared" si="31"/>
        <v>39</v>
      </c>
      <c r="L156">
        <f t="shared" si="32"/>
        <v>59</v>
      </c>
      <c r="M156">
        <f t="shared" si="33"/>
        <v>153959</v>
      </c>
    </row>
    <row r="157" spans="1:13" x14ac:dyDescent="0.25">
      <c r="A157">
        <f t="shared" si="34"/>
        <v>55</v>
      </c>
      <c r="B157" t="str">
        <f>VLOOKUP(A157,TripCalcs!$A$2:$B$155,2,FALSE)</f>
        <v>B_EB</v>
      </c>
      <c r="C157">
        <f>VLOOKUP(B157,Features!$L$81:$M$86,2,FALSE)</f>
        <v>2</v>
      </c>
      <c r="D157">
        <f t="shared" si="35"/>
        <v>2</v>
      </c>
      <c r="E157" s="33">
        <f>VLOOKUP(A157,TripCalcs!$A$2:$D$155,4,FALSE)</f>
        <v>0.65277777777777768</v>
      </c>
      <c r="F157" s="33" t="str">
        <f t="shared" si="27"/>
        <v>B_EB2</v>
      </c>
      <c r="G157">
        <f t="shared" si="28"/>
        <v>8</v>
      </c>
      <c r="H157">
        <f t="shared" si="36"/>
        <v>128</v>
      </c>
      <c r="I157" s="44">
        <f t="shared" si="29"/>
        <v>0.65833333333333321</v>
      </c>
      <c r="J157" s="31">
        <f t="shared" si="30"/>
        <v>15</v>
      </c>
      <c r="K157" s="31">
        <f t="shared" si="31"/>
        <v>47</v>
      </c>
      <c r="L157">
        <f t="shared" si="32"/>
        <v>59</v>
      </c>
      <c r="M157">
        <f t="shared" si="33"/>
        <v>154759</v>
      </c>
    </row>
    <row r="158" spans="1:13" x14ac:dyDescent="0.25">
      <c r="A158">
        <f t="shared" si="34"/>
        <v>56</v>
      </c>
      <c r="B158" t="str">
        <f>VLOOKUP(A158,TripCalcs!$A$2:$B$155,2,FALSE)</f>
        <v>B_EB</v>
      </c>
      <c r="C158">
        <f>VLOOKUP(B158,Features!$L$81:$M$86,2,FALSE)</f>
        <v>2</v>
      </c>
      <c r="D158">
        <f t="shared" si="35"/>
        <v>1</v>
      </c>
      <c r="E158" s="33">
        <f>VLOOKUP(A158,TripCalcs!$A$2:$D$155,4,FALSE)</f>
        <v>0.65624999999999989</v>
      </c>
      <c r="F158" s="33" t="str">
        <f t="shared" si="27"/>
        <v>B_EB1</v>
      </c>
      <c r="G158">
        <f t="shared" si="28"/>
        <v>0</v>
      </c>
      <c r="H158">
        <f t="shared" si="36"/>
        <v>144</v>
      </c>
      <c r="I158" s="44">
        <f t="shared" si="29"/>
        <v>0.65624999999999989</v>
      </c>
      <c r="J158" s="31">
        <f t="shared" si="30"/>
        <v>15</v>
      </c>
      <c r="K158" s="31">
        <f t="shared" si="31"/>
        <v>44</v>
      </c>
      <c r="L158">
        <f t="shared" si="32"/>
        <v>59</v>
      </c>
      <c r="M158">
        <f t="shared" si="33"/>
        <v>154459</v>
      </c>
    </row>
    <row r="159" spans="1:13" x14ac:dyDescent="0.25">
      <c r="A159">
        <f t="shared" si="34"/>
        <v>56</v>
      </c>
      <c r="B159" t="str">
        <f>VLOOKUP(A159,TripCalcs!$A$2:$B$155,2,FALSE)</f>
        <v>B_EB</v>
      </c>
      <c r="C159">
        <f>VLOOKUP(B159,Features!$L$81:$M$86,2,FALSE)</f>
        <v>2</v>
      </c>
      <c r="D159">
        <f t="shared" si="35"/>
        <v>2</v>
      </c>
      <c r="E159" s="33">
        <f>VLOOKUP(A159,TripCalcs!$A$2:$D$155,4,FALSE)</f>
        <v>0.65624999999999989</v>
      </c>
      <c r="F159" s="33" t="str">
        <f t="shared" si="27"/>
        <v>B_EB2</v>
      </c>
      <c r="G159">
        <f t="shared" si="28"/>
        <v>8</v>
      </c>
      <c r="H159">
        <f t="shared" si="36"/>
        <v>128</v>
      </c>
      <c r="I159" s="44">
        <f t="shared" si="29"/>
        <v>0.66180555555555542</v>
      </c>
      <c r="J159" s="31">
        <f t="shared" si="30"/>
        <v>15</v>
      </c>
      <c r="K159" s="31">
        <f t="shared" si="31"/>
        <v>52</v>
      </c>
      <c r="L159">
        <f t="shared" si="32"/>
        <v>59</v>
      </c>
      <c r="M159">
        <f t="shared" si="33"/>
        <v>155259</v>
      </c>
    </row>
    <row r="160" spans="1:13" x14ac:dyDescent="0.25">
      <c r="A160">
        <f t="shared" si="34"/>
        <v>57</v>
      </c>
      <c r="B160" t="str">
        <f>VLOOKUP(A160,TripCalcs!$A$2:$B$155,2,FALSE)</f>
        <v>B_EB</v>
      </c>
      <c r="C160">
        <f>VLOOKUP(B160,Features!$L$81:$M$86,2,FALSE)</f>
        <v>2</v>
      </c>
      <c r="D160">
        <f t="shared" si="35"/>
        <v>1</v>
      </c>
      <c r="E160" s="33">
        <f>VLOOKUP(A160,TripCalcs!$A$2:$D$155,4,FALSE)</f>
        <v>0.6597222222222221</v>
      </c>
      <c r="F160" s="33" t="str">
        <f t="shared" si="27"/>
        <v>B_EB1</v>
      </c>
      <c r="G160">
        <f t="shared" si="28"/>
        <v>0</v>
      </c>
      <c r="H160">
        <f t="shared" si="36"/>
        <v>144</v>
      </c>
      <c r="I160" s="44">
        <f t="shared" si="29"/>
        <v>0.6597222222222221</v>
      </c>
      <c r="J160" s="31">
        <f t="shared" si="30"/>
        <v>15</v>
      </c>
      <c r="K160" s="31">
        <f t="shared" si="31"/>
        <v>49</v>
      </c>
      <c r="L160">
        <f t="shared" si="32"/>
        <v>59</v>
      </c>
      <c r="M160">
        <f t="shared" si="33"/>
        <v>154959</v>
      </c>
    </row>
    <row r="161" spans="1:13" x14ac:dyDescent="0.25">
      <c r="A161">
        <f t="shared" si="34"/>
        <v>57</v>
      </c>
      <c r="B161" t="str">
        <f>VLOOKUP(A161,TripCalcs!$A$2:$B$155,2,FALSE)</f>
        <v>B_EB</v>
      </c>
      <c r="C161">
        <f>VLOOKUP(B161,Features!$L$81:$M$86,2,FALSE)</f>
        <v>2</v>
      </c>
      <c r="D161">
        <f t="shared" si="35"/>
        <v>2</v>
      </c>
      <c r="E161" s="33">
        <f>VLOOKUP(A161,TripCalcs!$A$2:$D$155,4,FALSE)</f>
        <v>0.6597222222222221</v>
      </c>
      <c r="F161" s="33" t="str">
        <f t="shared" si="27"/>
        <v>B_EB2</v>
      </c>
      <c r="G161">
        <f t="shared" si="28"/>
        <v>8</v>
      </c>
      <c r="H161">
        <f t="shared" si="36"/>
        <v>128</v>
      </c>
      <c r="I161" s="44">
        <f t="shared" si="29"/>
        <v>0.66527777777777763</v>
      </c>
      <c r="J161" s="31">
        <f t="shared" si="30"/>
        <v>15</v>
      </c>
      <c r="K161" s="31">
        <f t="shared" si="31"/>
        <v>57</v>
      </c>
      <c r="L161">
        <f t="shared" si="32"/>
        <v>59</v>
      </c>
      <c r="M161">
        <f t="shared" si="33"/>
        <v>155759</v>
      </c>
    </row>
    <row r="162" spans="1:13" x14ac:dyDescent="0.25">
      <c r="A162">
        <f t="shared" si="34"/>
        <v>58</v>
      </c>
      <c r="B162" t="str">
        <f>VLOOKUP(A162,TripCalcs!$A$2:$B$155,2,FALSE)</f>
        <v>B_EB</v>
      </c>
      <c r="C162">
        <f>VLOOKUP(B162,Features!$L$81:$M$86,2,FALSE)</f>
        <v>2</v>
      </c>
      <c r="D162">
        <f t="shared" si="35"/>
        <v>1</v>
      </c>
      <c r="E162" s="33">
        <f>VLOOKUP(A162,TripCalcs!$A$2:$D$155,4,FALSE)</f>
        <v>0.66319444444444431</v>
      </c>
      <c r="F162" s="33" t="str">
        <f t="shared" si="27"/>
        <v>B_EB1</v>
      </c>
      <c r="G162">
        <f t="shared" si="28"/>
        <v>0</v>
      </c>
      <c r="H162">
        <f t="shared" si="36"/>
        <v>144</v>
      </c>
      <c r="I162" s="44">
        <f t="shared" si="29"/>
        <v>0.66319444444444431</v>
      </c>
      <c r="J162" s="31">
        <f t="shared" si="30"/>
        <v>15</v>
      </c>
      <c r="K162" s="31">
        <f t="shared" si="31"/>
        <v>54</v>
      </c>
      <c r="L162">
        <f t="shared" si="32"/>
        <v>59</v>
      </c>
      <c r="M162">
        <f t="shared" si="33"/>
        <v>155459</v>
      </c>
    </row>
    <row r="163" spans="1:13" x14ac:dyDescent="0.25">
      <c r="A163">
        <f t="shared" si="34"/>
        <v>58</v>
      </c>
      <c r="B163" t="str">
        <f>VLOOKUP(A163,TripCalcs!$A$2:$B$155,2,FALSE)</f>
        <v>B_EB</v>
      </c>
      <c r="C163">
        <f>VLOOKUP(B163,Features!$L$81:$M$86,2,FALSE)</f>
        <v>2</v>
      </c>
      <c r="D163">
        <f t="shared" si="35"/>
        <v>2</v>
      </c>
      <c r="E163" s="33">
        <f>VLOOKUP(A163,TripCalcs!$A$2:$D$155,4,FALSE)</f>
        <v>0.66319444444444431</v>
      </c>
      <c r="F163" s="33" t="str">
        <f t="shared" si="27"/>
        <v>B_EB2</v>
      </c>
      <c r="G163">
        <f t="shared" si="28"/>
        <v>8</v>
      </c>
      <c r="H163">
        <f t="shared" si="36"/>
        <v>128</v>
      </c>
      <c r="I163" s="44">
        <f t="shared" si="29"/>
        <v>0.66874999999999984</v>
      </c>
      <c r="J163" s="31">
        <f t="shared" si="30"/>
        <v>16</v>
      </c>
      <c r="K163" s="31">
        <f t="shared" si="31"/>
        <v>2</v>
      </c>
      <c r="L163">
        <f t="shared" si="32"/>
        <v>59</v>
      </c>
      <c r="M163">
        <f t="shared" si="33"/>
        <v>160259</v>
      </c>
    </row>
    <row r="164" spans="1:13" x14ac:dyDescent="0.25">
      <c r="A164">
        <f t="shared" si="34"/>
        <v>59</v>
      </c>
      <c r="B164" t="str">
        <f>VLOOKUP(A164,TripCalcs!$A$2:$B$155,2,FALSE)</f>
        <v>B_EB</v>
      </c>
      <c r="C164">
        <f>VLOOKUP(B164,Features!$L$81:$M$86,2,FALSE)</f>
        <v>2</v>
      </c>
      <c r="D164">
        <f t="shared" si="35"/>
        <v>1</v>
      </c>
      <c r="E164" s="33">
        <f>VLOOKUP(A164,TripCalcs!$A$2:$D$155,4,FALSE)</f>
        <v>0.66666666666666652</v>
      </c>
      <c r="F164" s="33" t="str">
        <f t="shared" si="27"/>
        <v>B_EB1</v>
      </c>
      <c r="G164">
        <f t="shared" si="28"/>
        <v>0</v>
      </c>
      <c r="H164">
        <f t="shared" si="36"/>
        <v>144</v>
      </c>
      <c r="I164" s="44">
        <f t="shared" si="29"/>
        <v>0.66666666666666652</v>
      </c>
      <c r="J164" s="31">
        <f t="shared" si="30"/>
        <v>16</v>
      </c>
      <c r="K164" s="31">
        <f t="shared" si="31"/>
        <v>0</v>
      </c>
      <c r="L164">
        <f t="shared" si="32"/>
        <v>0</v>
      </c>
      <c r="M164">
        <f t="shared" si="33"/>
        <v>160000</v>
      </c>
    </row>
    <row r="165" spans="1:13" x14ac:dyDescent="0.25">
      <c r="A165">
        <f t="shared" si="34"/>
        <v>59</v>
      </c>
      <c r="B165" t="str">
        <f>VLOOKUP(A165,TripCalcs!$A$2:$B$155,2,FALSE)</f>
        <v>B_EB</v>
      </c>
      <c r="C165">
        <f>VLOOKUP(B165,Features!$L$81:$M$86,2,FALSE)</f>
        <v>2</v>
      </c>
      <c r="D165">
        <f t="shared" si="35"/>
        <v>2</v>
      </c>
      <c r="E165" s="33">
        <f>VLOOKUP(A165,TripCalcs!$A$2:$D$155,4,FALSE)</f>
        <v>0.66666666666666652</v>
      </c>
      <c r="F165" s="33" t="str">
        <f t="shared" si="27"/>
        <v>B_EB2</v>
      </c>
      <c r="G165">
        <f t="shared" si="28"/>
        <v>8</v>
      </c>
      <c r="H165">
        <f t="shared" si="36"/>
        <v>128</v>
      </c>
      <c r="I165" s="44">
        <f t="shared" si="29"/>
        <v>0.67222222222222205</v>
      </c>
      <c r="J165" s="31">
        <f t="shared" si="30"/>
        <v>16</v>
      </c>
      <c r="K165" s="31">
        <f t="shared" si="31"/>
        <v>7</v>
      </c>
      <c r="L165">
        <f t="shared" si="32"/>
        <v>59</v>
      </c>
      <c r="M165">
        <f t="shared" si="33"/>
        <v>160759</v>
      </c>
    </row>
    <row r="166" spans="1:13" x14ac:dyDescent="0.25">
      <c r="A166">
        <f t="shared" si="34"/>
        <v>60</v>
      </c>
      <c r="B166" t="str">
        <f>VLOOKUP(A166,TripCalcs!$A$2:$B$155,2,FALSE)</f>
        <v>B_EB</v>
      </c>
      <c r="C166">
        <f>VLOOKUP(B166,Features!$L$81:$M$86,2,FALSE)</f>
        <v>2</v>
      </c>
      <c r="D166">
        <f t="shared" si="35"/>
        <v>1</v>
      </c>
      <c r="E166" s="33">
        <f>VLOOKUP(A166,TripCalcs!$A$2:$D$155,4,FALSE)</f>
        <v>0.67013888888888873</v>
      </c>
      <c r="F166" s="33" t="str">
        <f t="shared" si="27"/>
        <v>B_EB1</v>
      </c>
      <c r="G166">
        <f t="shared" si="28"/>
        <v>0</v>
      </c>
      <c r="H166">
        <f t="shared" si="36"/>
        <v>144</v>
      </c>
      <c r="I166" s="44">
        <f t="shared" si="29"/>
        <v>0.67013888888888873</v>
      </c>
      <c r="J166" s="31">
        <f t="shared" si="30"/>
        <v>16</v>
      </c>
      <c r="K166" s="31">
        <f t="shared" si="31"/>
        <v>4</v>
      </c>
      <c r="L166">
        <f t="shared" si="32"/>
        <v>59</v>
      </c>
      <c r="M166">
        <f t="shared" si="33"/>
        <v>160459</v>
      </c>
    </row>
    <row r="167" spans="1:13" x14ac:dyDescent="0.25">
      <c r="A167">
        <f t="shared" si="34"/>
        <v>60</v>
      </c>
      <c r="B167" t="str">
        <f>VLOOKUP(A167,TripCalcs!$A$2:$B$155,2,FALSE)</f>
        <v>B_EB</v>
      </c>
      <c r="C167">
        <f>VLOOKUP(B167,Features!$L$81:$M$86,2,FALSE)</f>
        <v>2</v>
      </c>
      <c r="D167">
        <f t="shared" si="35"/>
        <v>2</v>
      </c>
      <c r="E167" s="33">
        <f>VLOOKUP(A167,TripCalcs!$A$2:$D$155,4,FALSE)</f>
        <v>0.67013888888888873</v>
      </c>
      <c r="F167" s="33" t="str">
        <f t="shared" si="27"/>
        <v>B_EB2</v>
      </c>
      <c r="G167">
        <f t="shared" si="28"/>
        <v>8</v>
      </c>
      <c r="H167">
        <f t="shared" si="36"/>
        <v>128</v>
      </c>
      <c r="I167" s="44">
        <f t="shared" si="29"/>
        <v>0.67569444444444426</v>
      </c>
      <c r="J167" s="31">
        <f t="shared" si="30"/>
        <v>16</v>
      </c>
      <c r="K167" s="31">
        <f t="shared" si="31"/>
        <v>12</v>
      </c>
      <c r="L167">
        <f t="shared" si="32"/>
        <v>59</v>
      </c>
      <c r="M167">
        <f t="shared" si="33"/>
        <v>161259</v>
      </c>
    </row>
    <row r="168" spans="1:13" x14ac:dyDescent="0.25">
      <c r="A168">
        <f t="shared" si="34"/>
        <v>61</v>
      </c>
      <c r="B168" t="str">
        <f>VLOOKUP(A168,TripCalcs!$A$2:$B$155,2,FALSE)</f>
        <v>B_EB</v>
      </c>
      <c r="C168">
        <f>VLOOKUP(B168,Features!$L$81:$M$86,2,FALSE)</f>
        <v>2</v>
      </c>
      <c r="D168">
        <f t="shared" si="35"/>
        <v>1</v>
      </c>
      <c r="E168" s="33">
        <f>VLOOKUP(A168,TripCalcs!$A$2:$D$155,4,FALSE)</f>
        <v>0.67361111111111094</v>
      </c>
      <c r="F168" s="33" t="str">
        <f t="shared" si="27"/>
        <v>B_EB1</v>
      </c>
      <c r="G168">
        <f t="shared" si="28"/>
        <v>0</v>
      </c>
      <c r="H168">
        <f t="shared" si="36"/>
        <v>144</v>
      </c>
      <c r="I168" s="44">
        <f t="shared" si="29"/>
        <v>0.67361111111111094</v>
      </c>
      <c r="J168" s="31">
        <f t="shared" si="30"/>
        <v>16</v>
      </c>
      <c r="K168" s="31">
        <f t="shared" si="31"/>
        <v>9</v>
      </c>
      <c r="L168">
        <f t="shared" si="32"/>
        <v>59</v>
      </c>
      <c r="M168">
        <f t="shared" si="33"/>
        <v>160959</v>
      </c>
    </row>
    <row r="169" spans="1:13" x14ac:dyDescent="0.25">
      <c r="A169">
        <f t="shared" si="34"/>
        <v>61</v>
      </c>
      <c r="B169" t="str">
        <f>VLOOKUP(A169,TripCalcs!$A$2:$B$155,2,FALSE)</f>
        <v>B_EB</v>
      </c>
      <c r="C169">
        <f>VLOOKUP(B169,Features!$L$81:$M$86,2,FALSE)</f>
        <v>2</v>
      </c>
      <c r="D169">
        <f t="shared" si="35"/>
        <v>2</v>
      </c>
      <c r="E169" s="33">
        <f>VLOOKUP(A169,TripCalcs!$A$2:$D$155,4,FALSE)</f>
        <v>0.67361111111111094</v>
      </c>
      <c r="F169" s="33" t="str">
        <f t="shared" si="27"/>
        <v>B_EB2</v>
      </c>
      <c r="G169">
        <f t="shared" si="28"/>
        <v>8</v>
      </c>
      <c r="H169">
        <f t="shared" si="36"/>
        <v>128</v>
      </c>
      <c r="I169" s="44">
        <f t="shared" si="29"/>
        <v>0.67916666666666647</v>
      </c>
      <c r="J169" s="31">
        <f t="shared" si="30"/>
        <v>16</v>
      </c>
      <c r="K169" s="31">
        <f t="shared" si="31"/>
        <v>17</v>
      </c>
      <c r="L169">
        <f t="shared" si="32"/>
        <v>59</v>
      </c>
      <c r="M169">
        <f t="shared" si="33"/>
        <v>161759</v>
      </c>
    </row>
    <row r="170" spans="1:13" x14ac:dyDescent="0.25">
      <c r="A170">
        <f t="shared" si="34"/>
        <v>62</v>
      </c>
      <c r="B170" t="str">
        <f>VLOOKUP(A170,TripCalcs!$A$2:$B$155,2,FALSE)</f>
        <v>B_EB</v>
      </c>
      <c r="C170">
        <f>VLOOKUP(B170,Features!$L$81:$M$86,2,FALSE)</f>
        <v>2</v>
      </c>
      <c r="D170">
        <f t="shared" si="35"/>
        <v>1</v>
      </c>
      <c r="E170" s="33">
        <f>VLOOKUP(A170,TripCalcs!$A$2:$D$155,4,FALSE)</f>
        <v>0.67708333333333315</v>
      </c>
      <c r="F170" s="33" t="str">
        <f t="shared" si="27"/>
        <v>B_EB1</v>
      </c>
      <c r="G170">
        <f t="shared" si="28"/>
        <v>0</v>
      </c>
      <c r="H170">
        <f t="shared" si="36"/>
        <v>144</v>
      </c>
      <c r="I170" s="44">
        <f t="shared" si="29"/>
        <v>0.67708333333333315</v>
      </c>
      <c r="J170" s="31">
        <f t="shared" si="30"/>
        <v>16</v>
      </c>
      <c r="K170" s="31">
        <f t="shared" si="31"/>
        <v>14</v>
      </c>
      <c r="L170">
        <f t="shared" si="32"/>
        <v>59</v>
      </c>
      <c r="M170">
        <f t="shared" si="33"/>
        <v>161459</v>
      </c>
    </row>
    <row r="171" spans="1:13" x14ac:dyDescent="0.25">
      <c r="A171">
        <f t="shared" si="34"/>
        <v>62</v>
      </c>
      <c r="B171" t="str">
        <f>VLOOKUP(A171,TripCalcs!$A$2:$B$155,2,FALSE)</f>
        <v>B_EB</v>
      </c>
      <c r="C171">
        <f>VLOOKUP(B171,Features!$L$81:$M$86,2,FALSE)</f>
        <v>2</v>
      </c>
      <c r="D171">
        <f t="shared" si="35"/>
        <v>2</v>
      </c>
      <c r="E171" s="33">
        <f>VLOOKUP(A171,TripCalcs!$A$2:$D$155,4,FALSE)</f>
        <v>0.67708333333333315</v>
      </c>
      <c r="F171" s="33" t="str">
        <f t="shared" si="27"/>
        <v>B_EB2</v>
      </c>
      <c r="G171">
        <f t="shared" si="28"/>
        <v>8</v>
      </c>
      <c r="H171">
        <f t="shared" si="36"/>
        <v>128</v>
      </c>
      <c r="I171" s="44">
        <f t="shared" si="29"/>
        <v>0.68263888888888868</v>
      </c>
      <c r="J171" s="31">
        <f t="shared" si="30"/>
        <v>16</v>
      </c>
      <c r="K171" s="31">
        <f t="shared" si="31"/>
        <v>22</v>
      </c>
      <c r="L171">
        <f t="shared" si="32"/>
        <v>59</v>
      </c>
      <c r="M171">
        <f t="shared" si="33"/>
        <v>162259</v>
      </c>
    </row>
    <row r="172" spans="1:13" x14ac:dyDescent="0.25">
      <c r="A172">
        <f t="shared" si="34"/>
        <v>63</v>
      </c>
      <c r="B172" t="str">
        <f>VLOOKUP(A172,TripCalcs!$A$2:$B$155,2,FALSE)</f>
        <v>B_EB</v>
      </c>
      <c r="C172">
        <f>VLOOKUP(B172,Features!$L$81:$M$86,2,FALSE)</f>
        <v>2</v>
      </c>
      <c r="D172">
        <f t="shared" si="35"/>
        <v>1</v>
      </c>
      <c r="E172" s="33">
        <f>VLOOKUP(A172,TripCalcs!$A$2:$D$155,4,FALSE)</f>
        <v>0.68055555555555536</v>
      </c>
      <c r="F172" s="33" t="str">
        <f t="shared" si="27"/>
        <v>B_EB1</v>
      </c>
      <c r="G172">
        <f t="shared" si="28"/>
        <v>0</v>
      </c>
      <c r="H172">
        <f t="shared" si="36"/>
        <v>144</v>
      </c>
      <c r="I172" s="44">
        <f t="shared" si="29"/>
        <v>0.68055555555555536</v>
      </c>
      <c r="J172" s="31">
        <f t="shared" si="30"/>
        <v>16</v>
      </c>
      <c r="K172" s="31">
        <f t="shared" si="31"/>
        <v>19</v>
      </c>
      <c r="L172">
        <f t="shared" si="32"/>
        <v>59</v>
      </c>
      <c r="M172">
        <f t="shared" si="33"/>
        <v>161959</v>
      </c>
    </row>
    <row r="173" spans="1:13" x14ac:dyDescent="0.25">
      <c r="A173">
        <f t="shared" si="34"/>
        <v>63</v>
      </c>
      <c r="B173" t="str">
        <f>VLOOKUP(A173,TripCalcs!$A$2:$B$155,2,FALSE)</f>
        <v>B_EB</v>
      </c>
      <c r="C173">
        <f>VLOOKUP(B173,Features!$L$81:$M$86,2,FALSE)</f>
        <v>2</v>
      </c>
      <c r="D173">
        <f t="shared" si="35"/>
        <v>2</v>
      </c>
      <c r="E173" s="33">
        <f>VLOOKUP(A173,TripCalcs!$A$2:$D$155,4,FALSE)</f>
        <v>0.68055555555555536</v>
      </c>
      <c r="F173" s="33" t="str">
        <f t="shared" si="27"/>
        <v>B_EB2</v>
      </c>
      <c r="G173">
        <f t="shared" si="28"/>
        <v>8</v>
      </c>
      <c r="H173">
        <f t="shared" si="36"/>
        <v>128</v>
      </c>
      <c r="I173" s="44">
        <f t="shared" si="29"/>
        <v>0.68611111111111089</v>
      </c>
      <c r="J173" s="31">
        <f t="shared" si="30"/>
        <v>16</v>
      </c>
      <c r="K173" s="31">
        <f t="shared" si="31"/>
        <v>27</v>
      </c>
      <c r="L173">
        <f t="shared" si="32"/>
        <v>59</v>
      </c>
      <c r="M173">
        <f t="shared" si="33"/>
        <v>162759</v>
      </c>
    </row>
    <row r="174" spans="1:13" x14ac:dyDescent="0.25">
      <c r="A174">
        <f t="shared" si="34"/>
        <v>64</v>
      </c>
      <c r="B174" t="str">
        <f>VLOOKUP(A174,TripCalcs!$A$2:$B$155,2,FALSE)</f>
        <v>B_EB</v>
      </c>
      <c r="C174">
        <f>VLOOKUP(B174,Features!$L$81:$M$86,2,FALSE)</f>
        <v>2</v>
      </c>
      <c r="D174">
        <f t="shared" si="35"/>
        <v>1</v>
      </c>
      <c r="E174" s="33">
        <f>VLOOKUP(A174,TripCalcs!$A$2:$D$155,4,FALSE)</f>
        <v>0.68402777777777757</v>
      </c>
      <c r="F174" s="33" t="str">
        <f t="shared" si="27"/>
        <v>B_EB1</v>
      </c>
      <c r="G174">
        <f t="shared" si="28"/>
        <v>0</v>
      </c>
      <c r="H174">
        <f t="shared" si="36"/>
        <v>144</v>
      </c>
      <c r="I174" s="44">
        <f t="shared" si="29"/>
        <v>0.68402777777777757</v>
      </c>
      <c r="J174" s="31">
        <f t="shared" si="30"/>
        <v>16</v>
      </c>
      <c r="K174" s="31">
        <f t="shared" si="31"/>
        <v>24</v>
      </c>
      <c r="L174">
        <f t="shared" si="32"/>
        <v>59</v>
      </c>
      <c r="M174">
        <f t="shared" si="33"/>
        <v>162459</v>
      </c>
    </row>
    <row r="175" spans="1:13" x14ac:dyDescent="0.25">
      <c r="A175">
        <f t="shared" si="34"/>
        <v>64</v>
      </c>
      <c r="B175" t="str">
        <f>VLOOKUP(A175,TripCalcs!$A$2:$B$155,2,FALSE)</f>
        <v>B_EB</v>
      </c>
      <c r="C175">
        <f>VLOOKUP(B175,Features!$L$81:$M$86,2,FALSE)</f>
        <v>2</v>
      </c>
      <c r="D175">
        <f t="shared" si="35"/>
        <v>2</v>
      </c>
      <c r="E175" s="33">
        <f>VLOOKUP(A175,TripCalcs!$A$2:$D$155,4,FALSE)</f>
        <v>0.68402777777777757</v>
      </c>
      <c r="F175" s="33" t="str">
        <f t="shared" si="27"/>
        <v>B_EB2</v>
      </c>
      <c r="G175">
        <f t="shared" si="28"/>
        <v>8</v>
      </c>
      <c r="H175">
        <f t="shared" si="36"/>
        <v>128</v>
      </c>
      <c r="I175" s="44">
        <f t="shared" si="29"/>
        <v>0.6895833333333331</v>
      </c>
      <c r="J175" s="31">
        <f t="shared" si="30"/>
        <v>16</v>
      </c>
      <c r="K175" s="31">
        <f t="shared" si="31"/>
        <v>32</v>
      </c>
      <c r="L175">
        <f t="shared" si="32"/>
        <v>59</v>
      </c>
      <c r="M175">
        <f t="shared" si="33"/>
        <v>163259</v>
      </c>
    </row>
    <row r="176" spans="1:13" x14ac:dyDescent="0.25">
      <c r="A176">
        <f t="shared" si="34"/>
        <v>65</v>
      </c>
      <c r="B176" t="str">
        <f>VLOOKUP(A176,TripCalcs!$A$2:$B$155,2,FALSE)</f>
        <v>B_EB</v>
      </c>
      <c r="C176">
        <f>VLOOKUP(B176,Features!$L$81:$M$86,2,FALSE)</f>
        <v>2</v>
      </c>
      <c r="D176">
        <f t="shared" si="35"/>
        <v>1</v>
      </c>
      <c r="E176" s="33">
        <f>VLOOKUP(A176,TripCalcs!$A$2:$D$155,4,FALSE)</f>
        <v>0.68749999999999978</v>
      </c>
      <c r="F176" s="33" t="str">
        <f t="shared" si="27"/>
        <v>B_EB1</v>
      </c>
      <c r="G176">
        <f t="shared" si="28"/>
        <v>0</v>
      </c>
      <c r="H176">
        <f t="shared" si="36"/>
        <v>144</v>
      </c>
      <c r="I176" s="44">
        <f t="shared" si="29"/>
        <v>0.68749999999999978</v>
      </c>
      <c r="J176" s="31">
        <f t="shared" si="30"/>
        <v>16</v>
      </c>
      <c r="K176" s="31">
        <f t="shared" si="31"/>
        <v>29</v>
      </c>
      <c r="L176">
        <f t="shared" si="32"/>
        <v>59</v>
      </c>
      <c r="M176">
        <f t="shared" si="33"/>
        <v>162959</v>
      </c>
    </row>
    <row r="177" spans="1:13" x14ac:dyDescent="0.25">
      <c r="A177">
        <f t="shared" si="34"/>
        <v>65</v>
      </c>
      <c r="B177" t="str">
        <f>VLOOKUP(A177,TripCalcs!$A$2:$B$155,2,FALSE)</f>
        <v>B_EB</v>
      </c>
      <c r="C177">
        <f>VLOOKUP(B177,Features!$L$81:$M$86,2,FALSE)</f>
        <v>2</v>
      </c>
      <c r="D177">
        <f t="shared" si="35"/>
        <v>2</v>
      </c>
      <c r="E177" s="33">
        <f>VLOOKUP(A177,TripCalcs!$A$2:$D$155,4,FALSE)</f>
        <v>0.68749999999999978</v>
      </c>
      <c r="F177" s="33" t="str">
        <f t="shared" si="27"/>
        <v>B_EB2</v>
      </c>
      <c r="G177">
        <f t="shared" si="28"/>
        <v>8</v>
      </c>
      <c r="H177">
        <f t="shared" si="36"/>
        <v>128</v>
      </c>
      <c r="I177" s="44">
        <f t="shared" si="29"/>
        <v>0.69305555555555531</v>
      </c>
      <c r="J177" s="31">
        <f t="shared" si="30"/>
        <v>16</v>
      </c>
      <c r="K177" s="31">
        <f t="shared" si="31"/>
        <v>37</v>
      </c>
      <c r="L177">
        <f t="shared" si="32"/>
        <v>59</v>
      </c>
      <c r="M177">
        <f t="shared" si="33"/>
        <v>163759</v>
      </c>
    </row>
    <row r="178" spans="1:13" x14ac:dyDescent="0.25">
      <c r="A178">
        <f t="shared" si="34"/>
        <v>66</v>
      </c>
      <c r="B178" t="str">
        <f>VLOOKUP(A178,TripCalcs!$A$2:$B$155,2,FALSE)</f>
        <v>B_EB</v>
      </c>
      <c r="C178">
        <f>VLOOKUP(B178,Features!$L$81:$M$86,2,FALSE)</f>
        <v>2</v>
      </c>
      <c r="D178">
        <f t="shared" si="35"/>
        <v>1</v>
      </c>
      <c r="E178" s="33">
        <f>VLOOKUP(A178,TripCalcs!$A$2:$D$155,4,FALSE)</f>
        <v>0.69097222222222199</v>
      </c>
      <c r="F178" s="33" t="str">
        <f t="shared" si="27"/>
        <v>B_EB1</v>
      </c>
      <c r="G178">
        <f t="shared" si="28"/>
        <v>0</v>
      </c>
      <c r="H178">
        <f t="shared" si="36"/>
        <v>144</v>
      </c>
      <c r="I178" s="44">
        <f t="shared" si="29"/>
        <v>0.69097222222222199</v>
      </c>
      <c r="J178" s="31">
        <f t="shared" si="30"/>
        <v>16</v>
      </c>
      <c r="K178" s="31">
        <f t="shared" si="31"/>
        <v>34</v>
      </c>
      <c r="L178">
        <f t="shared" si="32"/>
        <v>59</v>
      </c>
      <c r="M178">
        <f t="shared" si="33"/>
        <v>163459</v>
      </c>
    </row>
    <row r="179" spans="1:13" x14ac:dyDescent="0.25">
      <c r="A179">
        <f t="shared" si="34"/>
        <v>66</v>
      </c>
      <c r="B179" t="str">
        <f>VLOOKUP(A179,TripCalcs!$A$2:$B$155,2,FALSE)</f>
        <v>B_EB</v>
      </c>
      <c r="C179">
        <f>VLOOKUP(B179,Features!$L$81:$M$86,2,FALSE)</f>
        <v>2</v>
      </c>
      <c r="D179">
        <f t="shared" si="35"/>
        <v>2</v>
      </c>
      <c r="E179" s="33">
        <f>VLOOKUP(A179,TripCalcs!$A$2:$D$155,4,FALSE)</f>
        <v>0.69097222222222199</v>
      </c>
      <c r="F179" s="33" t="str">
        <f t="shared" si="27"/>
        <v>B_EB2</v>
      </c>
      <c r="G179">
        <f t="shared" si="28"/>
        <v>8</v>
      </c>
      <c r="H179">
        <f t="shared" si="36"/>
        <v>128</v>
      </c>
      <c r="I179" s="44">
        <f t="shared" si="29"/>
        <v>0.69652777777777752</v>
      </c>
      <c r="J179" s="31">
        <f t="shared" si="30"/>
        <v>16</v>
      </c>
      <c r="K179" s="31">
        <f t="shared" si="31"/>
        <v>42</v>
      </c>
      <c r="L179">
        <f t="shared" si="32"/>
        <v>59</v>
      </c>
      <c r="M179">
        <f t="shared" si="33"/>
        <v>164259</v>
      </c>
    </row>
    <row r="180" spans="1:13" x14ac:dyDescent="0.25">
      <c r="A180">
        <f t="shared" si="34"/>
        <v>67</v>
      </c>
      <c r="B180" t="str">
        <f>VLOOKUP(A180,TripCalcs!$A$2:$B$155,2,FALSE)</f>
        <v>B_EB</v>
      </c>
      <c r="C180">
        <f>VLOOKUP(B180,Features!$L$81:$M$86,2,FALSE)</f>
        <v>2</v>
      </c>
      <c r="D180">
        <f t="shared" si="35"/>
        <v>1</v>
      </c>
      <c r="E180" s="33">
        <f>VLOOKUP(A180,TripCalcs!$A$2:$D$155,4,FALSE)</f>
        <v>0.6944444444444442</v>
      </c>
      <c r="F180" s="33" t="str">
        <f t="shared" si="27"/>
        <v>B_EB1</v>
      </c>
      <c r="G180">
        <f t="shared" si="28"/>
        <v>0</v>
      </c>
      <c r="H180">
        <f t="shared" si="36"/>
        <v>144</v>
      </c>
      <c r="I180" s="44">
        <f t="shared" si="29"/>
        <v>0.6944444444444442</v>
      </c>
      <c r="J180" s="31">
        <f t="shared" si="30"/>
        <v>16</v>
      </c>
      <c r="K180" s="31">
        <f t="shared" si="31"/>
        <v>39</v>
      </c>
      <c r="L180">
        <f t="shared" si="32"/>
        <v>59</v>
      </c>
      <c r="M180">
        <f t="shared" si="33"/>
        <v>163959</v>
      </c>
    </row>
    <row r="181" spans="1:13" x14ac:dyDescent="0.25">
      <c r="A181">
        <f t="shared" si="34"/>
        <v>67</v>
      </c>
      <c r="B181" t="str">
        <f>VLOOKUP(A181,TripCalcs!$A$2:$B$155,2,FALSE)</f>
        <v>B_EB</v>
      </c>
      <c r="C181">
        <f>VLOOKUP(B181,Features!$L$81:$M$86,2,FALSE)</f>
        <v>2</v>
      </c>
      <c r="D181">
        <f t="shared" si="35"/>
        <v>2</v>
      </c>
      <c r="E181" s="33">
        <f>VLOOKUP(A181,TripCalcs!$A$2:$D$155,4,FALSE)</f>
        <v>0.6944444444444442</v>
      </c>
      <c r="F181" s="33" t="str">
        <f t="shared" si="27"/>
        <v>B_EB2</v>
      </c>
      <c r="G181">
        <f t="shared" si="28"/>
        <v>8</v>
      </c>
      <c r="H181">
        <f t="shared" si="36"/>
        <v>128</v>
      </c>
      <c r="I181" s="44">
        <f t="shared" si="29"/>
        <v>0.69999999999999973</v>
      </c>
      <c r="J181" s="31">
        <f t="shared" si="30"/>
        <v>16</v>
      </c>
      <c r="K181" s="31">
        <f t="shared" si="31"/>
        <v>47</v>
      </c>
      <c r="L181">
        <f t="shared" si="32"/>
        <v>59</v>
      </c>
      <c r="M181">
        <f t="shared" si="33"/>
        <v>164759</v>
      </c>
    </row>
    <row r="182" spans="1:13" x14ac:dyDescent="0.25">
      <c r="A182">
        <f t="shared" si="34"/>
        <v>68</v>
      </c>
      <c r="B182" t="str">
        <f>VLOOKUP(A182,TripCalcs!$A$2:$B$155,2,FALSE)</f>
        <v>B_EB</v>
      </c>
      <c r="C182">
        <f>VLOOKUP(B182,Features!$L$81:$M$86,2,FALSE)</f>
        <v>2</v>
      </c>
      <c r="D182">
        <f t="shared" si="35"/>
        <v>1</v>
      </c>
      <c r="E182" s="33">
        <f>VLOOKUP(A182,TripCalcs!$A$2:$D$155,4,FALSE)</f>
        <v>0.69791666666666641</v>
      </c>
      <c r="F182" s="33" t="str">
        <f t="shared" si="27"/>
        <v>B_EB1</v>
      </c>
      <c r="G182">
        <f t="shared" si="28"/>
        <v>0</v>
      </c>
      <c r="H182">
        <f t="shared" si="36"/>
        <v>144</v>
      </c>
      <c r="I182" s="44">
        <f t="shared" si="29"/>
        <v>0.69791666666666641</v>
      </c>
      <c r="J182" s="31">
        <f t="shared" si="30"/>
        <v>16</v>
      </c>
      <c r="K182" s="31">
        <f t="shared" si="31"/>
        <v>44</v>
      </c>
      <c r="L182">
        <f t="shared" si="32"/>
        <v>59</v>
      </c>
      <c r="M182">
        <f t="shared" si="33"/>
        <v>164459</v>
      </c>
    </row>
    <row r="183" spans="1:13" x14ac:dyDescent="0.25">
      <c r="A183">
        <f t="shared" si="34"/>
        <v>68</v>
      </c>
      <c r="B183" t="str">
        <f>VLOOKUP(A183,TripCalcs!$A$2:$B$155,2,FALSE)</f>
        <v>B_EB</v>
      </c>
      <c r="C183">
        <f>VLOOKUP(B183,Features!$L$81:$M$86,2,FALSE)</f>
        <v>2</v>
      </c>
      <c r="D183">
        <f t="shared" si="35"/>
        <v>2</v>
      </c>
      <c r="E183" s="33">
        <f>VLOOKUP(A183,TripCalcs!$A$2:$D$155,4,FALSE)</f>
        <v>0.69791666666666641</v>
      </c>
      <c r="F183" s="33" t="str">
        <f t="shared" si="27"/>
        <v>B_EB2</v>
      </c>
      <c r="G183">
        <f t="shared" si="28"/>
        <v>8</v>
      </c>
      <c r="H183">
        <f t="shared" si="36"/>
        <v>128</v>
      </c>
      <c r="I183" s="44">
        <f t="shared" si="29"/>
        <v>0.70347222222222194</v>
      </c>
      <c r="J183" s="31">
        <f t="shared" si="30"/>
        <v>16</v>
      </c>
      <c r="K183" s="31">
        <f t="shared" si="31"/>
        <v>52</v>
      </c>
      <c r="L183">
        <f t="shared" si="32"/>
        <v>59</v>
      </c>
      <c r="M183">
        <f t="shared" si="33"/>
        <v>165259</v>
      </c>
    </row>
    <row r="184" spans="1:13" x14ac:dyDescent="0.25">
      <c r="A184">
        <f t="shared" si="34"/>
        <v>69</v>
      </c>
      <c r="B184" t="str">
        <f>VLOOKUP(A184,TripCalcs!$A$2:$B$155,2,FALSE)</f>
        <v>B_EB</v>
      </c>
      <c r="C184">
        <f>VLOOKUP(B184,Features!$L$81:$M$86,2,FALSE)</f>
        <v>2</v>
      </c>
      <c r="D184">
        <f t="shared" si="35"/>
        <v>1</v>
      </c>
      <c r="E184" s="33">
        <f>VLOOKUP(A184,TripCalcs!$A$2:$D$155,4,FALSE)</f>
        <v>0.70138888888888862</v>
      </c>
      <c r="F184" s="33" t="str">
        <f t="shared" si="27"/>
        <v>B_EB1</v>
      </c>
      <c r="G184">
        <f t="shared" si="28"/>
        <v>0</v>
      </c>
      <c r="H184">
        <f t="shared" si="36"/>
        <v>144</v>
      </c>
      <c r="I184" s="44">
        <f t="shared" si="29"/>
        <v>0.70138888888888862</v>
      </c>
      <c r="J184" s="31">
        <f t="shared" si="30"/>
        <v>16</v>
      </c>
      <c r="K184" s="31">
        <f t="shared" si="31"/>
        <v>49</v>
      </c>
      <c r="L184">
        <f t="shared" si="32"/>
        <v>59</v>
      </c>
      <c r="M184">
        <f t="shared" si="33"/>
        <v>164959</v>
      </c>
    </row>
    <row r="185" spans="1:13" x14ac:dyDescent="0.25">
      <c r="A185">
        <f t="shared" si="34"/>
        <v>69</v>
      </c>
      <c r="B185" t="str">
        <f>VLOOKUP(A185,TripCalcs!$A$2:$B$155,2,FALSE)</f>
        <v>B_EB</v>
      </c>
      <c r="C185">
        <f>VLOOKUP(B185,Features!$L$81:$M$86,2,FALSE)</f>
        <v>2</v>
      </c>
      <c r="D185">
        <f t="shared" si="35"/>
        <v>2</v>
      </c>
      <c r="E185" s="33">
        <f>VLOOKUP(A185,TripCalcs!$A$2:$D$155,4,FALSE)</f>
        <v>0.70138888888888862</v>
      </c>
      <c r="F185" s="33" t="str">
        <f t="shared" si="27"/>
        <v>B_EB2</v>
      </c>
      <c r="G185">
        <f t="shared" si="28"/>
        <v>8</v>
      </c>
      <c r="H185">
        <f t="shared" si="36"/>
        <v>128</v>
      </c>
      <c r="I185" s="44">
        <f t="shared" si="29"/>
        <v>0.70694444444444415</v>
      </c>
      <c r="J185" s="31">
        <f t="shared" si="30"/>
        <v>16</v>
      </c>
      <c r="K185" s="31">
        <f t="shared" si="31"/>
        <v>57</v>
      </c>
      <c r="L185">
        <f t="shared" si="32"/>
        <v>59</v>
      </c>
      <c r="M185">
        <f t="shared" si="33"/>
        <v>165759</v>
      </c>
    </row>
    <row r="186" spans="1:13" x14ac:dyDescent="0.25">
      <c r="A186">
        <f t="shared" si="34"/>
        <v>70</v>
      </c>
      <c r="B186" t="str">
        <f>VLOOKUP(A186,TripCalcs!$A$2:$B$155,2,FALSE)</f>
        <v>B_EB</v>
      </c>
      <c r="C186">
        <f>VLOOKUP(B186,Features!$L$81:$M$86,2,FALSE)</f>
        <v>2</v>
      </c>
      <c r="D186">
        <f t="shared" si="35"/>
        <v>1</v>
      </c>
      <c r="E186" s="33">
        <f>VLOOKUP(A186,TripCalcs!$A$2:$D$155,4,FALSE)</f>
        <v>0.70486111111111083</v>
      </c>
      <c r="F186" s="33" t="str">
        <f t="shared" si="27"/>
        <v>B_EB1</v>
      </c>
      <c r="G186">
        <f t="shared" si="28"/>
        <v>0</v>
      </c>
      <c r="H186">
        <f t="shared" si="36"/>
        <v>144</v>
      </c>
      <c r="I186" s="44">
        <f t="shared" si="29"/>
        <v>0.70486111111111083</v>
      </c>
      <c r="J186" s="31">
        <f t="shared" si="30"/>
        <v>16</v>
      </c>
      <c r="K186" s="31">
        <f t="shared" si="31"/>
        <v>54</v>
      </c>
      <c r="L186">
        <f t="shared" si="32"/>
        <v>59</v>
      </c>
      <c r="M186">
        <f t="shared" si="33"/>
        <v>165459</v>
      </c>
    </row>
    <row r="187" spans="1:13" x14ac:dyDescent="0.25">
      <c r="A187">
        <f t="shared" si="34"/>
        <v>70</v>
      </c>
      <c r="B187" t="str">
        <f>VLOOKUP(A187,TripCalcs!$A$2:$B$155,2,FALSE)</f>
        <v>B_EB</v>
      </c>
      <c r="C187">
        <f>VLOOKUP(B187,Features!$L$81:$M$86,2,FALSE)</f>
        <v>2</v>
      </c>
      <c r="D187">
        <f t="shared" si="35"/>
        <v>2</v>
      </c>
      <c r="E187" s="33">
        <f>VLOOKUP(A187,TripCalcs!$A$2:$D$155,4,FALSE)</f>
        <v>0.70486111111111083</v>
      </c>
      <c r="F187" s="33" t="str">
        <f t="shared" si="27"/>
        <v>B_EB2</v>
      </c>
      <c r="G187">
        <f t="shared" si="28"/>
        <v>8</v>
      </c>
      <c r="H187">
        <f t="shared" si="36"/>
        <v>128</v>
      </c>
      <c r="I187" s="44">
        <f t="shared" si="29"/>
        <v>0.71041666666666636</v>
      </c>
      <c r="J187" s="31">
        <f t="shared" si="30"/>
        <v>17</v>
      </c>
      <c r="K187" s="31">
        <f t="shared" si="31"/>
        <v>2</v>
      </c>
      <c r="L187">
        <f t="shared" si="32"/>
        <v>59</v>
      </c>
      <c r="M187">
        <f t="shared" si="33"/>
        <v>170259</v>
      </c>
    </row>
    <row r="188" spans="1:13" x14ac:dyDescent="0.25">
      <c r="A188">
        <f t="shared" si="34"/>
        <v>71</v>
      </c>
      <c r="B188" t="str">
        <f>VLOOKUP(A188,TripCalcs!$A$2:$B$155,2,FALSE)</f>
        <v>B_EB</v>
      </c>
      <c r="C188">
        <f>VLOOKUP(B188,Features!$L$81:$M$86,2,FALSE)</f>
        <v>2</v>
      </c>
      <c r="D188">
        <f t="shared" si="35"/>
        <v>1</v>
      </c>
      <c r="E188" s="33">
        <f>VLOOKUP(A188,TripCalcs!$A$2:$D$155,4,FALSE)</f>
        <v>0.70833333333333304</v>
      </c>
      <c r="F188" s="33" t="str">
        <f t="shared" si="27"/>
        <v>B_EB1</v>
      </c>
      <c r="G188">
        <f t="shared" si="28"/>
        <v>0</v>
      </c>
      <c r="H188">
        <f t="shared" si="36"/>
        <v>144</v>
      </c>
      <c r="I188" s="44">
        <f t="shared" si="29"/>
        <v>0.70833333333333304</v>
      </c>
      <c r="J188" s="31">
        <f t="shared" si="30"/>
        <v>17</v>
      </c>
      <c r="K188" s="31">
        <f t="shared" si="31"/>
        <v>0</v>
      </c>
      <c r="L188">
        <f t="shared" si="32"/>
        <v>0</v>
      </c>
      <c r="M188">
        <f t="shared" si="33"/>
        <v>170000</v>
      </c>
    </row>
    <row r="189" spans="1:13" x14ac:dyDescent="0.25">
      <c r="A189">
        <f t="shared" si="34"/>
        <v>71</v>
      </c>
      <c r="B189" t="str">
        <f>VLOOKUP(A189,TripCalcs!$A$2:$B$155,2,FALSE)</f>
        <v>B_EB</v>
      </c>
      <c r="C189">
        <f>VLOOKUP(B189,Features!$L$81:$M$86,2,FALSE)</f>
        <v>2</v>
      </c>
      <c r="D189">
        <f t="shared" si="35"/>
        <v>2</v>
      </c>
      <c r="E189" s="33">
        <f>VLOOKUP(A189,TripCalcs!$A$2:$D$155,4,FALSE)</f>
        <v>0.70833333333333304</v>
      </c>
      <c r="F189" s="33" t="str">
        <f t="shared" si="27"/>
        <v>B_EB2</v>
      </c>
      <c r="G189">
        <f t="shared" si="28"/>
        <v>8</v>
      </c>
      <c r="H189">
        <f t="shared" si="36"/>
        <v>128</v>
      </c>
      <c r="I189" s="44">
        <f t="shared" si="29"/>
        <v>0.71388888888888857</v>
      </c>
      <c r="J189" s="31">
        <f t="shared" si="30"/>
        <v>17</v>
      </c>
      <c r="K189" s="31">
        <f t="shared" si="31"/>
        <v>7</v>
      </c>
      <c r="L189">
        <f t="shared" si="32"/>
        <v>59</v>
      </c>
      <c r="M189">
        <f t="shared" si="33"/>
        <v>170759</v>
      </c>
    </row>
    <row r="190" spans="1:13" x14ac:dyDescent="0.25">
      <c r="A190">
        <f t="shared" si="34"/>
        <v>72</v>
      </c>
      <c r="B190" t="str">
        <f>VLOOKUP(A190,TripCalcs!$A$2:$B$155,2,FALSE)</f>
        <v>B_EB</v>
      </c>
      <c r="C190">
        <f>VLOOKUP(B190,Features!$L$81:$M$86,2,FALSE)</f>
        <v>2</v>
      </c>
      <c r="D190">
        <f t="shared" si="35"/>
        <v>1</v>
      </c>
      <c r="E190" s="33">
        <f>VLOOKUP(A190,TripCalcs!$A$2:$D$155,4,FALSE)</f>
        <v>0.71180555555555525</v>
      </c>
      <c r="F190" s="33" t="str">
        <f t="shared" si="27"/>
        <v>B_EB1</v>
      </c>
      <c r="G190">
        <f t="shared" si="28"/>
        <v>0</v>
      </c>
      <c r="H190">
        <f t="shared" si="36"/>
        <v>144</v>
      </c>
      <c r="I190" s="44">
        <f t="shared" si="29"/>
        <v>0.71180555555555525</v>
      </c>
      <c r="J190" s="31">
        <f t="shared" si="30"/>
        <v>17</v>
      </c>
      <c r="K190" s="31">
        <f t="shared" si="31"/>
        <v>4</v>
      </c>
      <c r="L190">
        <f t="shared" si="32"/>
        <v>59</v>
      </c>
      <c r="M190">
        <f t="shared" si="33"/>
        <v>170459</v>
      </c>
    </row>
    <row r="191" spans="1:13" x14ac:dyDescent="0.25">
      <c r="A191">
        <f t="shared" si="34"/>
        <v>72</v>
      </c>
      <c r="B191" t="str">
        <f>VLOOKUP(A191,TripCalcs!$A$2:$B$155,2,FALSE)</f>
        <v>B_EB</v>
      </c>
      <c r="C191">
        <f>VLOOKUP(B191,Features!$L$81:$M$86,2,FALSE)</f>
        <v>2</v>
      </c>
      <c r="D191">
        <f t="shared" si="35"/>
        <v>2</v>
      </c>
      <c r="E191" s="33">
        <f>VLOOKUP(A191,TripCalcs!$A$2:$D$155,4,FALSE)</f>
        <v>0.71180555555555525</v>
      </c>
      <c r="F191" s="33" t="str">
        <f t="shared" si="27"/>
        <v>B_EB2</v>
      </c>
      <c r="G191">
        <f t="shared" si="28"/>
        <v>8</v>
      </c>
      <c r="H191">
        <f t="shared" si="36"/>
        <v>128</v>
      </c>
      <c r="I191" s="44">
        <f t="shared" si="29"/>
        <v>0.71736111111111078</v>
      </c>
      <c r="J191" s="31">
        <f t="shared" si="30"/>
        <v>17</v>
      </c>
      <c r="K191" s="31">
        <f t="shared" si="31"/>
        <v>12</v>
      </c>
      <c r="L191">
        <f t="shared" si="32"/>
        <v>59</v>
      </c>
      <c r="M191">
        <f t="shared" si="33"/>
        <v>171259</v>
      </c>
    </row>
    <row r="192" spans="1:13" x14ac:dyDescent="0.25">
      <c r="A192">
        <f t="shared" si="34"/>
        <v>73</v>
      </c>
      <c r="B192" t="str">
        <f>VLOOKUP(A192,TripCalcs!$A$2:$B$155,2,FALSE)</f>
        <v>B_EB</v>
      </c>
      <c r="C192">
        <f>VLOOKUP(B192,Features!$L$81:$M$86,2,FALSE)</f>
        <v>2</v>
      </c>
      <c r="D192">
        <f t="shared" si="35"/>
        <v>1</v>
      </c>
      <c r="E192" s="33">
        <f>VLOOKUP(A192,TripCalcs!$A$2:$D$155,4,FALSE)</f>
        <v>0.71527777777777746</v>
      </c>
      <c r="F192" s="33" t="str">
        <f t="shared" si="27"/>
        <v>B_EB1</v>
      </c>
      <c r="G192">
        <f t="shared" si="28"/>
        <v>0</v>
      </c>
      <c r="H192">
        <f t="shared" si="36"/>
        <v>144</v>
      </c>
      <c r="I192" s="44">
        <f t="shared" si="29"/>
        <v>0.71527777777777746</v>
      </c>
      <c r="J192" s="31">
        <f t="shared" si="30"/>
        <v>17</v>
      </c>
      <c r="K192" s="31">
        <f t="shared" si="31"/>
        <v>9</v>
      </c>
      <c r="L192">
        <f t="shared" si="32"/>
        <v>59</v>
      </c>
      <c r="M192">
        <f t="shared" si="33"/>
        <v>170959</v>
      </c>
    </row>
    <row r="193" spans="1:13" x14ac:dyDescent="0.25">
      <c r="A193">
        <f t="shared" si="34"/>
        <v>73</v>
      </c>
      <c r="B193" t="str">
        <f>VLOOKUP(A193,TripCalcs!$A$2:$B$155,2,FALSE)</f>
        <v>B_EB</v>
      </c>
      <c r="C193">
        <f>VLOOKUP(B193,Features!$L$81:$M$86,2,FALSE)</f>
        <v>2</v>
      </c>
      <c r="D193">
        <f t="shared" si="35"/>
        <v>2</v>
      </c>
      <c r="E193" s="33">
        <f>VLOOKUP(A193,TripCalcs!$A$2:$D$155,4,FALSE)</f>
        <v>0.71527777777777746</v>
      </c>
      <c r="F193" s="33" t="str">
        <f t="shared" si="27"/>
        <v>B_EB2</v>
      </c>
      <c r="G193">
        <f t="shared" si="28"/>
        <v>8</v>
      </c>
      <c r="H193">
        <f t="shared" si="36"/>
        <v>128</v>
      </c>
      <c r="I193" s="44">
        <f t="shared" si="29"/>
        <v>0.72083333333333299</v>
      </c>
      <c r="J193" s="31">
        <f t="shared" si="30"/>
        <v>17</v>
      </c>
      <c r="K193" s="31">
        <f t="shared" si="31"/>
        <v>17</v>
      </c>
      <c r="L193">
        <f t="shared" si="32"/>
        <v>59</v>
      </c>
      <c r="M193">
        <f t="shared" si="33"/>
        <v>171759</v>
      </c>
    </row>
    <row r="194" spans="1:13" x14ac:dyDescent="0.25">
      <c r="A194">
        <f t="shared" si="34"/>
        <v>74</v>
      </c>
      <c r="B194" t="str">
        <f>VLOOKUP(A194,TripCalcs!$A$2:$B$155,2,FALSE)</f>
        <v>B_EB</v>
      </c>
      <c r="C194">
        <f>VLOOKUP(B194,Features!$L$81:$M$86,2,FALSE)</f>
        <v>2</v>
      </c>
      <c r="D194">
        <f t="shared" si="35"/>
        <v>1</v>
      </c>
      <c r="E194" s="33">
        <f>VLOOKUP(A194,TripCalcs!$A$2:$D$155,4,FALSE)</f>
        <v>0.71874999999999967</v>
      </c>
      <c r="F194" s="33" t="str">
        <f t="shared" si="27"/>
        <v>B_EB1</v>
      </c>
      <c r="G194">
        <f t="shared" si="28"/>
        <v>0</v>
      </c>
      <c r="H194">
        <f t="shared" si="36"/>
        <v>144</v>
      </c>
      <c r="I194" s="44">
        <f t="shared" si="29"/>
        <v>0.71874999999999967</v>
      </c>
      <c r="J194" s="31">
        <f t="shared" si="30"/>
        <v>17</v>
      </c>
      <c r="K194" s="31">
        <f t="shared" si="31"/>
        <v>14</v>
      </c>
      <c r="L194">
        <f t="shared" si="32"/>
        <v>59</v>
      </c>
      <c r="M194">
        <f t="shared" si="33"/>
        <v>171459</v>
      </c>
    </row>
    <row r="195" spans="1:13" x14ac:dyDescent="0.25">
      <c r="A195">
        <f t="shared" si="34"/>
        <v>74</v>
      </c>
      <c r="B195" t="str">
        <f>VLOOKUP(A195,TripCalcs!$A$2:$B$155,2,FALSE)</f>
        <v>B_EB</v>
      </c>
      <c r="C195">
        <f>VLOOKUP(B195,Features!$L$81:$M$86,2,FALSE)</f>
        <v>2</v>
      </c>
      <c r="D195">
        <f t="shared" si="35"/>
        <v>2</v>
      </c>
      <c r="E195" s="33">
        <f>VLOOKUP(A195,TripCalcs!$A$2:$D$155,4,FALSE)</f>
        <v>0.71874999999999967</v>
      </c>
      <c r="F195" s="33" t="str">
        <f t="shared" ref="F195:F258" si="37">CONCATENATE(B195,D195)</f>
        <v>B_EB2</v>
      </c>
      <c r="G195">
        <f t="shared" ref="G195:G258" si="38">VLOOKUP(F195,$O$2:$Q$17,2,FALSE)</f>
        <v>8</v>
      </c>
      <c r="H195">
        <f t="shared" si="36"/>
        <v>128</v>
      </c>
      <c r="I195" s="44">
        <f t="shared" ref="I195:I258" si="39">E195+G195/24/60</f>
        <v>0.7243055555555552</v>
      </c>
      <c r="J195" s="31">
        <f t="shared" si="30"/>
        <v>17</v>
      </c>
      <c r="K195" s="31">
        <f t="shared" si="31"/>
        <v>22</v>
      </c>
      <c r="L195">
        <f t="shared" si="32"/>
        <v>59</v>
      </c>
      <c r="M195">
        <f t="shared" si="33"/>
        <v>172259</v>
      </c>
    </row>
    <row r="196" spans="1:13" x14ac:dyDescent="0.25">
      <c r="A196">
        <f t="shared" si="34"/>
        <v>75</v>
      </c>
      <c r="B196" t="str">
        <f>VLOOKUP(A196,TripCalcs!$A$2:$B$155,2,FALSE)</f>
        <v>B_EB</v>
      </c>
      <c r="C196">
        <f>VLOOKUP(B196,Features!$L$81:$M$86,2,FALSE)</f>
        <v>2</v>
      </c>
      <c r="D196">
        <f t="shared" si="35"/>
        <v>1</v>
      </c>
      <c r="E196" s="33">
        <f>VLOOKUP(A196,TripCalcs!$A$2:$D$155,4,FALSE)</f>
        <v>0.72222222222222188</v>
      </c>
      <c r="F196" s="33" t="str">
        <f t="shared" si="37"/>
        <v>B_EB1</v>
      </c>
      <c r="G196">
        <f t="shared" si="38"/>
        <v>0</v>
      </c>
      <c r="H196">
        <f t="shared" si="36"/>
        <v>144</v>
      </c>
      <c r="I196" s="44">
        <f t="shared" si="39"/>
        <v>0.72222222222222188</v>
      </c>
      <c r="J196" s="31">
        <f t="shared" si="30"/>
        <v>17</v>
      </c>
      <c r="K196" s="31">
        <f t="shared" si="31"/>
        <v>19</v>
      </c>
      <c r="L196">
        <f t="shared" si="32"/>
        <v>59</v>
      </c>
      <c r="M196">
        <f t="shared" si="33"/>
        <v>171959</v>
      </c>
    </row>
    <row r="197" spans="1:13" x14ac:dyDescent="0.25">
      <c r="A197">
        <f t="shared" si="34"/>
        <v>75</v>
      </c>
      <c r="B197" t="str">
        <f>VLOOKUP(A197,TripCalcs!$A$2:$B$155,2,FALSE)</f>
        <v>B_EB</v>
      </c>
      <c r="C197">
        <f>VLOOKUP(B197,Features!$L$81:$M$86,2,FALSE)</f>
        <v>2</v>
      </c>
      <c r="D197">
        <f t="shared" si="35"/>
        <v>2</v>
      </c>
      <c r="E197" s="33">
        <f>VLOOKUP(A197,TripCalcs!$A$2:$D$155,4,FALSE)</f>
        <v>0.72222222222222188</v>
      </c>
      <c r="F197" s="33" t="str">
        <f t="shared" si="37"/>
        <v>B_EB2</v>
      </c>
      <c r="G197">
        <f t="shared" si="38"/>
        <v>8</v>
      </c>
      <c r="H197">
        <f t="shared" si="36"/>
        <v>128</v>
      </c>
      <c r="I197" s="44">
        <f t="shared" si="39"/>
        <v>0.72777777777777741</v>
      </c>
      <c r="J197" s="31">
        <f t="shared" ref="J197:J260" si="40">ROUNDDOWN(I197*24,0)</f>
        <v>17</v>
      </c>
      <c r="K197" s="31">
        <f t="shared" ref="K197:K260" si="41">ROUNDDOWN(((I197*24)-J197)*60,0)</f>
        <v>27</v>
      </c>
      <c r="L197">
        <f t="shared" ref="L197:L260" si="42">ROUNDDOWN(((((I197*24)-J197)*60)-K197)*60,0)</f>
        <v>59</v>
      </c>
      <c r="M197">
        <f t="shared" ref="M197:M260" si="43">J197*10000+K197*100+L197</f>
        <v>172759</v>
      </c>
    </row>
    <row r="198" spans="1:13" x14ac:dyDescent="0.25">
      <c r="A198">
        <f t="shared" si="34"/>
        <v>76</v>
      </c>
      <c r="B198" t="str">
        <f>VLOOKUP(A198,TripCalcs!$A$2:$B$155,2,FALSE)</f>
        <v>B_EB</v>
      </c>
      <c r="C198">
        <f>VLOOKUP(B198,Features!$L$81:$M$86,2,FALSE)</f>
        <v>2</v>
      </c>
      <c r="D198">
        <f t="shared" si="35"/>
        <v>1</v>
      </c>
      <c r="E198" s="33">
        <f>VLOOKUP(A198,TripCalcs!$A$2:$D$155,4,FALSE)</f>
        <v>0.72569444444444409</v>
      </c>
      <c r="F198" s="33" t="str">
        <f t="shared" si="37"/>
        <v>B_EB1</v>
      </c>
      <c r="G198">
        <f t="shared" si="38"/>
        <v>0</v>
      </c>
      <c r="H198">
        <f t="shared" si="36"/>
        <v>144</v>
      </c>
      <c r="I198" s="44">
        <f t="shared" si="39"/>
        <v>0.72569444444444409</v>
      </c>
      <c r="J198" s="31">
        <f t="shared" si="40"/>
        <v>17</v>
      </c>
      <c r="K198" s="31">
        <f t="shared" si="41"/>
        <v>24</v>
      </c>
      <c r="L198">
        <f t="shared" si="42"/>
        <v>59</v>
      </c>
      <c r="M198">
        <f t="shared" si="43"/>
        <v>172459</v>
      </c>
    </row>
    <row r="199" spans="1:13" x14ac:dyDescent="0.25">
      <c r="A199">
        <f t="shared" si="34"/>
        <v>76</v>
      </c>
      <c r="B199" t="str">
        <f>VLOOKUP(A199,TripCalcs!$A$2:$B$155,2,FALSE)</f>
        <v>B_EB</v>
      </c>
      <c r="C199">
        <f>VLOOKUP(B199,Features!$L$81:$M$86,2,FALSE)</f>
        <v>2</v>
      </c>
      <c r="D199">
        <f t="shared" si="35"/>
        <v>2</v>
      </c>
      <c r="E199" s="33">
        <f>VLOOKUP(A199,TripCalcs!$A$2:$D$155,4,FALSE)</f>
        <v>0.72569444444444409</v>
      </c>
      <c r="F199" s="33" t="str">
        <f t="shared" si="37"/>
        <v>B_EB2</v>
      </c>
      <c r="G199">
        <f t="shared" si="38"/>
        <v>8</v>
      </c>
      <c r="H199">
        <f t="shared" si="36"/>
        <v>128</v>
      </c>
      <c r="I199" s="44">
        <f t="shared" si="39"/>
        <v>0.73124999999999962</v>
      </c>
      <c r="J199" s="31">
        <f t="shared" si="40"/>
        <v>17</v>
      </c>
      <c r="K199" s="31">
        <f t="shared" si="41"/>
        <v>32</v>
      </c>
      <c r="L199">
        <f t="shared" si="42"/>
        <v>59</v>
      </c>
      <c r="M199">
        <f t="shared" si="43"/>
        <v>173259</v>
      </c>
    </row>
    <row r="200" spans="1:13" x14ac:dyDescent="0.25">
      <c r="A200">
        <f t="shared" si="34"/>
        <v>77</v>
      </c>
      <c r="B200" t="str">
        <f>VLOOKUP(A200,TripCalcs!$A$2:$B$155,2,FALSE)</f>
        <v>B_EB</v>
      </c>
      <c r="C200">
        <f>VLOOKUP(B200,Features!$L$81:$M$86,2,FALSE)</f>
        <v>2</v>
      </c>
      <c r="D200">
        <f t="shared" si="35"/>
        <v>1</v>
      </c>
      <c r="E200" s="33">
        <f>VLOOKUP(A200,TripCalcs!$A$2:$D$155,4,FALSE)</f>
        <v>0.7291666666666663</v>
      </c>
      <c r="F200" s="33" t="str">
        <f t="shared" si="37"/>
        <v>B_EB1</v>
      </c>
      <c r="G200">
        <f t="shared" si="38"/>
        <v>0</v>
      </c>
      <c r="H200">
        <f t="shared" si="36"/>
        <v>144</v>
      </c>
      <c r="I200" s="44">
        <f t="shared" si="39"/>
        <v>0.7291666666666663</v>
      </c>
      <c r="J200" s="31">
        <f t="shared" si="40"/>
        <v>17</v>
      </c>
      <c r="K200" s="31">
        <f t="shared" si="41"/>
        <v>29</v>
      </c>
      <c r="L200">
        <f t="shared" si="42"/>
        <v>59</v>
      </c>
      <c r="M200">
        <f t="shared" si="43"/>
        <v>172959</v>
      </c>
    </row>
    <row r="201" spans="1:13" x14ac:dyDescent="0.25">
      <c r="A201">
        <f t="shared" si="34"/>
        <v>77</v>
      </c>
      <c r="B201" t="str">
        <f>VLOOKUP(A201,TripCalcs!$A$2:$B$155,2,FALSE)</f>
        <v>B_EB</v>
      </c>
      <c r="C201">
        <f>VLOOKUP(B201,Features!$L$81:$M$86,2,FALSE)</f>
        <v>2</v>
      </c>
      <c r="D201">
        <f t="shared" si="35"/>
        <v>2</v>
      </c>
      <c r="E201" s="33">
        <f>VLOOKUP(A201,TripCalcs!$A$2:$D$155,4,FALSE)</f>
        <v>0.7291666666666663</v>
      </c>
      <c r="F201" s="33" t="str">
        <f t="shared" si="37"/>
        <v>B_EB2</v>
      </c>
      <c r="G201">
        <f t="shared" si="38"/>
        <v>8</v>
      </c>
      <c r="H201">
        <f t="shared" si="36"/>
        <v>128</v>
      </c>
      <c r="I201" s="44">
        <f t="shared" si="39"/>
        <v>0.73472222222222183</v>
      </c>
      <c r="J201" s="31">
        <f t="shared" si="40"/>
        <v>17</v>
      </c>
      <c r="K201" s="31">
        <f t="shared" si="41"/>
        <v>37</v>
      </c>
      <c r="L201">
        <f t="shared" si="42"/>
        <v>59</v>
      </c>
      <c r="M201">
        <f t="shared" si="43"/>
        <v>173759</v>
      </c>
    </row>
    <row r="202" spans="1:13" x14ac:dyDescent="0.25">
      <c r="A202">
        <f t="shared" si="34"/>
        <v>78</v>
      </c>
      <c r="B202" t="str">
        <f>VLOOKUP(A202,TripCalcs!$A$2:$B$155,2,FALSE)</f>
        <v>B_EB</v>
      </c>
      <c r="C202">
        <f>VLOOKUP(B202,Features!$L$81:$M$86,2,FALSE)</f>
        <v>2</v>
      </c>
      <c r="D202">
        <f t="shared" si="35"/>
        <v>1</v>
      </c>
      <c r="E202" s="33">
        <f>VLOOKUP(A202,TripCalcs!$A$2:$D$155,4,FALSE)</f>
        <v>0.73263888888888851</v>
      </c>
      <c r="F202" s="33" t="str">
        <f t="shared" si="37"/>
        <v>B_EB1</v>
      </c>
      <c r="G202">
        <f t="shared" si="38"/>
        <v>0</v>
      </c>
      <c r="H202">
        <f t="shared" si="36"/>
        <v>144</v>
      </c>
      <c r="I202" s="44">
        <f t="shared" si="39"/>
        <v>0.73263888888888851</v>
      </c>
      <c r="J202" s="31">
        <f t="shared" si="40"/>
        <v>17</v>
      </c>
      <c r="K202" s="31">
        <f t="shared" si="41"/>
        <v>34</v>
      </c>
      <c r="L202">
        <f t="shared" si="42"/>
        <v>59</v>
      </c>
      <c r="M202">
        <f t="shared" si="43"/>
        <v>173459</v>
      </c>
    </row>
    <row r="203" spans="1:13" x14ac:dyDescent="0.25">
      <c r="A203">
        <f t="shared" ref="A203:A266" si="44">IF(D202=C202,A202+1,A202)</f>
        <v>78</v>
      </c>
      <c r="B203" t="str">
        <f>VLOOKUP(A203,TripCalcs!$A$2:$B$155,2,FALSE)</f>
        <v>B_EB</v>
      </c>
      <c r="C203">
        <f>VLOOKUP(B203,Features!$L$81:$M$86,2,FALSE)</f>
        <v>2</v>
      </c>
      <c r="D203">
        <f t="shared" ref="D203:D266" si="45">IF(A203=A202,D202+1,1)</f>
        <v>2</v>
      </c>
      <c r="E203" s="33">
        <f>VLOOKUP(A203,TripCalcs!$A$2:$D$155,4,FALSE)</f>
        <v>0.73263888888888851</v>
      </c>
      <c r="F203" s="33" t="str">
        <f t="shared" si="37"/>
        <v>B_EB2</v>
      </c>
      <c r="G203">
        <f t="shared" si="38"/>
        <v>8</v>
      </c>
      <c r="H203">
        <f t="shared" si="36"/>
        <v>128</v>
      </c>
      <c r="I203" s="44">
        <f t="shared" si="39"/>
        <v>0.73819444444444404</v>
      </c>
      <c r="J203" s="31">
        <f t="shared" si="40"/>
        <v>17</v>
      </c>
      <c r="K203" s="31">
        <f t="shared" si="41"/>
        <v>42</v>
      </c>
      <c r="L203">
        <f t="shared" si="42"/>
        <v>59</v>
      </c>
      <c r="M203">
        <f t="shared" si="43"/>
        <v>174259</v>
      </c>
    </row>
    <row r="204" spans="1:13" x14ac:dyDescent="0.25">
      <c r="A204">
        <f t="shared" si="44"/>
        <v>79</v>
      </c>
      <c r="B204" t="str">
        <f>VLOOKUP(A204,TripCalcs!$A$2:$B$155,2,FALSE)</f>
        <v>B_EB</v>
      </c>
      <c r="C204">
        <f>VLOOKUP(B204,Features!$L$81:$M$86,2,FALSE)</f>
        <v>2</v>
      </c>
      <c r="D204">
        <f t="shared" si="45"/>
        <v>1</v>
      </c>
      <c r="E204" s="33">
        <f>VLOOKUP(A204,TripCalcs!$A$2:$D$155,4,FALSE)</f>
        <v>0.73611111111111072</v>
      </c>
      <c r="F204" s="33" t="str">
        <f t="shared" si="37"/>
        <v>B_EB1</v>
      </c>
      <c r="G204">
        <f t="shared" si="38"/>
        <v>0</v>
      </c>
      <c r="H204">
        <f t="shared" ref="H204:H267" si="46">VLOOKUP(F204,$O$2:$Q$17,3,FALSE)</f>
        <v>144</v>
      </c>
      <c r="I204" s="44">
        <f t="shared" si="39"/>
        <v>0.73611111111111072</v>
      </c>
      <c r="J204" s="31">
        <f t="shared" si="40"/>
        <v>17</v>
      </c>
      <c r="K204" s="31">
        <f t="shared" si="41"/>
        <v>39</v>
      </c>
      <c r="L204">
        <f t="shared" si="42"/>
        <v>59</v>
      </c>
      <c r="M204">
        <f t="shared" si="43"/>
        <v>173959</v>
      </c>
    </row>
    <row r="205" spans="1:13" x14ac:dyDescent="0.25">
      <c r="A205">
        <f t="shared" si="44"/>
        <v>79</v>
      </c>
      <c r="B205" t="str">
        <f>VLOOKUP(A205,TripCalcs!$A$2:$B$155,2,FALSE)</f>
        <v>B_EB</v>
      </c>
      <c r="C205">
        <f>VLOOKUP(B205,Features!$L$81:$M$86,2,FALSE)</f>
        <v>2</v>
      </c>
      <c r="D205">
        <f t="shared" si="45"/>
        <v>2</v>
      </c>
      <c r="E205" s="33">
        <f>VLOOKUP(A205,TripCalcs!$A$2:$D$155,4,FALSE)</f>
        <v>0.73611111111111072</v>
      </c>
      <c r="F205" s="33" t="str">
        <f t="shared" si="37"/>
        <v>B_EB2</v>
      </c>
      <c r="G205">
        <f t="shared" si="38"/>
        <v>8</v>
      </c>
      <c r="H205">
        <f t="shared" si="46"/>
        <v>128</v>
      </c>
      <c r="I205" s="44">
        <f t="shared" si="39"/>
        <v>0.74166666666666625</v>
      </c>
      <c r="J205" s="31">
        <f t="shared" si="40"/>
        <v>17</v>
      </c>
      <c r="K205" s="31">
        <f t="shared" si="41"/>
        <v>47</v>
      </c>
      <c r="L205">
        <f t="shared" si="42"/>
        <v>59</v>
      </c>
      <c r="M205">
        <f t="shared" si="43"/>
        <v>174759</v>
      </c>
    </row>
    <row r="206" spans="1:13" x14ac:dyDescent="0.25">
      <c r="A206">
        <f t="shared" si="44"/>
        <v>80</v>
      </c>
      <c r="B206" t="str">
        <f>VLOOKUP(A206,TripCalcs!$A$2:$B$155,2,FALSE)</f>
        <v>B_EB</v>
      </c>
      <c r="C206">
        <f>VLOOKUP(B206,Features!$L$81:$M$86,2,FALSE)</f>
        <v>2</v>
      </c>
      <c r="D206">
        <f t="shared" si="45"/>
        <v>1</v>
      </c>
      <c r="E206" s="33">
        <f>VLOOKUP(A206,TripCalcs!$A$2:$D$155,4,FALSE)</f>
        <v>0.73958333333333293</v>
      </c>
      <c r="F206" s="33" t="str">
        <f t="shared" si="37"/>
        <v>B_EB1</v>
      </c>
      <c r="G206">
        <f t="shared" si="38"/>
        <v>0</v>
      </c>
      <c r="H206">
        <f t="shared" si="46"/>
        <v>144</v>
      </c>
      <c r="I206" s="44">
        <f t="shared" si="39"/>
        <v>0.73958333333333293</v>
      </c>
      <c r="J206" s="31">
        <f t="shared" si="40"/>
        <v>17</v>
      </c>
      <c r="K206" s="31">
        <f t="shared" si="41"/>
        <v>44</v>
      </c>
      <c r="L206">
        <f t="shared" si="42"/>
        <v>59</v>
      </c>
      <c r="M206">
        <f t="shared" si="43"/>
        <v>174459</v>
      </c>
    </row>
    <row r="207" spans="1:13" x14ac:dyDescent="0.25">
      <c r="A207">
        <f t="shared" si="44"/>
        <v>80</v>
      </c>
      <c r="B207" t="str">
        <f>VLOOKUP(A207,TripCalcs!$A$2:$B$155,2,FALSE)</f>
        <v>B_EB</v>
      </c>
      <c r="C207">
        <f>VLOOKUP(B207,Features!$L$81:$M$86,2,FALSE)</f>
        <v>2</v>
      </c>
      <c r="D207">
        <f t="shared" si="45"/>
        <v>2</v>
      </c>
      <c r="E207" s="33">
        <f>VLOOKUP(A207,TripCalcs!$A$2:$D$155,4,FALSE)</f>
        <v>0.73958333333333293</v>
      </c>
      <c r="F207" s="33" t="str">
        <f t="shared" si="37"/>
        <v>B_EB2</v>
      </c>
      <c r="G207">
        <f t="shared" si="38"/>
        <v>8</v>
      </c>
      <c r="H207">
        <f t="shared" si="46"/>
        <v>128</v>
      </c>
      <c r="I207" s="44">
        <f t="shared" si="39"/>
        <v>0.74513888888888846</v>
      </c>
      <c r="J207" s="31">
        <f t="shared" si="40"/>
        <v>17</v>
      </c>
      <c r="K207" s="31">
        <f t="shared" si="41"/>
        <v>52</v>
      </c>
      <c r="L207">
        <f t="shared" si="42"/>
        <v>59</v>
      </c>
      <c r="M207">
        <f t="shared" si="43"/>
        <v>175259</v>
      </c>
    </row>
    <row r="208" spans="1:13" x14ac:dyDescent="0.25">
      <c r="A208">
        <f t="shared" si="44"/>
        <v>81</v>
      </c>
      <c r="B208" t="str">
        <f>VLOOKUP(A208,TripCalcs!$A$2:$B$155,2,FALSE)</f>
        <v>B_EB</v>
      </c>
      <c r="C208">
        <f>VLOOKUP(B208,Features!$L$81:$M$86,2,FALSE)</f>
        <v>2</v>
      </c>
      <c r="D208">
        <f t="shared" si="45"/>
        <v>1</v>
      </c>
      <c r="E208" s="33">
        <f>VLOOKUP(A208,TripCalcs!$A$2:$D$155,4,FALSE)</f>
        <v>0.74305555555555514</v>
      </c>
      <c r="F208" s="33" t="str">
        <f t="shared" si="37"/>
        <v>B_EB1</v>
      </c>
      <c r="G208">
        <f t="shared" si="38"/>
        <v>0</v>
      </c>
      <c r="H208">
        <f t="shared" si="46"/>
        <v>144</v>
      </c>
      <c r="I208" s="44">
        <f t="shared" si="39"/>
        <v>0.74305555555555514</v>
      </c>
      <c r="J208" s="31">
        <f t="shared" si="40"/>
        <v>17</v>
      </c>
      <c r="K208" s="31">
        <f t="shared" si="41"/>
        <v>49</v>
      </c>
      <c r="L208">
        <f t="shared" si="42"/>
        <v>59</v>
      </c>
      <c r="M208">
        <f t="shared" si="43"/>
        <v>174959</v>
      </c>
    </row>
    <row r="209" spans="1:13" x14ac:dyDescent="0.25">
      <c r="A209">
        <f t="shared" si="44"/>
        <v>81</v>
      </c>
      <c r="B209" t="str">
        <f>VLOOKUP(A209,TripCalcs!$A$2:$B$155,2,FALSE)</f>
        <v>B_EB</v>
      </c>
      <c r="C209">
        <f>VLOOKUP(B209,Features!$L$81:$M$86,2,FALSE)</f>
        <v>2</v>
      </c>
      <c r="D209">
        <f t="shared" si="45"/>
        <v>2</v>
      </c>
      <c r="E209" s="33">
        <f>VLOOKUP(A209,TripCalcs!$A$2:$D$155,4,FALSE)</f>
        <v>0.74305555555555514</v>
      </c>
      <c r="F209" s="33" t="str">
        <f t="shared" si="37"/>
        <v>B_EB2</v>
      </c>
      <c r="G209">
        <f t="shared" si="38"/>
        <v>8</v>
      </c>
      <c r="H209">
        <f t="shared" si="46"/>
        <v>128</v>
      </c>
      <c r="I209" s="44">
        <f t="shared" si="39"/>
        <v>0.74861111111111067</v>
      </c>
      <c r="J209" s="31">
        <f t="shared" si="40"/>
        <v>17</v>
      </c>
      <c r="K209" s="31">
        <f t="shared" si="41"/>
        <v>57</v>
      </c>
      <c r="L209">
        <f t="shared" si="42"/>
        <v>59</v>
      </c>
      <c r="M209">
        <f t="shared" si="43"/>
        <v>175759</v>
      </c>
    </row>
    <row r="210" spans="1:13" x14ac:dyDescent="0.25">
      <c r="A210">
        <f t="shared" si="44"/>
        <v>82</v>
      </c>
      <c r="B210" t="str">
        <f>VLOOKUP(A210,TripCalcs!$A$2:$B$155,2,FALSE)</f>
        <v>B_EB</v>
      </c>
      <c r="C210">
        <f>VLOOKUP(B210,Features!$L$81:$M$86,2,FALSE)</f>
        <v>2</v>
      </c>
      <c r="D210">
        <f t="shared" si="45"/>
        <v>1</v>
      </c>
      <c r="E210" s="33">
        <f>VLOOKUP(A210,TripCalcs!$A$2:$D$155,4,FALSE)</f>
        <v>0.74652777777777735</v>
      </c>
      <c r="F210" s="33" t="str">
        <f t="shared" si="37"/>
        <v>B_EB1</v>
      </c>
      <c r="G210">
        <f t="shared" si="38"/>
        <v>0</v>
      </c>
      <c r="H210">
        <f t="shared" si="46"/>
        <v>144</v>
      </c>
      <c r="I210" s="44">
        <f t="shared" si="39"/>
        <v>0.74652777777777735</v>
      </c>
      <c r="J210" s="31">
        <f t="shared" si="40"/>
        <v>17</v>
      </c>
      <c r="K210" s="31">
        <f t="shared" si="41"/>
        <v>54</v>
      </c>
      <c r="L210">
        <f t="shared" si="42"/>
        <v>59</v>
      </c>
      <c r="M210">
        <f t="shared" si="43"/>
        <v>175459</v>
      </c>
    </row>
    <row r="211" spans="1:13" x14ac:dyDescent="0.25">
      <c r="A211">
        <f t="shared" si="44"/>
        <v>82</v>
      </c>
      <c r="B211" t="str">
        <f>VLOOKUP(A211,TripCalcs!$A$2:$B$155,2,FALSE)</f>
        <v>B_EB</v>
      </c>
      <c r="C211">
        <f>VLOOKUP(B211,Features!$L$81:$M$86,2,FALSE)</f>
        <v>2</v>
      </c>
      <c r="D211">
        <f t="shared" si="45"/>
        <v>2</v>
      </c>
      <c r="E211" s="33">
        <f>VLOOKUP(A211,TripCalcs!$A$2:$D$155,4,FALSE)</f>
        <v>0.74652777777777735</v>
      </c>
      <c r="F211" s="33" t="str">
        <f t="shared" si="37"/>
        <v>B_EB2</v>
      </c>
      <c r="G211">
        <f t="shared" si="38"/>
        <v>8</v>
      </c>
      <c r="H211">
        <f t="shared" si="46"/>
        <v>128</v>
      </c>
      <c r="I211" s="44">
        <f t="shared" si="39"/>
        <v>0.75208333333333288</v>
      </c>
      <c r="J211" s="31">
        <f t="shared" si="40"/>
        <v>18</v>
      </c>
      <c r="K211" s="31">
        <f t="shared" si="41"/>
        <v>2</v>
      </c>
      <c r="L211">
        <f t="shared" si="42"/>
        <v>59</v>
      </c>
      <c r="M211">
        <f t="shared" si="43"/>
        <v>180259</v>
      </c>
    </row>
    <row r="212" spans="1:13" x14ac:dyDescent="0.25">
      <c r="A212">
        <f t="shared" si="44"/>
        <v>83</v>
      </c>
      <c r="B212" t="str">
        <f>VLOOKUP(A212,TripCalcs!$A$2:$B$155,2,FALSE)</f>
        <v>B_WB</v>
      </c>
      <c r="C212">
        <f>VLOOKUP(B212,Features!$L$81:$M$86,2,FALSE)</f>
        <v>2</v>
      </c>
      <c r="D212">
        <f t="shared" si="45"/>
        <v>1</v>
      </c>
      <c r="E212" s="33">
        <f>VLOOKUP(A212,TripCalcs!$A$2:$D$155,4,FALSE)</f>
        <v>0.625</v>
      </c>
      <c r="F212" s="33" t="str">
        <f t="shared" si="37"/>
        <v>B_WB1</v>
      </c>
      <c r="G212">
        <f t="shared" si="38"/>
        <v>0</v>
      </c>
      <c r="H212">
        <f t="shared" si="46"/>
        <v>128</v>
      </c>
      <c r="I212" s="44">
        <f t="shared" si="39"/>
        <v>0.625</v>
      </c>
      <c r="J212" s="31">
        <f t="shared" si="40"/>
        <v>15</v>
      </c>
      <c r="K212" s="31">
        <f t="shared" si="41"/>
        <v>0</v>
      </c>
      <c r="L212">
        <f t="shared" si="42"/>
        <v>0</v>
      </c>
      <c r="M212">
        <f t="shared" si="43"/>
        <v>150000</v>
      </c>
    </row>
    <row r="213" spans="1:13" x14ac:dyDescent="0.25">
      <c r="A213">
        <f t="shared" si="44"/>
        <v>83</v>
      </c>
      <c r="B213" t="str">
        <f>VLOOKUP(A213,TripCalcs!$A$2:$B$155,2,FALSE)</f>
        <v>B_WB</v>
      </c>
      <c r="C213">
        <f>VLOOKUP(B213,Features!$L$81:$M$86,2,FALSE)</f>
        <v>2</v>
      </c>
      <c r="D213">
        <f t="shared" si="45"/>
        <v>2</v>
      </c>
      <c r="E213" s="33">
        <f>VLOOKUP(A213,TripCalcs!$A$2:$D$155,4,FALSE)</f>
        <v>0.625</v>
      </c>
      <c r="F213" s="33" t="str">
        <f t="shared" si="37"/>
        <v>B_WB2</v>
      </c>
      <c r="G213">
        <f t="shared" si="38"/>
        <v>8</v>
      </c>
      <c r="H213">
        <f t="shared" si="46"/>
        <v>144</v>
      </c>
      <c r="I213" s="44">
        <f t="shared" si="39"/>
        <v>0.63055555555555554</v>
      </c>
      <c r="J213" s="31">
        <f t="shared" si="40"/>
        <v>15</v>
      </c>
      <c r="K213" s="31">
        <f t="shared" si="41"/>
        <v>7</v>
      </c>
      <c r="L213">
        <f t="shared" si="42"/>
        <v>59</v>
      </c>
      <c r="M213">
        <f t="shared" si="43"/>
        <v>150759</v>
      </c>
    </row>
    <row r="214" spans="1:13" x14ac:dyDescent="0.25">
      <c r="A214">
        <f t="shared" si="44"/>
        <v>84</v>
      </c>
      <c r="B214" t="str">
        <f>VLOOKUP(A214,TripCalcs!$A$2:$B$155,2,FALSE)</f>
        <v>B_WB</v>
      </c>
      <c r="C214">
        <f>VLOOKUP(B214,Features!$L$81:$M$86,2,FALSE)</f>
        <v>2</v>
      </c>
      <c r="D214">
        <f t="shared" si="45"/>
        <v>1</v>
      </c>
      <c r="E214" s="33">
        <f>VLOOKUP(A214,TripCalcs!$A$2:$D$155,4,FALSE)</f>
        <v>0.62847222222222221</v>
      </c>
      <c r="F214" s="33" t="str">
        <f t="shared" si="37"/>
        <v>B_WB1</v>
      </c>
      <c r="G214">
        <f t="shared" si="38"/>
        <v>0</v>
      </c>
      <c r="H214">
        <f t="shared" si="46"/>
        <v>128</v>
      </c>
      <c r="I214" s="44">
        <f t="shared" si="39"/>
        <v>0.62847222222222221</v>
      </c>
      <c r="J214" s="31">
        <f t="shared" si="40"/>
        <v>15</v>
      </c>
      <c r="K214" s="31">
        <f t="shared" si="41"/>
        <v>4</v>
      </c>
      <c r="L214">
        <f t="shared" si="42"/>
        <v>59</v>
      </c>
      <c r="M214">
        <f t="shared" si="43"/>
        <v>150459</v>
      </c>
    </row>
    <row r="215" spans="1:13" x14ac:dyDescent="0.25">
      <c r="A215">
        <f t="shared" si="44"/>
        <v>84</v>
      </c>
      <c r="B215" t="str">
        <f>VLOOKUP(A215,TripCalcs!$A$2:$B$155,2,FALSE)</f>
        <v>B_WB</v>
      </c>
      <c r="C215">
        <f>VLOOKUP(B215,Features!$L$81:$M$86,2,FALSE)</f>
        <v>2</v>
      </c>
      <c r="D215">
        <f t="shared" si="45"/>
        <v>2</v>
      </c>
      <c r="E215" s="33">
        <f>VLOOKUP(A215,TripCalcs!$A$2:$D$155,4,FALSE)</f>
        <v>0.62847222222222221</v>
      </c>
      <c r="F215" s="33" t="str">
        <f t="shared" si="37"/>
        <v>B_WB2</v>
      </c>
      <c r="G215">
        <f t="shared" si="38"/>
        <v>8</v>
      </c>
      <c r="H215">
        <f t="shared" si="46"/>
        <v>144</v>
      </c>
      <c r="I215" s="44">
        <f t="shared" si="39"/>
        <v>0.63402777777777775</v>
      </c>
      <c r="J215" s="31">
        <f t="shared" si="40"/>
        <v>15</v>
      </c>
      <c r="K215" s="31">
        <f t="shared" si="41"/>
        <v>12</v>
      </c>
      <c r="L215">
        <f t="shared" si="42"/>
        <v>59</v>
      </c>
      <c r="M215">
        <f t="shared" si="43"/>
        <v>151259</v>
      </c>
    </row>
    <row r="216" spans="1:13" x14ac:dyDescent="0.25">
      <c r="A216">
        <f t="shared" si="44"/>
        <v>85</v>
      </c>
      <c r="B216" t="str">
        <f>VLOOKUP(A216,TripCalcs!$A$2:$B$155,2,FALSE)</f>
        <v>B_WB</v>
      </c>
      <c r="C216">
        <f>VLOOKUP(B216,Features!$L$81:$M$86,2,FALSE)</f>
        <v>2</v>
      </c>
      <c r="D216">
        <f t="shared" si="45"/>
        <v>1</v>
      </c>
      <c r="E216" s="33">
        <f>VLOOKUP(A216,TripCalcs!$A$2:$D$155,4,FALSE)</f>
        <v>0.63194444444444442</v>
      </c>
      <c r="F216" s="33" t="str">
        <f t="shared" si="37"/>
        <v>B_WB1</v>
      </c>
      <c r="G216">
        <f t="shared" si="38"/>
        <v>0</v>
      </c>
      <c r="H216">
        <f t="shared" si="46"/>
        <v>128</v>
      </c>
      <c r="I216" s="44">
        <f t="shared" si="39"/>
        <v>0.63194444444444442</v>
      </c>
      <c r="J216" s="31">
        <f t="shared" si="40"/>
        <v>15</v>
      </c>
      <c r="K216" s="31">
        <f t="shared" si="41"/>
        <v>9</v>
      </c>
      <c r="L216">
        <f t="shared" si="42"/>
        <v>59</v>
      </c>
      <c r="M216">
        <f t="shared" si="43"/>
        <v>150959</v>
      </c>
    </row>
    <row r="217" spans="1:13" x14ac:dyDescent="0.25">
      <c r="A217">
        <f t="shared" si="44"/>
        <v>85</v>
      </c>
      <c r="B217" t="str">
        <f>VLOOKUP(A217,TripCalcs!$A$2:$B$155,2,FALSE)</f>
        <v>B_WB</v>
      </c>
      <c r="C217">
        <f>VLOOKUP(B217,Features!$L$81:$M$86,2,FALSE)</f>
        <v>2</v>
      </c>
      <c r="D217">
        <f t="shared" si="45"/>
        <v>2</v>
      </c>
      <c r="E217" s="33">
        <f>VLOOKUP(A217,TripCalcs!$A$2:$D$155,4,FALSE)</f>
        <v>0.63194444444444442</v>
      </c>
      <c r="F217" s="33" t="str">
        <f t="shared" si="37"/>
        <v>B_WB2</v>
      </c>
      <c r="G217">
        <f t="shared" si="38"/>
        <v>8</v>
      </c>
      <c r="H217">
        <f t="shared" si="46"/>
        <v>144</v>
      </c>
      <c r="I217" s="44">
        <f t="shared" si="39"/>
        <v>0.63749999999999996</v>
      </c>
      <c r="J217" s="31">
        <f t="shared" si="40"/>
        <v>15</v>
      </c>
      <c r="K217" s="31">
        <f t="shared" si="41"/>
        <v>17</v>
      </c>
      <c r="L217">
        <f t="shared" si="42"/>
        <v>59</v>
      </c>
      <c r="M217">
        <f t="shared" si="43"/>
        <v>151759</v>
      </c>
    </row>
    <row r="218" spans="1:13" x14ac:dyDescent="0.25">
      <c r="A218">
        <f t="shared" si="44"/>
        <v>86</v>
      </c>
      <c r="B218" t="str">
        <f>VLOOKUP(A218,TripCalcs!$A$2:$B$155,2,FALSE)</f>
        <v>B_WB</v>
      </c>
      <c r="C218">
        <f>VLOOKUP(B218,Features!$L$81:$M$86,2,FALSE)</f>
        <v>2</v>
      </c>
      <c r="D218">
        <f t="shared" si="45"/>
        <v>1</v>
      </c>
      <c r="E218" s="33">
        <f>VLOOKUP(A218,TripCalcs!$A$2:$D$155,4,FALSE)</f>
        <v>0.63541666666666663</v>
      </c>
      <c r="F218" s="33" t="str">
        <f t="shared" si="37"/>
        <v>B_WB1</v>
      </c>
      <c r="G218">
        <f t="shared" si="38"/>
        <v>0</v>
      </c>
      <c r="H218">
        <f t="shared" si="46"/>
        <v>128</v>
      </c>
      <c r="I218" s="44">
        <f t="shared" si="39"/>
        <v>0.63541666666666663</v>
      </c>
      <c r="J218" s="31">
        <f t="shared" si="40"/>
        <v>15</v>
      </c>
      <c r="K218" s="31">
        <f t="shared" si="41"/>
        <v>15</v>
      </c>
      <c r="L218">
        <f t="shared" si="42"/>
        <v>0</v>
      </c>
      <c r="M218">
        <f t="shared" si="43"/>
        <v>151500</v>
      </c>
    </row>
    <row r="219" spans="1:13" x14ac:dyDescent="0.25">
      <c r="A219">
        <f t="shared" si="44"/>
        <v>86</v>
      </c>
      <c r="B219" t="str">
        <f>VLOOKUP(A219,TripCalcs!$A$2:$B$155,2,FALSE)</f>
        <v>B_WB</v>
      </c>
      <c r="C219">
        <f>VLOOKUP(B219,Features!$L$81:$M$86,2,FALSE)</f>
        <v>2</v>
      </c>
      <c r="D219">
        <f t="shared" si="45"/>
        <v>2</v>
      </c>
      <c r="E219" s="33">
        <f>VLOOKUP(A219,TripCalcs!$A$2:$D$155,4,FALSE)</f>
        <v>0.63541666666666663</v>
      </c>
      <c r="F219" s="33" t="str">
        <f t="shared" si="37"/>
        <v>B_WB2</v>
      </c>
      <c r="G219">
        <f t="shared" si="38"/>
        <v>8</v>
      </c>
      <c r="H219">
        <f t="shared" si="46"/>
        <v>144</v>
      </c>
      <c r="I219" s="44">
        <f t="shared" si="39"/>
        <v>0.64097222222222217</v>
      </c>
      <c r="J219" s="31">
        <f t="shared" si="40"/>
        <v>15</v>
      </c>
      <c r="K219" s="31">
        <f t="shared" si="41"/>
        <v>23</v>
      </c>
      <c r="L219">
        <f t="shared" si="42"/>
        <v>0</v>
      </c>
      <c r="M219">
        <f t="shared" si="43"/>
        <v>152300</v>
      </c>
    </row>
    <row r="220" spans="1:13" x14ac:dyDescent="0.25">
      <c r="A220">
        <f t="shared" si="44"/>
        <v>87</v>
      </c>
      <c r="B220" t="str">
        <f>VLOOKUP(A220,TripCalcs!$A$2:$B$155,2,FALSE)</f>
        <v>B_WB</v>
      </c>
      <c r="C220">
        <f>VLOOKUP(B220,Features!$L$81:$M$86,2,FALSE)</f>
        <v>2</v>
      </c>
      <c r="D220">
        <f t="shared" si="45"/>
        <v>1</v>
      </c>
      <c r="E220" s="33">
        <f>VLOOKUP(A220,TripCalcs!$A$2:$D$155,4,FALSE)</f>
        <v>0.63888888888888884</v>
      </c>
      <c r="F220" s="33" t="str">
        <f t="shared" si="37"/>
        <v>B_WB1</v>
      </c>
      <c r="G220">
        <f t="shared" si="38"/>
        <v>0</v>
      </c>
      <c r="H220">
        <f t="shared" si="46"/>
        <v>128</v>
      </c>
      <c r="I220" s="44">
        <f t="shared" si="39"/>
        <v>0.63888888888888884</v>
      </c>
      <c r="J220" s="31">
        <f t="shared" si="40"/>
        <v>15</v>
      </c>
      <c r="K220" s="31">
        <f t="shared" si="41"/>
        <v>19</v>
      </c>
      <c r="L220">
        <f t="shared" si="42"/>
        <v>59</v>
      </c>
      <c r="M220">
        <f t="shared" si="43"/>
        <v>151959</v>
      </c>
    </row>
    <row r="221" spans="1:13" x14ac:dyDescent="0.25">
      <c r="A221">
        <f t="shared" si="44"/>
        <v>87</v>
      </c>
      <c r="B221" t="str">
        <f>VLOOKUP(A221,TripCalcs!$A$2:$B$155,2,FALSE)</f>
        <v>B_WB</v>
      </c>
      <c r="C221">
        <f>VLOOKUP(B221,Features!$L$81:$M$86,2,FALSE)</f>
        <v>2</v>
      </c>
      <c r="D221">
        <f t="shared" si="45"/>
        <v>2</v>
      </c>
      <c r="E221" s="33">
        <f>VLOOKUP(A221,TripCalcs!$A$2:$D$155,4,FALSE)</f>
        <v>0.63888888888888884</v>
      </c>
      <c r="F221" s="33" t="str">
        <f t="shared" si="37"/>
        <v>B_WB2</v>
      </c>
      <c r="G221">
        <f t="shared" si="38"/>
        <v>8</v>
      </c>
      <c r="H221">
        <f t="shared" si="46"/>
        <v>144</v>
      </c>
      <c r="I221" s="44">
        <f t="shared" si="39"/>
        <v>0.64444444444444438</v>
      </c>
      <c r="J221" s="31">
        <f t="shared" si="40"/>
        <v>15</v>
      </c>
      <c r="K221" s="31">
        <f t="shared" si="41"/>
        <v>27</v>
      </c>
      <c r="L221">
        <f t="shared" si="42"/>
        <v>59</v>
      </c>
      <c r="M221">
        <f t="shared" si="43"/>
        <v>152759</v>
      </c>
    </row>
    <row r="222" spans="1:13" x14ac:dyDescent="0.25">
      <c r="A222">
        <f t="shared" si="44"/>
        <v>88</v>
      </c>
      <c r="B222" t="str">
        <f>VLOOKUP(A222,TripCalcs!$A$2:$B$155,2,FALSE)</f>
        <v>B_WB</v>
      </c>
      <c r="C222">
        <f>VLOOKUP(B222,Features!$L$81:$M$86,2,FALSE)</f>
        <v>2</v>
      </c>
      <c r="D222">
        <f t="shared" si="45"/>
        <v>1</v>
      </c>
      <c r="E222" s="33">
        <f>VLOOKUP(A222,TripCalcs!$A$2:$D$155,4,FALSE)</f>
        <v>0.64236111111111105</v>
      </c>
      <c r="F222" s="33" t="str">
        <f t="shared" si="37"/>
        <v>B_WB1</v>
      </c>
      <c r="G222">
        <f t="shared" si="38"/>
        <v>0</v>
      </c>
      <c r="H222">
        <f t="shared" si="46"/>
        <v>128</v>
      </c>
      <c r="I222" s="44">
        <f t="shared" si="39"/>
        <v>0.64236111111111105</v>
      </c>
      <c r="J222" s="31">
        <f t="shared" si="40"/>
        <v>15</v>
      </c>
      <c r="K222" s="31">
        <f t="shared" si="41"/>
        <v>24</v>
      </c>
      <c r="L222">
        <f t="shared" si="42"/>
        <v>59</v>
      </c>
      <c r="M222">
        <f t="shared" si="43"/>
        <v>152459</v>
      </c>
    </row>
    <row r="223" spans="1:13" x14ac:dyDescent="0.25">
      <c r="A223">
        <f t="shared" si="44"/>
        <v>88</v>
      </c>
      <c r="B223" t="str">
        <f>VLOOKUP(A223,TripCalcs!$A$2:$B$155,2,FALSE)</f>
        <v>B_WB</v>
      </c>
      <c r="C223">
        <f>VLOOKUP(B223,Features!$L$81:$M$86,2,FALSE)</f>
        <v>2</v>
      </c>
      <c r="D223">
        <f t="shared" si="45"/>
        <v>2</v>
      </c>
      <c r="E223" s="33">
        <f>VLOOKUP(A223,TripCalcs!$A$2:$D$155,4,FALSE)</f>
        <v>0.64236111111111105</v>
      </c>
      <c r="F223" s="33" t="str">
        <f t="shared" si="37"/>
        <v>B_WB2</v>
      </c>
      <c r="G223">
        <f t="shared" si="38"/>
        <v>8</v>
      </c>
      <c r="H223">
        <f t="shared" si="46"/>
        <v>144</v>
      </c>
      <c r="I223" s="44">
        <f t="shared" si="39"/>
        <v>0.64791666666666659</v>
      </c>
      <c r="J223" s="31">
        <f t="shared" si="40"/>
        <v>15</v>
      </c>
      <c r="K223" s="31">
        <f t="shared" si="41"/>
        <v>32</v>
      </c>
      <c r="L223">
        <f t="shared" si="42"/>
        <v>59</v>
      </c>
      <c r="M223">
        <f t="shared" si="43"/>
        <v>153259</v>
      </c>
    </row>
    <row r="224" spans="1:13" x14ac:dyDescent="0.25">
      <c r="A224">
        <f t="shared" si="44"/>
        <v>89</v>
      </c>
      <c r="B224" t="str">
        <f>VLOOKUP(A224,TripCalcs!$A$2:$B$155,2,FALSE)</f>
        <v>B_WB</v>
      </c>
      <c r="C224">
        <f>VLOOKUP(B224,Features!$L$81:$M$86,2,FALSE)</f>
        <v>2</v>
      </c>
      <c r="D224">
        <f t="shared" si="45"/>
        <v>1</v>
      </c>
      <c r="E224" s="33">
        <f>VLOOKUP(A224,TripCalcs!$A$2:$D$155,4,FALSE)</f>
        <v>0.64583333333333326</v>
      </c>
      <c r="F224" s="33" t="str">
        <f t="shared" si="37"/>
        <v>B_WB1</v>
      </c>
      <c r="G224">
        <f t="shared" si="38"/>
        <v>0</v>
      </c>
      <c r="H224">
        <f t="shared" si="46"/>
        <v>128</v>
      </c>
      <c r="I224" s="44">
        <f t="shared" si="39"/>
        <v>0.64583333333333326</v>
      </c>
      <c r="J224" s="31">
        <f t="shared" si="40"/>
        <v>15</v>
      </c>
      <c r="K224" s="31">
        <f t="shared" si="41"/>
        <v>29</v>
      </c>
      <c r="L224">
        <f t="shared" si="42"/>
        <v>59</v>
      </c>
      <c r="M224">
        <f t="shared" si="43"/>
        <v>152959</v>
      </c>
    </row>
    <row r="225" spans="1:13" x14ac:dyDescent="0.25">
      <c r="A225">
        <f t="shared" si="44"/>
        <v>89</v>
      </c>
      <c r="B225" t="str">
        <f>VLOOKUP(A225,TripCalcs!$A$2:$B$155,2,FALSE)</f>
        <v>B_WB</v>
      </c>
      <c r="C225">
        <f>VLOOKUP(B225,Features!$L$81:$M$86,2,FALSE)</f>
        <v>2</v>
      </c>
      <c r="D225">
        <f t="shared" si="45"/>
        <v>2</v>
      </c>
      <c r="E225" s="33">
        <f>VLOOKUP(A225,TripCalcs!$A$2:$D$155,4,FALSE)</f>
        <v>0.64583333333333326</v>
      </c>
      <c r="F225" s="33" t="str">
        <f t="shared" si="37"/>
        <v>B_WB2</v>
      </c>
      <c r="G225">
        <f t="shared" si="38"/>
        <v>8</v>
      </c>
      <c r="H225">
        <f t="shared" si="46"/>
        <v>144</v>
      </c>
      <c r="I225" s="44">
        <f t="shared" si="39"/>
        <v>0.6513888888888888</v>
      </c>
      <c r="J225" s="31">
        <f t="shared" si="40"/>
        <v>15</v>
      </c>
      <c r="K225" s="31">
        <f t="shared" si="41"/>
        <v>37</v>
      </c>
      <c r="L225">
        <f t="shared" si="42"/>
        <v>59</v>
      </c>
      <c r="M225">
        <f t="shared" si="43"/>
        <v>153759</v>
      </c>
    </row>
    <row r="226" spans="1:13" x14ac:dyDescent="0.25">
      <c r="A226">
        <f t="shared" si="44"/>
        <v>90</v>
      </c>
      <c r="B226" t="str">
        <f>VLOOKUP(A226,TripCalcs!$A$2:$B$155,2,FALSE)</f>
        <v>B_WB</v>
      </c>
      <c r="C226">
        <f>VLOOKUP(B226,Features!$L$81:$M$86,2,FALSE)</f>
        <v>2</v>
      </c>
      <c r="D226">
        <f t="shared" si="45"/>
        <v>1</v>
      </c>
      <c r="E226" s="33">
        <f>VLOOKUP(A226,TripCalcs!$A$2:$D$155,4,FALSE)</f>
        <v>0.64930555555555547</v>
      </c>
      <c r="F226" s="33" t="str">
        <f t="shared" si="37"/>
        <v>B_WB1</v>
      </c>
      <c r="G226">
        <f t="shared" si="38"/>
        <v>0</v>
      </c>
      <c r="H226">
        <f t="shared" si="46"/>
        <v>128</v>
      </c>
      <c r="I226" s="44">
        <f t="shared" si="39"/>
        <v>0.64930555555555547</v>
      </c>
      <c r="J226" s="31">
        <f t="shared" si="40"/>
        <v>15</v>
      </c>
      <c r="K226" s="31">
        <f t="shared" si="41"/>
        <v>34</v>
      </c>
      <c r="L226">
        <f t="shared" si="42"/>
        <v>59</v>
      </c>
      <c r="M226">
        <f t="shared" si="43"/>
        <v>153459</v>
      </c>
    </row>
    <row r="227" spans="1:13" x14ac:dyDescent="0.25">
      <c r="A227">
        <f t="shared" si="44"/>
        <v>90</v>
      </c>
      <c r="B227" t="str">
        <f>VLOOKUP(A227,TripCalcs!$A$2:$B$155,2,FALSE)</f>
        <v>B_WB</v>
      </c>
      <c r="C227">
        <f>VLOOKUP(B227,Features!$L$81:$M$86,2,FALSE)</f>
        <v>2</v>
      </c>
      <c r="D227">
        <f t="shared" si="45"/>
        <v>2</v>
      </c>
      <c r="E227" s="33">
        <f>VLOOKUP(A227,TripCalcs!$A$2:$D$155,4,FALSE)</f>
        <v>0.64930555555555547</v>
      </c>
      <c r="F227" s="33" t="str">
        <f t="shared" si="37"/>
        <v>B_WB2</v>
      </c>
      <c r="G227">
        <f t="shared" si="38"/>
        <v>8</v>
      </c>
      <c r="H227">
        <f t="shared" si="46"/>
        <v>144</v>
      </c>
      <c r="I227" s="44">
        <f t="shared" si="39"/>
        <v>0.65486111111111101</v>
      </c>
      <c r="J227" s="31">
        <f t="shared" si="40"/>
        <v>15</v>
      </c>
      <c r="K227" s="31">
        <f t="shared" si="41"/>
        <v>42</v>
      </c>
      <c r="L227">
        <f t="shared" si="42"/>
        <v>59</v>
      </c>
      <c r="M227">
        <f t="shared" si="43"/>
        <v>154259</v>
      </c>
    </row>
    <row r="228" spans="1:13" x14ac:dyDescent="0.25">
      <c r="A228">
        <f t="shared" si="44"/>
        <v>91</v>
      </c>
      <c r="B228" t="str">
        <f>VLOOKUP(A228,TripCalcs!$A$2:$B$155,2,FALSE)</f>
        <v>B_WB</v>
      </c>
      <c r="C228">
        <f>VLOOKUP(B228,Features!$L$81:$M$86,2,FALSE)</f>
        <v>2</v>
      </c>
      <c r="D228">
        <f t="shared" si="45"/>
        <v>1</v>
      </c>
      <c r="E228" s="33">
        <f>VLOOKUP(A228,TripCalcs!$A$2:$D$155,4,FALSE)</f>
        <v>0.65277777777777768</v>
      </c>
      <c r="F228" s="33" t="str">
        <f t="shared" si="37"/>
        <v>B_WB1</v>
      </c>
      <c r="G228">
        <f t="shared" si="38"/>
        <v>0</v>
      </c>
      <c r="H228">
        <f t="shared" si="46"/>
        <v>128</v>
      </c>
      <c r="I228" s="44">
        <f t="shared" si="39"/>
        <v>0.65277777777777768</v>
      </c>
      <c r="J228" s="31">
        <f t="shared" si="40"/>
        <v>15</v>
      </c>
      <c r="K228" s="31">
        <f t="shared" si="41"/>
        <v>39</v>
      </c>
      <c r="L228">
        <f t="shared" si="42"/>
        <v>59</v>
      </c>
      <c r="M228">
        <f t="shared" si="43"/>
        <v>153959</v>
      </c>
    </row>
    <row r="229" spans="1:13" x14ac:dyDescent="0.25">
      <c r="A229">
        <f t="shared" si="44"/>
        <v>91</v>
      </c>
      <c r="B229" t="str">
        <f>VLOOKUP(A229,TripCalcs!$A$2:$B$155,2,FALSE)</f>
        <v>B_WB</v>
      </c>
      <c r="C229">
        <f>VLOOKUP(B229,Features!$L$81:$M$86,2,FALSE)</f>
        <v>2</v>
      </c>
      <c r="D229">
        <f t="shared" si="45"/>
        <v>2</v>
      </c>
      <c r="E229" s="33">
        <f>VLOOKUP(A229,TripCalcs!$A$2:$D$155,4,FALSE)</f>
        <v>0.65277777777777768</v>
      </c>
      <c r="F229" s="33" t="str">
        <f t="shared" si="37"/>
        <v>B_WB2</v>
      </c>
      <c r="G229">
        <f t="shared" si="38"/>
        <v>8</v>
      </c>
      <c r="H229">
        <f t="shared" si="46"/>
        <v>144</v>
      </c>
      <c r="I229" s="44">
        <f t="shared" si="39"/>
        <v>0.65833333333333321</v>
      </c>
      <c r="J229" s="31">
        <f t="shared" si="40"/>
        <v>15</v>
      </c>
      <c r="K229" s="31">
        <f t="shared" si="41"/>
        <v>47</v>
      </c>
      <c r="L229">
        <f t="shared" si="42"/>
        <v>59</v>
      </c>
      <c r="M229">
        <f t="shared" si="43"/>
        <v>154759</v>
      </c>
    </row>
    <row r="230" spans="1:13" x14ac:dyDescent="0.25">
      <c r="A230">
        <f t="shared" si="44"/>
        <v>92</v>
      </c>
      <c r="B230" t="str">
        <f>VLOOKUP(A230,TripCalcs!$A$2:$B$155,2,FALSE)</f>
        <v>B_WB</v>
      </c>
      <c r="C230">
        <f>VLOOKUP(B230,Features!$L$81:$M$86,2,FALSE)</f>
        <v>2</v>
      </c>
      <c r="D230">
        <f t="shared" si="45"/>
        <v>1</v>
      </c>
      <c r="E230" s="33">
        <f>VLOOKUP(A230,TripCalcs!$A$2:$D$155,4,FALSE)</f>
        <v>0.65624999999999989</v>
      </c>
      <c r="F230" s="33" t="str">
        <f t="shared" si="37"/>
        <v>B_WB1</v>
      </c>
      <c r="G230">
        <f t="shared" si="38"/>
        <v>0</v>
      </c>
      <c r="H230">
        <f t="shared" si="46"/>
        <v>128</v>
      </c>
      <c r="I230" s="44">
        <f t="shared" si="39"/>
        <v>0.65624999999999989</v>
      </c>
      <c r="J230" s="31">
        <f t="shared" si="40"/>
        <v>15</v>
      </c>
      <c r="K230" s="31">
        <f t="shared" si="41"/>
        <v>44</v>
      </c>
      <c r="L230">
        <f t="shared" si="42"/>
        <v>59</v>
      </c>
      <c r="M230">
        <f t="shared" si="43"/>
        <v>154459</v>
      </c>
    </row>
    <row r="231" spans="1:13" x14ac:dyDescent="0.25">
      <c r="A231">
        <f t="shared" si="44"/>
        <v>92</v>
      </c>
      <c r="B231" t="str">
        <f>VLOOKUP(A231,TripCalcs!$A$2:$B$155,2,FALSE)</f>
        <v>B_WB</v>
      </c>
      <c r="C231">
        <f>VLOOKUP(B231,Features!$L$81:$M$86,2,FALSE)</f>
        <v>2</v>
      </c>
      <c r="D231">
        <f t="shared" si="45"/>
        <v>2</v>
      </c>
      <c r="E231" s="33">
        <f>VLOOKUP(A231,TripCalcs!$A$2:$D$155,4,FALSE)</f>
        <v>0.65624999999999989</v>
      </c>
      <c r="F231" s="33" t="str">
        <f t="shared" si="37"/>
        <v>B_WB2</v>
      </c>
      <c r="G231">
        <f t="shared" si="38"/>
        <v>8</v>
      </c>
      <c r="H231">
        <f t="shared" si="46"/>
        <v>144</v>
      </c>
      <c r="I231" s="44">
        <f t="shared" si="39"/>
        <v>0.66180555555555542</v>
      </c>
      <c r="J231" s="31">
        <f t="shared" si="40"/>
        <v>15</v>
      </c>
      <c r="K231" s="31">
        <f t="shared" si="41"/>
        <v>52</v>
      </c>
      <c r="L231">
        <f t="shared" si="42"/>
        <v>59</v>
      </c>
      <c r="M231">
        <f t="shared" si="43"/>
        <v>155259</v>
      </c>
    </row>
    <row r="232" spans="1:13" x14ac:dyDescent="0.25">
      <c r="A232">
        <f t="shared" si="44"/>
        <v>93</v>
      </c>
      <c r="B232" t="str">
        <f>VLOOKUP(A232,TripCalcs!$A$2:$B$155,2,FALSE)</f>
        <v>B_WB</v>
      </c>
      <c r="C232">
        <f>VLOOKUP(B232,Features!$L$81:$M$86,2,FALSE)</f>
        <v>2</v>
      </c>
      <c r="D232">
        <f t="shared" si="45"/>
        <v>1</v>
      </c>
      <c r="E232" s="33">
        <f>VLOOKUP(A232,TripCalcs!$A$2:$D$155,4,FALSE)</f>
        <v>0.6597222222222221</v>
      </c>
      <c r="F232" s="33" t="str">
        <f t="shared" si="37"/>
        <v>B_WB1</v>
      </c>
      <c r="G232">
        <f t="shared" si="38"/>
        <v>0</v>
      </c>
      <c r="H232">
        <f t="shared" si="46"/>
        <v>128</v>
      </c>
      <c r="I232" s="44">
        <f t="shared" si="39"/>
        <v>0.6597222222222221</v>
      </c>
      <c r="J232" s="31">
        <f t="shared" si="40"/>
        <v>15</v>
      </c>
      <c r="K232" s="31">
        <f t="shared" si="41"/>
        <v>49</v>
      </c>
      <c r="L232">
        <f t="shared" si="42"/>
        <v>59</v>
      </c>
      <c r="M232">
        <f t="shared" si="43"/>
        <v>154959</v>
      </c>
    </row>
    <row r="233" spans="1:13" x14ac:dyDescent="0.25">
      <c r="A233">
        <f t="shared" si="44"/>
        <v>93</v>
      </c>
      <c r="B233" t="str">
        <f>VLOOKUP(A233,TripCalcs!$A$2:$B$155,2,FALSE)</f>
        <v>B_WB</v>
      </c>
      <c r="C233">
        <f>VLOOKUP(B233,Features!$L$81:$M$86,2,FALSE)</f>
        <v>2</v>
      </c>
      <c r="D233">
        <f t="shared" si="45"/>
        <v>2</v>
      </c>
      <c r="E233" s="33">
        <f>VLOOKUP(A233,TripCalcs!$A$2:$D$155,4,FALSE)</f>
        <v>0.6597222222222221</v>
      </c>
      <c r="F233" s="33" t="str">
        <f t="shared" si="37"/>
        <v>B_WB2</v>
      </c>
      <c r="G233">
        <f t="shared" si="38"/>
        <v>8</v>
      </c>
      <c r="H233">
        <f t="shared" si="46"/>
        <v>144</v>
      </c>
      <c r="I233" s="44">
        <f t="shared" si="39"/>
        <v>0.66527777777777763</v>
      </c>
      <c r="J233" s="31">
        <f t="shared" si="40"/>
        <v>15</v>
      </c>
      <c r="K233" s="31">
        <f t="shared" si="41"/>
        <v>57</v>
      </c>
      <c r="L233">
        <f t="shared" si="42"/>
        <v>59</v>
      </c>
      <c r="M233">
        <f t="shared" si="43"/>
        <v>155759</v>
      </c>
    </row>
    <row r="234" spans="1:13" x14ac:dyDescent="0.25">
      <c r="A234">
        <f t="shared" si="44"/>
        <v>94</v>
      </c>
      <c r="B234" t="str">
        <f>VLOOKUP(A234,TripCalcs!$A$2:$B$155,2,FALSE)</f>
        <v>B_WB</v>
      </c>
      <c r="C234">
        <f>VLOOKUP(B234,Features!$L$81:$M$86,2,FALSE)</f>
        <v>2</v>
      </c>
      <c r="D234">
        <f t="shared" si="45"/>
        <v>1</v>
      </c>
      <c r="E234" s="33">
        <f>VLOOKUP(A234,TripCalcs!$A$2:$D$155,4,FALSE)</f>
        <v>0.66319444444444431</v>
      </c>
      <c r="F234" s="33" t="str">
        <f t="shared" si="37"/>
        <v>B_WB1</v>
      </c>
      <c r="G234">
        <f t="shared" si="38"/>
        <v>0</v>
      </c>
      <c r="H234">
        <f t="shared" si="46"/>
        <v>128</v>
      </c>
      <c r="I234" s="44">
        <f t="shared" si="39"/>
        <v>0.66319444444444431</v>
      </c>
      <c r="J234" s="31">
        <f t="shared" si="40"/>
        <v>15</v>
      </c>
      <c r="K234" s="31">
        <f t="shared" si="41"/>
        <v>54</v>
      </c>
      <c r="L234">
        <f t="shared" si="42"/>
        <v>59</v>
      </c>
      <c r="M234">
        <f t="shared" si="43"/>
        <v>155459</v>
      </c>
    </row>
    <row r="235" spans="1:13" x14ac:dyDescent="0.25">
      <c r="A235">
        <f t="shared" si="44"/>
        <v>94</v>
      </c>
      <c r="B235" t="str">
        <f>VLOOKUP(A235,TripCalcs!$A$2:$B$155,2,FALSE)</f>
        <v>B_WB</v>
      </c>
      <c r="C235">
        <f>VLOOKUP(B235,Features!$L$81:$M$86,2,FALSE)</f>
        <v>2</v>
      </c>
      <c r="D235">
        <f t="shared" si="45"/>
        <v>2</v>
      </c>
      <c r="E235" s="33">
        <f>VLOOKUP(A235,TripCalcs!$A$2:$D$155,4,FALSE)</f>
        <v>0.66319444444444431</v>
      </c>
      <c r="F235" s="33" t="str">
        <f t="shared" si="37"/>
        <v>B_WB2</v>
      </c>
      <c r="G235">
        <f t="shared" si="38"/>
        <v>8</v>
      </c>
      <c r="H235">
        <f t="shared" si="46"/>
        <v>144</v>
      </c>
      <c r="I235" s="44">
        <f t="shared" si="39"/>
        <v>0.66874999999999984</v>
      </c>
      <c r="J235" s="31">
        <f t="shared" si="40"/>
        <v>16</v>
      </c>
      <c r="K235" s="31">
        <f t="shared" si="41"/>
        <v>2</v>
      </c>
      <c r="L235">
        <f t="shared" si="42"/>
        <v>59</v>
      </c>
      <c r="M235">
        <f t="shared" si="43"/>
        <v>160259</v>
      </c>
    </row>
    <row r="236" spans="1:13" x14ac:dyDescent="0.25">
      <c r="A236">
        <f t="shared" si="44"/>
        <v>95</v>
      </c>
      <c r="B236" t="str">
        <f>VLOOKUP(A236,TripCalcs!$A$2:$B$155,2,FALSE)</f>
        <v>B_WB</v>
      </c>
      <c r="C236">
        <f>VLOOKUP(B236,Features!$L$81:$M$86,2,FALSE)</f>
        <v>2</v>
      </c>
      <c r="D236">
        <f t="shared" si="45"/>
        <v>1</v>
      </c>
      <c r="E236" s="33">
        <f>VLOOKUP(A236,TripCalcs!$A$2:$D$155,4,FALSE)</f>
        <v>0.66666666666666652</v>
      </c>
      <c r="F236" s="33" t="str">
        <f t="shared" si="37"/>
        <v>B_WB1</v>
      </c>
      <c r="G236">
        <f t="shared" si="38"/>
        <v>0</v>
      </c>
      <c r="H236">
        <f t="shared" si="46"/>
        <v>128</v>
      </c>
      <c r="I236" s="44">
        <f t="shared" si="39"/>
        <v>0.66666666666666652</v>
      </c>
      <c r="J236" s="31">
        <f t="shared" si="40"/>
        <v>16</v>
      </c>
      <c r="K236" s="31">
        <f t="shared" si="41"/>
        <v>0</v>
      </c>
      <c r="L236">
        <f t="shared" si="42"/>
        <v>0</v>
      </c>
      <c r="M236">
        <f t="shared" si="43"/>
        <v>160000</v>
      </c>
    </row>
    <row r="237" spans="1:13" x14ac:dyDescent="0.25">
      <c r="A237">
        <f t="shared" si="44"/>
        <v>95</v>
      </c>
      <c r="B237" t="str">
        <f>VLOOKUP(A237,TripCalcs!$A$2:$B$155,2,FALSE)</f>
        <v>B_WB</v>
      </c>
      <c r="C237">
        <f>VLOOKUP(B237,Features!$L$81:$M$86,2,FALSE)</f>
        <v>2</v>
      </c>
      <c r="D237">
        <f t="shared" si="45"/>
        <v>2</v>
      </c>
      <c r="E237" s="33">
        <f>VLOOKUP(A237,TripCalcs!$A$2:$D$155,4,FALSE)</f>
        <v>0.66666666666666652</v>
      </c>
      <c r="F237" s="33" t="str">
        <f t="shared" si="37"/>
        <v>B_WB2</v>
      </c>
      <c r="G237">
        <f t="shared" si="38"/>
        <v>8</v>
      </c>
      <c r="H237">
        <f t="shared" si="46"/>
        <v>144</v>
      </c>
      <c r="I237" s="44">
        <f t="shared" si="39"/>
        <v>0.67222222222222205</v>
      </c>
      <c r="J237" s="31">
        <f t="shared" si="40"/>
        <v>16</v>
      </c>
      <c r="K237" s="31">
        <f t="shared" si="41"/>
        <v>7</v>
      </c>
      <c r="L237">
        <f t="shared" si="42"/>
        <v>59</v>
      </c>
      <c r="M237">
        <f t="shared" si="43"/>
        <v>160759</v>
      </c>
    </row>
    <row r="238" spans="1:13" x14ac:dyDescent="0.25">
      <c r="A238">
        <f t="shared" si="44"/>
        <v>96</v>
      </c>
      <c r="B238" t="str">
        <f>VLOOKUP(A238,TripCalcs!$A$2:$B$155,2,FALSE)</f>
        <v>B_WB</v>
      </c>
      <c r="C238">
        <f>VLOOKUP(B238,Features!$L$81:$M$86,2,FALSE)</f>
        <v>2</v>
      </c>
      <c r="D238">
        <f t="shared" si="45"/>
        <v>1</v>
      </c>
      <c r="E238" s="33">
        <f>VLOOKUP(A238,TripCalcs!$A$2:$D$155,4,FALSE)</f>
        <v>0.67013888888888873</v>
      </c>
      <c r="F238" s="33" t="str">
        <f t="shared" si="37"/>
        <v>B_WB1</v>
      </c>
      <c r="G238">
        <f t="shared" si="38"/>
        <v>0</v>
      </c>
      <c r="H238">
        <f t="shared" si="46"/>
        <v>128</v>
      </c>
      <c r="I238" s="44">
        <f t="shared" si="39"/>
        <v>0.67013888888888873</v>
      </c>
      <c r="J238" s="31">
        <f t="shared" si="40"/>
        <v>16</v>
      </c>
      <c r="K238" s="31">
        <f t="shared" si="41"/>
        <v>4</v>
      </c>
      <c r="L238">
        <f t="shared" si="42"/>
        <v>59</v>
      </c>
      <c r="M238">
        <f t="shared" si="43"/>
        <v>160459</v>
      </c>
    </row>
    <row r="239" spans="1:13" x14ac:dyDescent="0.25">
      <c r="A239">
        <f t="shared" si="44"/>
        <v>96</v>
      </c>
      <c r="B239" t="str">
        <f>VLOOKUP(A239,TripCalcs!$A$2:$B$155,2,FALSE)</f>
        <v>B_WB</v>
      </c>
      <c r="C239">
        <f>VLOOKUP(B239,Features!$L$81:$M$86,2,FALSE)</f>
        <v>2</v>
      </c>
      <c r="D239">
        <f t="shared" si="45"/>
        <v>2</v>
      </c>
      <c r="E239" s="33">
        <f>VLOOKUP(A239,TripCalcs!$A$2:$D$155,4,FALSE)</f>
        <v>0.67013888888888873</v>
      </c>
      <c r="F239" s="33" t="str">
        <f t="shared" si="37"/>
        <v>B_WB2</v>
      </c>
      <c r="G239">
        <f t="shared" si="38"/>
        <v>8</v>
      </c>
      <c r="H239">
        <f t="shared" si="46"/>
        <v>144</v>
      </c>
      <c r="I239" s="44">
        <f t="shared" si="39"/>
        <v>0.67569444444444426</v>
      </c>
      <c r="J239" s="31">
        <f t="shared" si="40"/>
        <v>16</v>
      </c>
      <c r="K239" s="31">
        <f t="shared" si="41"/>
        <v>12</v>
      </c>
      <c r="L239">
        <f t="shared" si="42"/>
        <v>59</v>
      </c>
      <c r="M239">
        <f t="shared" si="43"/>
        <v>161259</v>
      </c>
    </row>
    <row r="240" spans="1:13" x14ac:dyDescent="0.25">
      <c r="A240">
        <f t="shared" si="44"/>
        <v>97</v>
      </c>
      <c r="B240" t="str">
        <f>VLOOKUP(A240,TripCalcs!$A$2:$B$155,2,FALSE)</f>
        <v>B_WB</v>
      </c>
      <c r="C240">
        <f>VLOOKUP(B240,Features!$L$81:$M$86,2,FALSE)</f>
        <v>2</v>
      </c>
      <c r="D240">
        <f t="shared" si="45"/>
        <v>1</v>
      </c>
      <c r="E240" s="33">
        <f>VLOOKUP(A240,TripCalcs!$A$2:$D$155,4,FALSE)</f>
        <v>0.67361111111111094</v>
      </c>
      <c r="F240" s="33" t="str">
        <f t="shared" si="37"/>
        <v>B_WB1</v>
      </c>
      <c r="G240">
        <f t="shared" si="38"/>
        <v>0</v>
      </c>
      <c r="H240">
        <f t="shared" si="46"/>
        <v>128</v>
      </c>
      <c r="I240" s="44">
        <f t="shared" si="39"/>
        <v>0.67361111111111094</v>
      </c>
      <c r="J240" s="31">
        <f t="shared" si="40"/>
        <v>16</v>
      </c>
      <c r="K240" s="31">
        <f t="shared" si="41"/>
        <v>9</v>
      </c>
      <c r="L240">
        <f t="shared" si="42"/>
        <v>59</v>
      </c>
      <c r="M240">
        <f t="shared" si="43"/>
        <v>160959</v>
      </c>
    </row>
    <row r="241" spans="1:13" x14ac:dyDescent="0.25">
      <c r="A241">
        <f t="shared" si="44"/>
        <v>97</v>
      </c>
      <c r="B241" t="str">
        <f>VLOOKUP(A241,TripCalcs!$A$2:$B$155,2,FALSE)</f>
        <v>B_WB</v>
      </c>
      <c r="C241">
        <f>VLOOKUP(B241,Features!$L$81:$M$86,2,FALSE)</f>
        <v>2</v>
      </c>
      <c r="D241">
        <f t="shared" si="45"/>
        <v>2</v>
      </c>
      <c r="E241" s="33">
        <f>VLOOKUP(A241,TripCalcs!$A$2:$D$155,4,FALSE)</f>
        <v>0.67361111111111094</v>
      </c>
      <c r="F241" s="33" t="str">
        <f t="shared" si="37"/>
        <v>B_WB2</v>
      </c>
      <c r="G241">
        <f t="shared" si="38"/>
        <v>8</v>
      </c>
      <c r="H241">
        <f t="shared" si="46"/>
        <v>144</v>
      </c>
      <c r="I241" s="44">
        <f t="shared" si="39"/>
        <v>0.67916666666666647</v>
      </c>
      <c r="J241" s="31">
        <f t="shared" si="40"/>
        <v>16</v>
      </c>
      <c r="K241" s="31">
        <f t="shared" si="41"/>
        <v>17</v>
      </c>
      <c r="L241">
        <f t="shared" si="42"/>
        <v>59</v>
      </c>
      <c r="M241">
        <f t="shared" si="43"/>
        <v>161759</v>
      </c>
    </row>
    <row r="242" spans="1:13" x14ac:dyDescent="0.25">
      <c r="A242">
        <f t="shared" si="44"/>
        <v>98</v>
      </c>
      <c r="B242" t="str">
        <f>VLOOKUP(A242,TripCalcs!$A$2:$B$155,2,FALSE)</f>
        <v>B_WB</v>
      </c>
      <c r="C242">
        <f>VLOOKUP(B242,Features!$L$81:$M$86,2,FALSE)</f>
        <v>2</v>
      </c>
      <c r="D242">
        <f t="shared" si="45"/>
        <v>1</v>
      </c>
      <c r="E242" s="33">
        <f>VLOOKUP(A242,TripCalcs!$A$2:$D$155,4,FALSE)</f>
        <v>0.67708333333333315</v>
      </c>
      <c r="F242" s="33" t="str">
        <f t="shared" si="37"/>
        <v>B_WB1</v>
      </c>
      <c r="G242">
        <f t="shared" si="38"/>
        <v>0</v>
      </c>
      <c r="H242">
        <f t="shared" si="46"/>
        <v>128</v>
      </c>
      <c r="I242" s="44">
        <f t="shared" si="39"/>
        <v>0.67708333333333315</v>
      </c>
      <c r="J242" s="31">
        <f t="shared" si="40"/>
        <v>16</v>
      </c>
      <c r="K242" s="31">
        <f t="shared" si="41"/>
        <v>14</v>
      </c>
      <c r="L242">
        <f t="shared" si="42"/>
        <v>59</v>
      </c>
      <c r="M242">
        <f t="shared" si="43"/>
        <v>161459</v>
      </c>
    </row>
    <row r="243" spans="1:13" x14ac:dyDescent="0.25">
      <c r="A243">
        <f t="shared" si="44"/>
        <v>98</v>
      </c>
      <c r="B243" t="str">
        <f>VLOOKUP(A243,TripCalcs!$A$2:$B$155,2,FALSE)</f>
        <v>B_WB</v>
      </c>
      <c r="C243">
        <f>VLOOKUP(B243,Features!$L$81:$M$86,2,FALSE)</f>
        <v>2</v>
      </c>
      <c r="D243">
        <f t="shared" si="45"/>
        <v>2</v>
      </c>
      <c r="E243" s="33">
        <f>VLOOKUP(A243,TripCalcs!$A$2:$D$155,4,FALSE)</f>
        <v>0.67708333333333315</v>
      </c>
      <c r="F243" s="33" t="str">
        <f t="shared" si="37"/>
        <v>B_WB2</v>
      </c>
      <c r="G243">
        <f t="shared" si="38"/>
        <v>8</v>
      </c>
      <c r="H243">
        <f t="shared" si="46"/>
        <v>144</v>
      </c>
      <c r="I243" s="44">
        <f t="shared" si="39"/>
        <v>0.68263888888888868</v>
      </c>
      <c r="J243" s="31">
        <f t="shared" si="40"/>
        <v>16</v>
      </c>
      <c r="K243" s="31">
        <f t="shared" si="41"/>
        <v>22</v>
      </c>
      <c r="L243">
        <f t="shared" si="42"/>
        <v>59</v>
      </c>
      <c r="M243">
        <f t="shared" si="43"/>
        <v>162259</v>
      </c>
    </row>
    <row r="244" spans="1:13" x14ac:dyDescent="0.25">
      <c r="A244">
        <f t="shared" si="44"/>
        <v>99</v>
      </c>
      <c r="B244" t="str">
        <f>VLOOKUP(A244,TripCalcs!$A$2:$B$155,2,FALSE)</f>
        <v>B_WB</v>
      </c>
      <c r="C244">
        <f>VLOOKUP(B244,Features!$L$81:$M$86,2,FALSE)</f>
        <v>2</v>
      </c>
      <c r="D244">
        <f t="shared" si="45"/>
        <v>1</v>
      </c>
      <c r="E244" s="33">
        <f>VLOOKUP(A244,TripCalcs!$A$2:$D$155,4,FALSE)</f>
        <v>0.68055555555555536</v>
      </c>
      <c r="F244" s="33" t="str">
        <f t="shared" si="37"/>
        <v>B_WB1</v>
      </c>
      <c r="G244">
        <f t="shared" si="38"/>
        <v>0</v>
      </c>
      <c r="H244">
        <f t="shared" si="46"/>
        <v>128</v>
      </c>
      <c r="I244" s="44">
        <f t="shared" si="39"/>
        <v>0.68055555555555536</v>
      </c>
      <c r="J244" s="31">
        <f t="shared" si="40"/>
        <v>16</v>
      </c>
      <c r="K244" s="31">
        <f t="shared" si="41"/>
        <v>19</v>
      </c>
      <c r="L244">
        <f t="shared" si="42"/>
        <v>59</v>
      </c>
      <c r="M244">
        <f t="shared" si="43"/>
        <v>161959</v>
      </c>
    </row>
    <row r="245" spans="1:13" x14ac:dyDescent="0.25">
      <c r="A245">
        <f t="shared" si="44"/>
        <v>99</v>
      </c>
      <c r="B245" t="str">
        <f>VLOOKUP(A245,TripCalcs!$A$2:$B$155,2,FALSE)</f>
        <v>B_WB</v>
      </c>
      <c r="C245">
        <f>VLOOKUP(B245,Features!$L$81:$M$86,2,FALSE)</f>
        <v>2</v>
      </c>
      <c r="D245">
        <f t="shared" si="45"/>
        <v>2</v>
      </c>
      <c r="E245" s="33">
        <f>VLOOKUP(A245,TripCalcs!$A$2:$D$155,4,FALSE)</f>
        <v>0.68055555555555536</v>
      </c>
      <c r="F245" s="33" t="str">
        <f t="shared" si="37"/>
        <v>B_WB2</v>
      </c>
      <c r="G245">
        <f t="shared" si="38"/>
        <v>8</v>
      </c>
      <c r="H245">
        <f t="shared" si="46"/>
        <v>144</v>
      </c>
      <c r="I245" s="44">
        <f t="shared" si="39"/>
        <v>0.68611111111111089</v>
      </c>
      <c r="J245" s="31">
        <f t="shared" si="40"/>
        <v>16</v>
      </c>
      <c r="K245" s="31">
        <f t="shared" si="41"/>
        <v>27</v>
      </c>
      <c r="L245">
        <f t="shared" si="42"/>
        <v>59</v>
      </c>
      <c r="M245">
        <f t="shared" si="43"/>
        <v>162759</v>
      </c>
    </row>
    <row r="246" spans="1:13" x14ac:dyDescent="0.25">
      <c r="A246">
        <f t="shared" si="44"/>
        <v>100</v>
      </c>
      <c r="B246" t="str">
        <f>VLOOKUP(A246,TripCalcs!$A$2:$B$155,2,FALSE)</f>
        <v>B_WB</v>
      </c>
      <c r="C246">
        <f>VLOOKUP(B246,Features!$L$81:$M$86,2,FALSE)</f>
        <v>2</v>
      </c>
      <c r="D246">
        <f t="shared" si="45"/>
        <v>1</v>
      </c>
      <c r="E246" s="33">
        <f>VLOOKUP(A246,TripCalcs!$A$2:$D$155,4,FALSE)</f>
        <v>0.68402777777777757</v>
      </c>
      <c r="F246" s="33" t="str">
        <f t="shared" si="37"/>
        <v>B_WB1</v>
      </c>
      <c r="G246">
        <f t="shared" si="38"/>
        <v>0</v>
      </c>
      <c r="H246">
        <f t="shared" si="46"/>
        <v>128</v>
      </c>
      <c r="I246" s="44">
        <f t="shared" si="39"/>
        <v>0.68402777777777757</v>
      </c>
      <c r="J246" s="31">
        <f t="shared" si="40"/>
        <v>16</v>
      </c>
      <c r="K246" s="31">
        <f t="shared" si="41"/>
        <v>24</v>
      </c>
      <c r="L246">
        <f t="shared" si="42"/>
        <v>59</v>
      </c>
      <c r="M246">
        <f t="shared" si="43"/>
        <v>162459</v>
      </c>
    </row>
    <row r="247" spans="1:13" x14ac:dyDescent="0.25">
      <c r="A247">
        <f t="shared" si="44"/>
        <v>100</v>
      </c>
      <c r="B247" t="str">
        <f>VLOOKUP(A247,TripCalcs!$A$2:$B$155,2,FALSE)</f>
        <v>B_WB</v>
      </c>
      <c r="C247">
        <f>VLOOKUP(B247,Features!$L$81:$M$86,2,FALSE)</f>
        <v>2</v>
      </c>
      <c r="D247">
        <f t="shared" si="45"/>
        <v>2</v>
      </c>
      <c r="E247" s="33">
        <f>VLOOKUP(A247,TripCalcs!$A$2:$D$155,4,FALSE)</f>
        <v>0.68402777777777757</v>
      </c>
      <c r="F247" s="33" t="str">
        <f t="shared" si="37"/>
        <v>B_WB2</v>
      </c>
      <c r="G247">
        <f t="shared" si="38"/>
        <v>8</v>
      </c>
      <c r="H247">
        <f t="shared" si="46"/>
        <v>144</v>
      </c>
      <c r="I247" s="44">
        <f t="shared" si="39"/>
        <v>0.6895833333333331</v>
      </c>
      <c r="J247" s="31">
        <f t="shared" si="40"/>
        <v>16</v>
      </c>
      <c r="K247" s="31">
        <f t="shared" si="41"/>
        <v>32</v>
      </c>
      <c r="L247">
        <f t="shared" si="42"/>
        <v>59</v>
      </c>
      <c r="M247">
        <f t="shared" si="43"/>
        <v>163259</v>
      </c>
    </row>
    <row r="248" spans="1:13" x14ac:dyDescent="0.25">
      <c r="A248">
        <f t="shared" si="44"/>
        <v>101</v>
      </c>
      <c r="B248" t="str">
        <f>VLOOKUP(A248,TripCalcs!$A$2:$B$155,2,FALSE)</f>
        <v>B_WB</v>
      </c>
      <c r="C248">
        <f>VLOOKUP(B248,Features!$L$81:$M$86,2,FALSE)</f>
        <v>2</v>
      </c>
      <c r="D248">
        <f t="shared" si="45"/>
        <v>1</v>
      </c>
      <c r="E248" s="33">
        <f>VLOOKUP(A248,TripCalcs!$A$2:$D$155,4,FALSE)</f>
        <v>0.68749999999999978</v>
      </c>
      <c r="F248" s="33" t="str">
        <f t="shared" si="37"/>
        <v>B_WB1</v>
      </c>
      <c r="G248">
        <f t="shared" si="38"/>
        <v>0</v>
      </c>
      <c r="H248">
        <f t="shared" si="46"/>
        <v>128</v>
      </c>
      <c r="I248" s="44">
        <f t="shared" si="39"/>
        <v>0.68749999999999978</v>
      </c>
      <c r="J248" s="31">
        <f t="shared" si="40"/>
        <v>16</v>
      </c>
      <c r="K248" s="31">
        <f t="shared" si="41"/>
        <v>29</v>
      </c>
      <c r="L248">
        <f t="shared" si="42"/>
        <v>59</v>
      </c>
      <c r="M248">
        <f t="shared" si="43"/>
        <v>162959</v>
      </c>
    </row>
    <row r="249" spans="1:13" x14ac:dyDescent="0.25">
      <c r="A249">
        <f t="shared" si="44"/>
        <v>101</v>
      </c>
      <c r="B249" t="str">
        <f>VLOOKUP(A249,TripCalcs!$A$2:$B$155,2,FALSE)</f>
        <v>B_WB</v>
      </c>
      <c r="C249">
        <f>VLOOKUP(B249,Features!$L$81:$M$86,2,FALSE)</f>
        <v>2</v>
      </c>
      <c r="D249">
        <f t="shared" si="45"/>
        <v>2</v>
      </c>
      <c r="E249" s="33">
        <f>VLOOKUP(A249,TripCalcs!$A$2:$D$155,4,FALSE)</f>
        <v>0.68749999999999978</v>
      </c>
      <c r="F249" s="33" t="str">
        <f t="shared" si="37"/>
        <v>B_WB2</v>
      </c>
      <c r="G249">
        <f t="shared" si="38"/>
        <v>8</v>
      </c>
      <c r="H249">
        <f t="shared" si="46"/>
        <v>144</v>
      </c>
      <c r="I249" s="44">
        <f t="shared" si="39"/>
        <v>0.69305555555555531</v>
      </c>
      <c r="J249" s="31">
        <f t="shared" si="40"/>
        <v>16</v>
      </c>
      <c r="K249" s="31">
        <f t="shared" si="41"/>
        <v>37</v>
      </c>
      <c r="L249">
        <f t="shared" si="42"/>
        <v>59</v>
      </c>
      <c r="M249">
        <f t="shared" si="43"/>
        <v>163759</v>
      </c>
    </row>
    <row r="250" spans="1:13" x14ac:dyDescent="0.25">
      <c r="A250">
        <f t="shared" si="44"/>
        <v>102</v>
      </c>
      <c r="B250" t="str">
        <f>VLOOKUP(A250,TripCalcs!$A$2:$B$155,2,FALSE)</f>
        <v>B_WB</v>
      </c>
      <c r="C250">
        <f>VLOOKUP(B250,Features!$L$81:$M$86,2,FALSE)</f>
        <v>2</v>
      </c>
      <c r="D250">
        <f t="shared" si="45"/>
        <v>1</v>
      </c>
      <c r="E250" s="33">
        <f>VLOOKUP(A250,TripCalcs!$A$2:$D$155,4,FALSE)</f>
        <v>0.69097222222222199</v>
      </c>
      <c r="F250" s="33" t="str">
        <f t="shared" si="37"/>
        <v>B_WB1</v>
      </c>
      <c r="G250">
        <f t="shared" si="38"/>
        <v>0</v>
      </c>
      <c r="H250">
        <f t="shared" si="46"/>
        <v>128</v>
      </c>
      <c r="I250" s="44">
        <f t="shared" si="39"/>
        <v>0.69097222222222199</v>
      </c>
      <c r="J250" s="31">
        <f t="shared" si="40"/>
        <v>16</v>
      </c>
      <c r="K250" s="31">
        <f t="shared" si="41"/>
        <v>34</v>
      </c>
      <c r="L250">
        <f t="shared" si="42"/>
        <v>59</v>
      </c>
      <c r="M250">
        <f t="shared" si="43"/>
        <v>163459</v>
      </c>
    </row>
    <row r="251" spans="1:13" x14ac:dyDescent="0.25">
      <c r="A251">
        <f t="shared" si="44"/>
        <v>102</v>
      </c>
      <c r="B251" t="str">
        <f>VLOOKUP(A251,TripCalcs!$A$2:$B$155,2,FALSE)</f>
        <v>B_WB</v>
      </c>
      <c r="C251">
        <f>VLOOKUP(B251,Features!$L$81:$M$86,2,FALSE)</f>
        <v>2</v>
      </c>
      <c r="D251">
        <f t="shared" si="45"/>
        <v>2</v>
      </c>
      <c r="E251" s="33">
        <f>VLOOKUP(A251,TripCalcs!$A$2:$D$155,4,FALSE)</f>
        <v>0.69097222222222199</v>
      </c>
      <c r="F251" s="33" t="str">
        <f t="shared" si="37"/>
        <v>B_WB2</v>
      </c>
      <c r="G251">
        <f t="shared" si="38"/>
        <v>8</v>
      </c>
      <c r="H251">
        <f t="shared" si="46"/>
        <v>144</v>
      </c>
      <c r="I251" s="44">
        <f t="shared" si="39"/>
        <v>0.69652777777777752</v>
      </c>
      <c r="J251" s="31">
        <f t="shared" si="40"/>
        <v>16</v>
      </c>
      <c r="K251" s="31">
        <f t="shared" si="41"/>
        <v>42</v>
      </c>
      <c r="L251">
        <f t="shared" si="42"/>
        <v>59</v>
      </c>
      <c r="M251">
        <f t="shared" si="43"/>
        <v>164259</v>
      </c>
    </row>
    <row r="252" spans="1:13" x14ac:dyDescent="0.25">
      <c r="A252">
        <f t="shared" si="44"/>
        <v>103</v>
      </c>
      <c r="B252" t="str">
        <f>VLOOKUP(A252,TripCalcs!$A$2:$B$155,2,FALSE)</f>
        <v>B_WB</v>
      </c>
      <c r="C252">
        <f>VLOOKUP(B252,Features!$L$81:$M$86,2,FALSE)</f>
        <v>2</v>
      </c>
      <c r="D252">
        <f t="shared" si="45"/>
        <v>1</v>
      </c>
      <c r="E252" s="33">
        <f>VLOOKUP(A252,TripCalcs!$A$2:$D$155,4,FALSE)</f>
        <v>0.6944444444444442</v>
      </c>
      <c r="F252" s="33" t="str">
        <f t="shared" si="37"/>
        <v>B_WB1</v>
      </c>
      <c r="G252">
        <f t="shared" si="38"/>
        <v>0</v>
      </c>
      <c r="H252">
        <f t="shared" si="46"/>
        <v>128</v>
      </c>
      <c r="I252" s="44">
        <f t="shared" si="39"/>
        <v>0.6944444444444442</v>
      </c>
      <c r="J252" s="31">
        <f t="shared" si="40"/>
        <v>16</v>
      </c>
      <c r="K252" s="31">
        <f t="shared" si="41"/>
        <v>39</v>
      </c>
      <c r="L252">
        <f t="shared" si="42"/>
        <v>59</v>
      </c>
      <c r="M252">
        <f t="shared" si="43"/>
        <v>163959</v>
      </c>
    </row>
    <row r="253" spans="1:13" x14ac:dyDescent="0.25">
      <c r="A253">
        <f t="shared" si="44"/>
        <v>103</v>
      </c>
      <c r="B253" t="str">
        <f>VLOOKUP(A253,TripCalcs!$A$2:$B$155,2,FALSE)</f>
        <v>B_WB</v>
      </c>
      <c r="C253">
        <f>VLOOKUP(B253,Features!$L$81:$M$86,2,FALSE)</f>
        <v>2</v>
      </c>
      <c r="D253">
        <f t="shared" si="45"/>
        <v>2</v>
      </c>
      <c r="E253" s="33">
        <f>VLOOKUP(A253,TripCalcs!$A$2:$D$155,4,FALSE)</f>
        <v>0.6944444444444442</v>
      </c>
      <c r="F253" s="33" t="str">
        <f t="shared" si="37"/>
        <v>B_WB2</v>
      </c>
      <c r="G253">
        <f t="shared" si="38"/>
        <v>8</v>
      </c>
      <c r="H253">
        <f t="shared" si="46"/>
        <v>144</v>
      </c>
      <c r="I253" s="44">
        <f t="shared" si="39"/>
        <v>0.69999999999999973</v>
      </c>
      <c r="J253" s="31">
        <f t="shared" si="40"/>
        <v>16</v>
      </c>
      <c r="K253" s="31">
        <f t="shared" si="41"/>
        <v>47</v>
      </c>
      <c r="L253">
        <f t="shared" si="42"/>
        <v>59</v>
      </c>
      <c r="M253">
        <f t="shared" si="43"/>
        <v>164759</v>
      </c>
    </row>
    <row r="254" spans="1:13" x14ac:dyDescent="0.25">
      <c r="A254">
        <f t="shared" si="44"/>
        <v>104</v>
      </c>
      <c r="B254" t="str">
        <f>VLOOKUP(A254,TripCalcs!$A$2:$B$155,2,FALSE)</f>
        <v>B_WB</v>
      </c>
      <c r="C254">
        <f>VLOOKUP(B254,Features!$L$81:$M$86,2,FALSE)</f>
        <v>2</v>
      </c>
      <c r="D254">
        <f t="shared" si="45"/>
        <v>1</v>
      </c>
      <c r="E254" s="33">
        <f>VLOOKUP(A254,TripCalcs!$A$2:$D$155,4,FALSE)</f>
        <v>0.69791666666666641</v>
      </c>
      <c r="F254" s="33" t="str">
        <f t="shared" si="37"/>
        <v>B_WB1</v>
      </c>
      <c r="G254">
        <f t="shared" si="38"/>
        <v>0</v>
      </c>
      <c r="H254">
        <f t="shared" si="46"/>
        <v>128</v>
      </c>
      <c r="I254" s="44">
        <f t="shared" si="39"/>
        <v>0.69791666666666641</v>
      </c>
      <c r="J254" s="31">
        <f t="shared" si="40"/>
        <v>16</v>
      </c>
      <c r="K254" s="31">
        <f t="shared" si="41"/>
        <v>44</v>
      </c>
      <c r="L254">
        <f t="shared" si="42"/>
        <v>59</v>
      </c>
      <c r="M254">
        <f t="shared" si="43"/>
        <v>164459</v>
      </c>
    </row>
    <row r="255" spans="1:13" x14ac:dyDescent="0.25">
      <c r="A255">
        <f t="shared" si="44"/>
        <v>104</v>
      </c>
      <c r="B255" t="str">
        <f>VLOOKUP(A255,TripCalcs!$A$2:$B$155,2,FALSE)</f>
        <v>B_WB</v>
      </c>
      <c r="C255">
        <f>VLOOKUP(B255,Features!$L$81:$M$86,2,FALSE)</f>
        <v>2</v>
      </c>
      <c r="D255">
        <f t="shared" si="45"/>
        <v>2</v>
      </c>
      <c r="E255" s="33">
        <f>VLOOKUP(A255,TripCalcs!$A$2:$D$155,4,FALSE)</f>
        <v>0.69791666666666641</v>
      </c>
      <c r="F255" s="33" t="str">
        <f t="shared" si="37"/>
        <v>B_WB2</v>
      </c>
      <c r="G255">
        <f t="shared" si="38"/>
        <v>8</v>
      </c>
      <c r="H255">
        <f t="shared" si="46"/>
        <v>144</v>
      </c>
      <c r="I255" s="44">
        <f t="shared" si="39"/>
        <v>0.70347222222222194</v>
      </c>
      <c r="J255" s="31">
        <f t="shared" si="40"/>
        <v>16</v>
      </c>
      <c r="K255" s="31">
        <f t="shared" si="41"/>
        <v>52</v>
      </c>
      <c r="L255">
        <f t="shared" si="42"/>
        <v>59</v>
      </c>
      <c r="M255">
        <f t="shared" si="43"/>
        <v>165259</v>
      </c>
    </row>
    <row r="256" spans="1:13" x14ac:dyDescent="0.25">
      <c r="A256">
        <f t="shared" si="44"/>
        <v>105</v>
      </c>
      <c r="B256" t="str">
        <f>VLOOKUP(A256,TripCalcs!$A$2:$B$155,2,FALSE)</f>
        <v>B_WB</v>
      </c>
      <c r="C256">
        <f>VLOOKUP(B256,Features!$L$81:$M$86,2,FALSE)</f>
        <v>2</v>
      </c>
      <c r="D256">
        <f t="shared" si="45"/>
        <v>1</v>
      </c>
      <c r="E256" s="33">
        <f>VLOOKUP(A256,TripCalcs!$A$2:$D$155,4,FALSE)</f>
        <v>0.70138888888888862</v>
      </c>
      <c r="F256" s="33" t="str">
        <f t="shared" si="37"/>
        <v>B_WB1</v>
      </c>
      <c r="G256">
        <f t="shared" si="38"/>
        <v>0</v>
      </c>
      <c r="H256">
        <f t="shared" si="46"/>
        <v>128</v>
      </c>
      <c r="I256" s="44">
        <f t="shared" si="39"/>
        <v>0.70138888888888862</v>
      </c>
      <c r="J256" s="31">
        <f t="shared" si="40"/>
        <v>16</v>
      </c>
      <c r="K256" s="31">
        <f t="shared" si="41"/>
        <v>49</v>
      </c>
      <c r="L256">
        <f t="shared" si="42"/>
        <v>59</v>
      </c>
      <c r="M256">
        <f t="shared" si="43"/>
        <v>164959</v>
      </c>
    </row>
    <row r="257" spans="1:13" x14ac:dyDescent="0.25">
      <c r="A257">
        <f t="shared" si="44"/>
        <v>105</v>
      </c>
      <c r="B257" t="str">
        <f>VLOOKUP(A257,TripCalcs!$A$2:$B$155,2,FALSE)</f>
        <v>B_WB</v>
      </c>
      <c r="C257">
        <f>VLOOKUP(B257,Features!$L$81:$M$86,2,FALSE)</f>
        <v>2</v>
      </c>
      <c r="D257">
        <f t="shared" si="45"/>
        <v>2</v>
      </c>
      <c r="E257" s="33">
        <f>VLOOKUP(A257,TripCalcs!$A$2:$D$155,4,FALSE)</f>
        <v>0.70138888888888862</v>
      </c>
      <c r="F257" s="33" t="str">
        <f t="shared" si="37"/>
        <v>B_WB2</v>
      </c>
      <c r="G257">
        <f t="shared" si="38"/>
        <v>8</v>
      </c>
      <c r="H257">
        <f t="shared" si="46"/>
        <v>144</v>
      </c>
      <c r="I257" s="44">
        <f t="shared" si="39"/>
        <v>0.70694444444444415</v>
      </c>
      <c r="J257" s="31">
        <f t="shared" si="40"/>
        <v>16</v>
      </c>
      <c r="K257" s="31">
        <f t="shared" si="41"/>
        <v>57</v>
      </c>
      <c r="L257">
        <f t="shared" si="42"/>
        <v>59</v>
      </c>
      <c r="M257">
        <f t="shared" si="43"/>
        <v>165759</v>
      </c>
    </row>
    <row r="258" spans="1:13" x14ac:dyDescent="0.25">
      <c r="A258">
        <f t="shared" si="44"/>
        <v>106</v>
      </c>
      <c r="B258" t="str">
        <f>VLOOKUP(A258,TripCalcs!$A$2:$B$155,2,FALSE)</f>
        <v>B_WB</v>
      </c>
      <c r="C258">
        <f>VLOOKUP(B258,Features!$L$81:$M$86,2,FALSE)</f>
        <v>2</v>
      </c>
      <c r="D258">
        <f t="shared" si="45"/>
        <v>1</v>
      </c>
      <c r="E258" s="33">
        <f>VLOOKUP(A258,TripCalcs!$A$2:$D$155,4,FALSE)</f>
        <v>0.70486111111111083</v>
      </c>
      <c r="F258" s="33" t="str">
        <f t="shared" si="37"/>
        <v>B_WB1</v>
      </c>
      <c r="G258">
        <f t="shared" si="38"/>
        <v>0</v>
      </c>
      <c r="H258">
        <f t="shared" si="46"/>
        <v>128</v>
      </c>
      <c r="I258" s="44">
        <f t="shared" si="39"/>
        <v>0.70486111111111083</v>
      </c>
      <c r="J258" s="31">
        <f t="shared" si="40"/>
        <v>16</v>
      </c>
      <c r="K258" s="31">
        <f t="shared" si="41"/>
        <v>54</v>
      </c>
      <c r="L258">
        <f t="shared" si="42"/>
        <v>59</v>
      </c>
      <c r="M258">
        <f t="shared" si="43"/>
        <v>165459</v>
      </c>
    </row>
    <row r="259" spans="1:13" x14ac:dyDescent="0.25">
      <c r="A259">
        <f t="shared" si="44"/>
        <v>106</v>
      </c>
      <c r="B259" t="str">
        <f>VLOOKUP(A259,TripCalcs!$A$2:$B$155,2,FALSE)</f>
        <v>B_WB</v>
      </c>
      <c r="C259">
        <f>VLOOKUP(B259,Features!$L$81:$M$86,2,FALSE)</f>
        <v>2</v>
      </c>
      <c r="D259">
        <f t="shared" si="45"/>
        <v>2</v>
      </c>
      <c r="E259" s="33">
        <f>VLOOKUP(A259,TripCalcs!$A$2:$D$155,4,FALSE)</f>
        <v>0.70486111111111083</v>
      </c>
      <c r="F259" s="33" t="str">
        <f t="shared" ref="F259:F322" si="47">CONCATENATE(B259,D259)</f>
        <v>B_WB2</v>
      </c>
      <c r="G259">
        <f t="shared" ref="G259:G322" si="48">VLOOKUP(F259,$O$2:$Q$17,2,FALSE)</f>
        <v>8</v>
      </c>
      <c r="H259">
        <f t="shared" si="46"/>
        <v>144</v>
      </c>
      <c r="I259" s="44">
        <f t="shared" ref="I259:I322" si="49">E259+G259/24/60</f>
        <v>0.71041666666666636</v>
      </c>
      <c r="J259" s="31">
        <f t="shared" si="40"/>
        <v>17</v>
      </c>
      <c r="K259" s="31">
        <f t="shared" si="41"/>
        <v>2</v>
      </c>
      <c r="L259">
        <f t="shared" si="42"/>
        <v>59</v>
      </c>
      <c r="M259">
        <f t="shared" si="43"/>
        <v>170259</v>
      </c>
    </row>
    <row r="260" spans="1:13" x14ac:dyDescent="0.25">
      <c r="A260">
        <f t="shared" si="44"/>
        <v>107</v>
      </c>
      <c r="B260" t="str">
        <f>VLOOKUP(A260,TripCalcs!$A$2:$B$155,2,FALSE)</f>
        <v>B_WB</v>
      </c>
      <c r="C260">
        <f>VLOOKUP(B260,Features!$L$81:$M$86,2,FALSE)</f>
        <v>2</v>
      </c>
      <c r="D260">
        <f t="shared" si="45"/>
        <v>1</v>
      </c>
      <c r="E260" s="33">
        <f>VLOOKUP(A260,TripCalcs!$A$2:$D$155,4,FALSE)</f>
        <v>0.70833333333333304</v>
      </c>
      <c r="F260" s="33" t="str">
        <f t="shared" si="47"/>
        <v>B_WB1</v>
      </c>
      <c r="G260">
        <f t="shared" si="48"/>
        <v>0</v>
      </c>
      <c r="H260">
        <f t="shared" si="46"/>
        <v>128</v>
      </c>
      <c r="I260" s="44">
        <f t="shared" si="49"/>
        <v>0.70833333333333304</v>
      </c>
      <c r="J260" s="31">
        <f t="shared" si="40"/>
        <v>17</v>
      </c>
      <c r="K260" s="31">
        <f t="shared" si="41"/>
        <v>0</v>
      </c>
      <c r="L260">
        <f t="shared" si="42"/>
        <v>0</v>
      </c>
      <c r="M260">
        <f t="shared" si="43"/>
        <v>170000</v>
      </c>
    </row>
    <row r="261" spans="1:13" x14ac:dyDescent="0.25">
      <c r="A261">
        <f t="shared" si="44"/>
        <v>107</v>
      </c>
      <c r="B261" t="str">
        <f>VLOOKUP(A261,TripCalcs!$A$2:$B$155,2,FALSE)</f>
        <v>B_WB</v>
      </c>
      <c r="C261">
        <f>VLOOKUP(B261,Features!$L$81:$M$86,2,FALSE)</f>
        <v>2</v>
      </c>
      <c r="D261">
        <f t="shared" si="45"/>
        <v>2</v>
      </c>
      <c r="E261" s="33">
        <f>VLOOKUP(A261,TripCalcs!$A$2:$D$155,4,FALSE)</f>
        <v>0.70833333333333304</v>
      </c>
      <c r="F261" s="33" t="str">
        <f t="shared" si="47"/>
        <v>B_WB2</v>
      </c>
      <c r="G261">
        <f t="shared" si="48"/>
        <v>8</v>
      </c>
      <c r="H261">
        <f t="shared" si="46"/>
        <v>144</v>
      </c>
      <c r="I261" s="44">
        <f t="shared" si="49"/>
        <v>0.71388888888888857</v>
      </c>
      <c r="J261" s="31">
        <f t="shared" ref="J261:J324" si="50">ROUNDDOWN(I261*24,0)</f>
        <v>17</v>
      </c>
      <c r="K261" s="31">
        <f t="shared" ref="K261:K324" si="51">ROUNDDOWN(((I261*24)-J261)*60,0)</f>
        <v>7</v>
      </c>
      <c r="L261">
        <f t="shared" ref="L261:L324" si="52">ROUNDDOWN(((((I261*24)-J261)*60)-K261)*60,0)</f>
        <v>59</v>
      </c>
      <c r="M261">
        <f t="shared" ref="M261:M324" si="53">J261*10000+K261*100+L261</f>
        <v>170759</v>
      </c>
    </row>
    <row r="262" spans="1:13" x14ac:dyDescent="0.25">
      <c r="A262">
        <f t="shared" si="44"/>
        <v>108</v>
      </c>
      <c r="B262" t="str">
        <f>VLOOKUP(A262,TripCalcs!$A$2:$B$155,2,FALSE)</f>
        <v>B_WB</v>
      </c>
      <c r="C262">
        <f>VLOOKUP(B262,Features!$L$81:$M$86,2,FALSE)</f>
        <v>2</v>
      </c>
      <c r="D262">
        <f t="shared" si="45"/>
        <v>1</v>
      </c>
      <c r="E262" s="33">
        <f>VLOOKUP(A262,TripCalcs!$A$2:$D$155,4,FALSE)</f>
        <v>0.71180555555555525</v>
      </c>
      <c r="F262" s="33" t="str">
        <f t="shared" si="47"/>
        <v>B_WB1</v>
      </c>
      <c r="G262">
        <f t="shared" si="48"/>
        <v>0</v>
      </c>
      <c r="H262">
        <f t="shared" si="46"/>
        <v>128</v>
      </c>
      <c r="I262" s="44">
        <f t="shared" si="49"/>
        <v>0.71180555555555525</v>
      </c>
      <c r="J262" s="31">
        <f t="shared" si="50"/>
        <v>17</v>
      </c>
      <c r="K262" s="31">
        <f t="shared" si="51"/>
        <v>4</v>
      </c>
      <c r="L262">
        <f t="shared" si="52"/>
        <v>59</v>
      </c>
      <c r="M262">
        <f t="shared" si="53"/>
        <v>170459</v>
      </c>
    </row>
    <row r="263" spans="1:13" x14ac:dyDescent="0.25">
      <c r="A263">
        <f t="shared" si="44"/>
        <v>108</v>
      </c>
      <c r="B263" t="str">
        <f>VLOOKUP(A263,TripCalcs!$A$2:$B$155,2,FALSE)</f>
        <v>B_WB</v>
      </c>
      <c r="C263">
        <f>VLOOKUP(B263,Features!$L$81:$M$86,2,FALSE)</f>
        <v>2</v>
      </c>
      <c r="D263">
        <f t="shared" si="45"/>
        <v>2</v>
      </c>
      <c r="E263" s="33">
        <f>VLOOKUP(A263,TripCalcs!$A$2:$D$155,4,FALSE)</f>
        <v>0.71180555555555525</v>
      </c>
      <c r="F263" s="33" t="str">
        <f t="shared" si="47"/>
        <v>B_WB2</v>
      </c>
      <c r="G263">
        <f t="shared" si="48"/>
        <v>8</v>
      </c>
      <c r="H263">
        <f t="shared" si="46"/>
        <v>144</v>
      </c>
      <c r="I263" s="44">
        <f t="shared" si="49"/>
        <v>0.71736111111111078</v>
      </c>
      <c r="J263" s="31">
        <f t="shared" si="50"/>
        <v>17</v>
      </c>
      <c r="K263" s="31">
        <f t="shared" si="51"/>
        <v>12</v>
      </c>
      <c r="L263">
        <f t="shared" si="52"/>
        <v>59</v>
      </c>
      <c r="M263">
        <f t="shared" si="53"/>
        <v>171259</v>
      </c>
    </row>
    <row r="264" spans="1:13" x14ac:dyDescent="0.25">
      <c r="A264">
        <f t="shared" si="44"/>
        <v>109</v>
      </c>
      <c r="B264" t="str">
        <f>VLOOKUP(A264,TripCalcs!$A$2:$B$155,2,FALSE)</f>
        <v>B_WB</v>
      </c>
      <c r="C264">
        <f>VLOOKUP(B264,Features!$L$81:$M$86,2,FALSE)</f>
        <v>2</v>
      </c>
      <c r="D264">
        <f t="shared" si="45"/>
        <v>1</v>
      </c>
      <c r="E264" s="33">
        <f>VLOOKUP(A264,TripCalcs!$A$2:$D$155,4,FALSE)</f>
        <v>0.71527777777777746</v>
      </c>
      <c r="F264" s="33" t="str">
        <f t="shared" si="47"/>
        <v>B_WB1</v>
      </c>
      <c r="G264">
        <f t="shared" si="48"/>
        <v>0</v>
      </c>
      <c r="H264">
        <f t="shared" si="46"/>
        <v>128</v>
      </c>
      <c r="I264" s="44">
        <f t="shared" si="49"/>
        <v>0.71527777777777746</v>
      </c>
      <c r="J264" s="31">
        <f t="shared" si="50"/>
        <v>17</v>
      </c>
      <c r="K264" s="31">
        <f t="shared" si="51"/>
        <v>9</v>
      </c>
      <c r="L264">
        <f t="shared" si="52"/>
        <v>59</v>
      </c>
      <c r="M264">
        <f t="shared" si="53"/>
        <v>170959</v>
      </c>
    </row>
    <row r="265" spans="1:13" x14ac:dyDescent="0.25">
      <c r="A265">
        <f t="shared" si="44"/>
        <v>109</v>
      </c>
      <c r="B265" t="str">
        <f>VLOOKUP(A265,TripCalcs!$A$2:$B$155,2,FALSE)</f>
        <v>B_WB</v>
      </c>
      <c r="C265">
        <f>VLOOKUP(B265,Features!$L$81:$M$86,2,FALSE)</f>
        <v>2</v>
      </c>
      <c r="D265">
        <f t="shared" si="45"/>
        <v>2</v>
      </c>
      <c r="E265" s="33">
        <f>VLOOKUP(A265,TripCalcs!$A$2:$D$155,4,FALSE)</f>
        <v>0.71527777777777746</v>
      </c>
      <c r="F265" s="33" t="str">
        <f t="shared" si="47"/>
        <v>B_WB2</v>
      </c>
      <c r="G265">
        <f t="shared" si="48"/>
        <v>8</v>
      </c>
      <c r="H265">
        <f t="shared" si="46"/>
        <v>144</v>
      </c>
      <c r="I265" s="44">
        <f t="shared" si="49"/>
        <v>0.72083333333333299</v>
      </c>
      <c r="J265" s="31">
        <f t="shared" si="50"/>
        <v>17</v>
      </c>
      <c r="K265" s="31">
        <f t="shared" si="51"/>
        <v>17</v>
      </c>
      <c r="L265">
        <f t="shared" si="52"/>
        <v>59</v>
      </c>
      <c r="M265">
        <f t="shared" si="53"/>
        <v>171759</v>
      </c>
    </row>
    <row r="266" spans="1:13" x14ac:dyDescent="0.25">
      <c r="A266">
        <f t="shared" si="44"/>
        <v>110</v>
      </c>
      <c r="B266" t="str">
        <f>VLOOKUP(A266,TripCalcs!$A$2:$B$155,2,FALSE)</f>
        <v>B_WB</v>
      </c>
      <c r="C266">
        <f>VLOOKUP(B266,Features!$L$81:$M$86,2,FALSE)</f>
        <v>2</v>
      </c>
      <c r="D266">
        <f t="shared" si="45"/>
        <v>1</v>
      </c>
      <c r="E266" s="33">
        <f>VLOOKUP(A266,TripCalcs!$A$2:$D$155,4,FALSE)</f>
        <v>0.71874999999999967</v>
      </c>
      <c r="F266" s="33" t="str">
        <f t="shared" si="47"/>
        <v>B_WB1</v>
      </c>
      <c r="G266">
        <f t="shared" si="48"/>
        <v>0</v>
      </c>
      <c r="H266">
        <f t="shared" si="46"/>
        <v>128</v>
      </c>
      <c r="I266" s="44">
        <f t="shared" si="49"/>
        <v>0.71874999999999967</v>
      </c>
      <c r="J266" s="31">
        <f t="shared" si="50"/>
        <v>17</v>
      </c>
      <c r="K266" s="31">
        <f t="shared" si="51"/>
        <v>14</v>
      </c>
      <c r="L266">
        <f t="shared" si="52"/>
        <v>59</v>
      </c>
      <c r="M266">
        <f t="shared" si="53"/>
        <v>171459</v>
      </c>
    </row>
    <row r="267" spans="1:13" x14ac:dyDescent="0.25">
      <c r="A267">
        <f t="shared" ref="A267:A330" si="54">IF(D266=C266,A266+1,A266)</f>
        <v>110</v>
      </c>
      <c r="B267" t="str">
        <f>VLOOKUP(A267,TripCalcs!$A$2:$B$155,2,FALSE)</f>
        <v>B_WB</v>
      </c>
      <c r="C267">
        <f>VLOOKUP(B267,Features!$L$81:$M$86,2,FALSE)</f>
        <v>2</v>
      </c>
      <c r="D267">
        <f t="shared" ref="D267:D330" si="55">IF(A267=A266,D266+1,1)</f>
        <v>2</v>
      </c>
      <c r="E267" s="33">
        <f>VLOOKUP(A267,TripCalcs!$A$2:$D$155,4,FALSE)</f>
        <v>0.71874999999999967</v>
      </c>
      <c r="F267" s="33" t="str">
        <f t="shared" si="47"/>
        <v>B_WB2</v>
      </c>
      <c r="G267">
        <f t="shared" si="48"/>
        <v>8</v>
      </c>
      <c r="H267">
        <f t="shared" si="46"/>
        <v>144</v>
      </c>
      <c r="I267" s="44">
        <f t="shared" si="49"/>
        <v>0.7243055555555552</v>
      </c>
      <c r="J267" s="31">
        <f t="shared" si="50"/>
        <v>17</v>
      </c>
      <c r="K267" s="31">
        <f t="shared" si="51"/>
        <v>22</v>
      </c>
      <c r="L267">
        <f t="shared" si="52"/>
        <v>59</v>
      </c>
      <c r="M267">
        <f t="shared" si="53"/>
        <v>172259</v>
      </c>
    </row>
    <row r="268" spans="1:13" x14ac:dyDescent="0.25">
      <c r="A268">
        <f t="shared" si="54"/>
        <v>111</v>
      </c>
      <c r="B268" t="str">
        <f>VLOOKUP(A268,TripCalcs!$A$2:$B$155,2,FALSE)</f>
        <v>B_WB</v>
      </c>
      <c r="C268">
        <f>VLOOKUP(B268,Features!$L$81:$M$86,2,FALSE)</f>
        <v>2</v>
      </c>
      <c r="D268">
        <f t="shared" si="55"/>
        <v>1</v>
      </c>
      <c r="E268" s="33">
        <f>VLOOKUP(A268,TripCalcs!$A$2:$D$155,4,FALSE)</f>
        <v>0.72222222222222188</v>
      </c>
      <c r="F268" s="33" t="str">
        <f t="shared" si="47"/>
        <v>B_WB1</v>
      </c>
      <c r="G268">
        <f t="shared" si="48"/>
        <v>0</v>
      </c>
      <c r="H268">
        <f t="shared" ref="H268:H331" si="56">VLOOKUP(F268,$O$2:$Q$17,3,FALSE)</f>
        <v>128</v>
      </c>
      <c r="I268" s="44">
        <f t="shared" si="49"/>
        <v>0.72222222222222188</v>
      </c>
      <c r="J268" s="31">
        <f t="shared" si="50"/>
        <v>17</v>
      </c>
      <c r="K268" s="31">
        <f t="shared" si="51"/>
        <v>19</v>
      </c>
      <c r="L268">
        <f t="shared" si="52"/>
        <v>59</v>
      </c>
      <c r="M268">
        <f t="shared" si="53"/>
        <v>171959</v>
      </c>
    </row>
    <row r="269" spans="1:13" x14ac:dyDescent="0.25">
      <c r="A269">
        <f t="shared" si="54"/>
        <v>111</v>
      </c>
      <c r="B269" t="str">
        <f>VLOOKUP(A269,TripCalcs!$A$2:$B$155,2,FALSE)</f>
        <v>B_WB</v>
      </c>
      <c r="C269">
        <f>VLOOKUP(B269,Features!$L$81:$M$86,2,FALSE)</f>
        <v>2</v>
      </c>
      <c r="D269">
        <f t="shared" si="55"/>
        <v>2</v>
      </c>
      <c r="E269" s="33">
        <f>VLOOKUP(A269,TripCalcs!$A$2:$D$155,4,FALSE)</f>
        <v>0.72222222222222188</v>
      </c>
      <c r="F269" s="33" t="str">
        <f t="shared" si="47"/>
        <v>B_WB2</v>
      </c>
      <c r="G269">
        <f t="shared" si="48"/>
        <v>8</v>
      </c>
      <c r="H269">
        <f t="shared" si="56"/>
        <v>144</v>
      </c>
      <c r="I269" s="44">
        <f t="shared" si="49"/>
        <v>0.72777777777777741</v>
      </c>
      <c r="J269" s="31">
        <f t="shared" si="50"/>
        <v>17</v>
      </c>
      <c r="K269" s="31">
        <f t="shared" si="51"/>
        <v>27</v>
      </c>
      <c r="L269">
        <f t="shared" si="52"/>
        <v>59</v>
      </c>
      <c r="M269">
        <f t="shared" si="53"/>
        <v>172759</v>
      </c>
    </row>
    <row r="270" spans="1:13" x14ac:dyDescent="0.25">
      <c r="A270">
        <f t="shared" si="54"/>
        <v>112</v>
      </c>
      <c r="B270" t="str">
        <f>VLOOKUP(A270,TripCalcs!$A$2:$B$155,2,FALSE)</f>
        <v>B_WB</v>
      </c>
      <c r="C270">
        <f>VLOOKUP(B270,Features!$L$81:$M$86,2,FALSE)</f>
        <v>2</v>
      </c>
      <c r="D270">
        <f t="shared" si="55"/>
        <v>1</v>
      </c>
      <c r="E270" s="33">
        <f>VLOOKUP(A270,TripCalcs!$A$2:$D$155,4,FALSE)</f>
        <v>0.72569444444444409</v>
      </c>
      <c r="F270" s="33" t="str">
        <f t="shared" si="47"/>
        <v>B_WB1</v>
      </c>
      <c r="G270">
        <f t="shared" si="48"/>
        <v>0</v>
      </c>
      <c r="H270">
        <f t="shared" si="56"/>
        <v>128</v>
      </c>
      <c r="I270" s="44">
        <f t="shared" si="49"/>
        <v>0.72569444444444409</v>
      </c>
      <c r="J270" s="31">
        <f t="shared" si="50"/>
        <v>17</v>
      </c>
      <c r="K270" s="31">
        <f t="shared" si="51"/>
        <v>24</v>
      </c>
      <c r="L270">
        <f t="shared" si="52"/>
        <v>59</v>
      </c>
      <c r="M270">
        <f t="shared" si="53"/>
        <v>172459</v>
      </c>
    </row>
    <row r="271" spans="1:13" x14ac:dyDescent="0.25">
      <c r="A271">
        <f t="shared" si="54"/>
        <v>112</v>
      </c>
      <c r="B271" t="str">
        <f>VLOOKUP(A271,TripCalcs!$A$2:$B$155,2,FALSE)</f>
        <v>B_WB</v>
      </c>
      <c r="C271">
        <f>VLOOKUP(B271,Features!$L$81:$M$86,2,FALSE)</f>
        <v>2</v>
      </c>
      <c r="D271">
        <f t="shared" si="55"/>
        <v>2</v>
      </c>
      <c r="E271" s="33">
        <f>VLOOKUP(A271,TripCalcs!$A$2:$D$155,4,FALSE)</f>
        <v>0.72569444444444409</v>
      </c>
      <c r="F271" s="33" t="str">
        <f t="shared" si="47"/>
        <v>B_WB2</v>
      </c>
      <c r="G271">
        <f t="shared" si="48"/>
        <v>8</v>
      </c>
      <c r="H271">
        <f t="shared" si="56"/>
        <v>144</v>
      </c>
      <c r="I271" s="44">
        <f t="shared" si="49"/>
        <v>0.73124999999999962</v>
      </c>
      <c r="J271" s="31">
        <f t="shared" si="50"/>
        <v>17</v>
      </c>
      <c r="K271" s="31">
        <f t="shared" si="51"/>
        <v>32</v>
      </c>
      <c r="L271">
        <f t="shared" si="52"/>
        <v>59</v>
      </c>
      <c r="M271">
        <f t="shared" si="53"/>
        <v>173259</v>
      </c>
    </row>
    <row r="272" spans="1:13" x14ac:dyDescent="0.25">
      <c r="A272">
        <f t="shared" si="54"/>
        <v>113</v>
      </c>
      <c r="B272" t="str">
        <f>VLOOKUP(A272,TripCalcs!$A$2:$B$155,2,FALSE)</f>
        <v>B_WB</v>
      </c>
      <c r="C272">
        <f>VLOOKUP(B272,Features!$L$81:$M$86,2,FALSE)</f>
        <v>2</v>
      </c>
      <c r="D272">
        <f t="shared" si="55"/>
        <v>1</v>
      </c>
      <c r="E272" s="33">
        <f>VLOOKUP(A272,TripCalcs!$A$2:$D$155,4,FALSE)</f>
        <v>0.7291666666666663</v>
      </c>
      <c r="F272" s="33" t="str">
        <f t="shared" si="47"/>
        <v>B_WB1</v>
      </c>
      <c r="G272">
        <f t="shared" si="48"/>
        <v>0</v>
      </c>
      <c r="H272">
        <f t="shared" si="56"/>
        <v>128</v>
      </c>
      <c r="I272" s="44">
        <f t="shared" si="49"/>
        <v>0.7291666666666663</v>
      </c>
      <c r="J272" s="31">
        <f t="shared" si="50"/>
        <v>17</v>
      </c>
      <c r="K272" s="31">
        <f t="shared" si="51"/>
        <v>29</v>
      </c>
      <c r="L272">
        <f t="shared" si="52"/>
        <v>59</v>
      </c>
      <c r="M272">
        <f t="shared" si="53"/>
        <v>172959</v>
      </c>
    </row>
    <row r="273" spans="1:13" x14ac:dyDescent="0.25">
      <c r="A273">
        <f t="shared" si="54"/>
        <v>113</v>
      </c>
      <c r="B273" t="str">
        <f>VLOOKUP(A273,TripCalcs!$A$2:$B$155,2,FALSE)</f>
        <v>B_WB</v>
      </c>
      <c r="C273">
        <f>VLOOKUP(B273,Features!$L$81:$M$86,2,FALSE)</f>
        <v>2</v>
      </c>
      <c r="D273">
        <f t="shared" si="55"/>
        <v>2</v>
      </c>
      <c r="E273" s="33">
        <f>VLOOKUP(A273,TripCalcs!$A$2:$D$155,4,FALSE)</f>
        <v>0.7291666666666663</v>
      </c>
      <c r="F273" s="33" t="str">
        <f t="shared" si="47"/>
        <v>B_WB2</v>
      </c>
      <c r="G273">
        <f t="shared" si="48"/>
        <v>8</v>
      </c>
      <c r="H273">
        <f t="shared" si="56"/>
        <v>144</v>
      </c>
      <c r="I273" s="44">
        <f t="shared" si="49"/>
        <v>0.73472222222222183</v>
      </c>
      <c r="J273" s="31">
        <f t="shared" si="50"/>
        <v>17</v>
      </c>
      <c r="K273" s="31">
        <f t="shared" si="51"/>
        <v>37</v>
      </c>
      <c r="L273">
        <f t="shared" si="52"/>
        <v>59</v>
      </c>
      <c r="M273">
        <f t="shared" si="53"/>
        <v>173759</v>
      </c>
    </row>
    <row r="274" spans="1:13" x14ac:dyDescent="0.25">
      <c r="A274">
        <f t="shared" si="54"/>
        <v>114</v>
      </c>
      <c r="B274" t="str">
        <f>VLOOKUP(A274,TripCalcs!$A$2:$B$155,2,FALSE)</f>
        <v>B_WB</v>
      </c>
      <c r="C274">
        <f>VLOOKUP(B274,Features!$L$81:$M$86,2,FALSE)</f>
        <v>2</v>
      </c>
      <c r="D274">
        <f t="shared" si="55"/>
        <v>1</v>
      </c>
      <c r="E274" s="33">
        <f>VLOOKUP(A274,TripCalcs!$A$2:$D$155,4,FALSE)</f>
        <v>0.73263888888888851</v>
      </c>
      <c r="F274" s="33" t="str">
        <f t="shared" si="47"/>
        <v>B_WB1</v>
      </c>
      <c r="G274">
        <f t="shared" si="48"/>
        <v>0</v>
      </c>
      <c r="H274">
        <f t="shared" si="56"/>
        <v>128</v>
      </c>
      <c r="I274" s="44">
        <f t="shared" si="49"/>
        <v>0.73263888888888851</v>
      </c>
      <c r="J274" s="31">
        <f t="shared" si="50"/>
        <v>17</v>
      </c>
      <c r="K274" s="31">
        <f t="shared" si="51"/>
        <v>34</v>
      </c>
      <c r="L274">
        <f t="shared" si="52"/>
        <v>59</v>
      </c>
      <c r="M274">
        <f t="shared" si="53"/>
        <v>173459</v>
      </c>
    </row>
    <row r="275" spans="1:13" x14ac:dyDescent="0.25">
      <c r="A275">
        <f t="shared" si="54"/>
        <v>114</v>
      </c>
      <c r="B275" t="str">
        <f>VLOOKUP(A275,TripCalcs!$A$2:$B$155,2,FALSE)</f>
        <v>B_WB</v>
      </c>
      <c r="C275">
        <f>VLOOKUP(B275,Features!$L$81:$M$86,2,FALSE)</f>
        <v>2</v>
      </c>
      <c r="D275">
        <f t="shared" si="55"/>
        <v>2</v>
      </c>
      <c r="E275" s="33">
        <f>VLOOKUP(A275,TripCalcs!$A$2:$D$155,4,FALSE)</f>
        <v>0.73263888888888851</v>
      </c>
      <c r="F275" s="33" t="str">
        <f t="shared" si="47"/>
        <v>B_WB2</v>
      </c>
      <c r="G275">
        <f t="shared" si="48"/>
        <v>8</v>
      </c>
      <c r="H275">
        <f t="shared" si="56"/>
        <v>144</v>
      </c>
      <c r="I275" s="44">
        <f t="shared" si="49"/>
        <v>0.73819444444444404</v>
      </c>
      <c r="J275" s="31">
        <f t="shared" si="50"/>
        <v>17</v>
      </c>
      <c r="K275" s="31">
        <f t="shared" si="51"/>
        <v>42</v>
      </c>
      <c r="L275">
        <f t="shared" si="52"/>
        <v>59</v>
      </c>
      <c r="M275">
        <f t="shared" si="53"/>
        <v>174259</v>
      </c>
    </row>
    <row r="276" spans="1:13" x14ac:dyDescent="0.25">
      <c r="A276">
        <f t="shared" si="54"/>
        <v>115</v>
      </c>
      <c r="B276" t="str">
        <f>VLOOKUP(A276,TripCalcs!$A$2:$B$155,2,FALSE)</f>
        <v>B_WB</v>
      </c>
      <c r="C276">
        <f>VLOOKUP(B276,Features!$L$81:$M$86,2,FALSE)</f>
        <v>2</v>
      </c>
      <c r="D276">
        <f t="shared" si="55"/>
        <v>1</v>
      </c>
      <c r="E276" s="33">
        <f>VLOOKUP(A276,TripCalcs!$A$2:$D$155,4,FALSE)</f>
        <v>0.73611111111111072</v>
      </c>
      <c r="F276" s="33" t="str">
        <f t="shared" si="47"/>
        <v>B_WB1</v>
      </c>
      <c r="G276">
        <f t="shared" si="48"/>
        <v>0</v>
      </c>
      <c r="H276">
        <f t="shared" si="56"/>
        <v>128</v>
      </c>
      <c r="I276" s="44">
        <f t="shared" si="49"/>
        <v>0.73611111111111072</v>
      </c>
      <c r="J276" s="31">
        <f t="shared" si="50"/>
        <v>17</v>
      </c>
      <c r="K276" s="31">
        <f t="shared" si="51"/>
        <v>39</v>
      </c>
      <c r="L276">
        <f t="shared" si="52"/>
        <v>59</v>
      </c>
      <c r="M276">
        <f t="shared" si="53"/>
        <v>173959</v>
      </c>
    </row>
    <row r="277" spans="1:13" x14ac:dyDescent="0.25">
      <c r="A277">
        <f t="shared" si="54"/>
        <v>115</v>
      </c>
      <c r="B277" t="str">
        <f>VLOOKUP(A277,TripCalcs!$A$2:$B$155,2,FALSE)</f>
        <v>B_WB</v>
      </c>
      <c r="C277">
        <f>VLOOKUP(B277,Features!$L$81:$M$86,2,FALSE)</f>
        <v>2</v>
      </c>
      <c r="D277">
        <f t="shared" si="55"/>
        <v>2</v>
      </c>
      <c r="E277" s="33">
        <f>VLOOKUP(A277,TripCalcs!$A$2:$D$155,4,FALSE)</f>
        <v>0.73611111111111072</v>
      </c>
      <c r="F277" s="33" t="str">
        <f t="shared" si="47"/>
        <v>B_WB2</v>
      </c>
      <c r="G277">
        <f t="shared" si="48"/>
        <v>8</v>
      </c>
      <c r="H277">
        <f t="shared" si="56"/>
        <v>144</v>
      </c>
      <c r="I277" s="44">
        <f t="shared" si="49"/>
        <v>0.74166666666666625</v>
      </c>
      <c r="J277" s="31">
        <f t="shared" si="50"/>
        <v>17</v>
      </c>
      <c r="K277" s="31">
        <f t="shared" si="51"/>
        <v>47</v>
      </c>
      <c r="L277">
        <f t="shared" si="52"/>
        <v>59</v>
      </c>
      <c r="M277">
        <f t="shared" si="53"/>
        <v>174759</v>
      </c>
    </row>
    <row r="278" spans="1:13" x14ac:dyDescent="0.25">
      <c r="A278">
        <f t="shared" si="54"/>
        <v>116</v>
      </c>
      <c r="B278" t="str">
        <f>VLOOKUP(A278,TripCalcs!$A$2:$B$155,2,FALSE)</f>
        <v>B_WB</v>
      </c>
      <c r="C278">
        <f>VLOOKUP(B278,Features!$L$81:$M$86,2,FALSE)</f>
        <v>2</v>
      </c>
      <c r="D278">
        <f t="shared" si="55"/>
        <v>1</v>
      </c>
      <c r="E278" s="33">
        <f>VLOOKUP(A278,TripCalcs!$A$2:$D$155,4,FALSE)</f>
        <v>0.73958333333333293</v>
      </c>
      <c r="F278" s="33" t="str">
        <f t="shared" si="47"/>
        <v>B_WB1</v>
      </c>
      <c r="G278">
        <f t="shared" si="48"/>
        <v>0</v>
      </c>
      <c r="H278">
        <f t="shared" si="56"/>
        <v>128</v>
      </c>
      <c r="I278" s="44">
        <f t="shared" si="49"/>
        <v>0.73958333333333293</v>
      </c>
      <c r="J278" s="31">
        <f t="shared" si="50"/>
        <v>17</v>
      </c>
      <c r="K278" s="31">
        <f t="shared" si="51"/>
        <v>44</v>
      </c>
      <c r="L278">
        <f t="shared" si="52"/>
        <v>59</v>
      </c>
      <c r="M278">
        <f t="shared" si="53"/>
        <v>174459</v>
      </c>
    </row>
    <row r="279" spans="1:13" x14ac:dyDescent="0.25">
      <c r="A279">
        <f t="shared" si="54"/>
        <v>116</v>
      </c>
      <c r="B279" t="str">
        <f>VLOOKUP(A279,TripCalcs!$A$2:$B$155,2,FALSE)</f>
        <v>B_WB</v>
      </c>
      <c r="C279">
        <f>VLOOKUP(B279,Features!$L$81:$M$86,2,FALSE)</f>
        <v>2</v>
      </c>
      <c r="D279">
        <f t="shared" si="55"/>
        <v>2</v>
      </c>
      <c r="E279" s="33">
        <f>VLOOKUP(A279,TripCalcs!$A$2:$D$155,4,FALSE)</f>
        <v>0.73958333333333293</v>
      </c>
      <c r="F279" s="33" t="str">
        <f t="shared" si="47"/>
        <v>B_WB2</v>
      </c>
      <c r="G279">
        <f t="shared" si="48"/>
        <v>8</v>
      </c>
      <c r="H279">
        <f t="shared" si="56"/>
        <v>144</v>
      </c>
      <c r="I279" s="44">
        <f t="shared" si="49"/>
        <v>0.74513888888888846</v>
      </c>
      <c r="J279" s="31">
        <f t="shared" si="50"/>
        <v>17</v>
      </c>
      <c r="K279" s="31">
        <f t="shared" si="51"/>
        <v>52</v>
      </c>
      <c r="L279">
        <f t="shared" si="52"/>
        <v>59</v>
      </c>
      <c r="M279">
        <f t="shared" si="53"/>
        <v>175259</v>
      </c>
    </row>
    <row r="280" spans="1:13" x14ac:dyDescent="0.25">
      <c r="A280">
        <f t="shared" si="54"/>
        <v>117</v>
      </c>
      <c r="B280" t="str">
        <f>VLOOKUP(A280,TripCalcs!$A$2:$B$155,2,FALSE)</f>
        <v>B_WB</v>
      </c>
      <c r="C280">
        <f>VLOOKUP(B280,Features!$L$81:$M$86,2,FALSE)</f>
        <v>2</v>
      </c>
      <c r="D280">
        <f t="shared" si="55"/>
        <v>1</v>
      </c>
      <c r="E280" s="33">
        <f>VLOOKUP(A280,TripCalcs!$A$2:$D$155,4,FALSE)</f>
        <v>0.74305555555555514</v>
      </c>
      <c r="F280" s="33" t="str">
        <f t="shared" si="47"/>
        <v>B_WB1</v>
      </c>
      <c r="G280">
        <f t="shared" si="48"/>
        <v>0</v>
      </c>
      <c r="H280">
        <f t="shared" si="56"/>
        <v>128</v>
      </c>
      <c r="I280" s="44">
        <f t="shared" si="49"/>
        <v>0.74305555555555514</v>
      </c>
      <c r="J280" s="31">
        <f t="shared" si="50"/>
        <v>17</v>
      </c>
      <c r="K280" s="31">
        <f t="shared" si="51"/>
        <v>49</v>
      </c>
      <c r="L280">
        <f t="shared" si="52"/>
        <v>59</v>
      </c>
      <c r="M280">
        <f t="shared" si="53"/>
        <v>174959</v>
      </c>
    </row>
    <row r="281" spans="1:13" x14ac:dyDescent="0.25">
      <c r="A281">
        <f t="shared" si="54"/>
        <v>117</v>
      </c>
      <c r="B281" t="str">
        <f>VLOOKUP(A281,TripCalcs!$A$2:$B$155,2,FALSE)</f>
        <v>B_WB</v>
      </c>
      <c r="C281">
        <f>VLOOKUP(B281,Features!$L$81:$M$86,2,FALSE)</f>
        <v>2</v>
      </c>
      <c r="D281">
        <f t="shared" si="55"/>
        <v>2</v>
      </c>
      <c r="E281" s="33">
        <f>VLOOKUP(A281,TripCalcs!$A$2:$D$155,4,FALSE)</f>
        <v>0.74305555555555514</v>
      </c>
      <c r="F281" s="33" t="str">
        <f t="shared" si="47"/>
        <v>B_WB2</v>
      </c>
      <c r="G281">
        <f t="shared" si="48"/>
        <v>8</v>
      </c>
      <c r="H281">
        <f t="shared" si="56"/>
        <v>144</v>
      </c>
      <c r="I281" s="44">
        <f t="shared" si="49"/>
        <v>0.74861111111111067</v>
      </c>
      <c r="J281" s="31">
        <f t="shared" si="50"/>
        <v>17</v>
      </c>
      <c r="K281" s="31">
        <f t="shared" si="51"/>
        <v>57</v>
      </c>
      <c r="L281">
        <f t="shared" si="52"/>
        <v>59</v>
      </c>
      <c r="M281">
        <f t="shared" si="53"/>
        <v>175759</v>
      </c>
    </row>
    <row r="282" spans="1:13" x14ac:dyDescent="0.25">
      <c r="A282">
        <f t="shared" si="54"/>
        <v>118</v>
      </c>
      <c r="B282" t="str">
        <f>VLOOKUP(A282,TripCalcs!$A$2:$B$155,2,FALSE)</f>
        <v>B_WB</v>
      </c>
      <c r="C282">
        <f>VLOOKUP(B282,Features!$L$81:$M$86,2,FALSE)</f>
        <v>2</v>
      </c>
      <c r="D282">
        <f t="shared" si="55"/>
        <v>1</v>
      </c>
      <c r="E282" s="33">
        <f>VLOOKUP(A282,TripCalcs!$A$2:$D$155,4,FALSE)</f>
        <v>0.74652777777777735</v>
      </c>
      <c r="F282" s="33" t="str">
        <f t="shared" si="47"/>
        <v>B_WB1</v>
      </c>
      <c r="G282">
        <f t="shared" si="48"/>
        <v>0</v>
      </c>
      <c r="H282">
        <f t="shared" si="56"/>
        <v>128</v>
      </c>
      <c r="I282" s="44">
        <f t="shared" si="49"/>
        <v>0.74652777777777735</v>
      </c>
      <c r="J282" s="31">
        <f t="shared" si="50"/>
        <v>17</v>
      </c>
      <c r="K282" s="31">
        <f t="shared" si="51"/>
        <v>54</v>
      </c>
      <c r="L282">
        <f t="shared" si="52"/>
        <v>59</v>
      </c>
      <c r="M282">
        <f t="shared" si="53"/>
        <v>175459</v>
      </c>
    </row>
    <row r="283" spans="1:13" x14ac:dyDescent="0.25">
      <c r="A283">
        <f t="shared" si="54"/>
        <v>118</v>
      </c>
      <c r="B283" t="str">
        <f>VLOOKUP(A283,TripCalcs!$A$2:$B$155,2,FALSE)</f>
        <v>B_WB</v>
      </c>
      <c r="C283">
        <f>VLOOKUP(B283,Features!$L$81:$M$86,2,FALSE)</f>
        <v>2</v>
      </c>
      <c r="D283">
        <f t="shared" si="55"/>
        <v>2</v>
      </c>
      <c r="E283" s="33">
        <f>VLOOKUP(A283,TripCalcs!$A$2:$D$155,4,FALSE)</f>
        <v>0.74652777777777735</v>
      </c>
      <c r="F283" s="33" t="str">
        <f t="shared" si="47"/>
        <v>B_WB2</v>
      </c>
      <c r="G283">
        <f t="shared" si="48"/>
        <v>8</v>
      </c>
      <c r="H283">
        <f t="shared" si="56"/>
        <v>144</v>
      </c>
      <c r="I283" s="44">
        <f t="shared" si="49"/>
        <v>0.75208333333333288</v>
      </c>
      <c r="J283" s="31">
        <f t="shared" si="50"/>
        <v>18</v>
      </c>
      <c r="K283" s="31">
        <f t="shared" si="51"/>
        <v>2</v>
      </c>
      <c r="L283">
        <f t="shared" si="52"/>
        <v>59</v>
      </c>
      <c r="M283">
        <f t="shared" si="53"/>
        <v>180259</v>
      </c>
    </row>
    <row r="284" spans="1:13" x14ac:dyDescent="0.25">
      <c r="A284">
        <f t="shared" si="54"/>
        <v>119</v>
      </c>
      <c r="B284" t="str">
        <f>VLOOKUP(A284,TripCalcs!$A$2:$B$155,2,FALSE)</f>
        <v>C_NB</v>
      </c>
      <c r="C284">
        <f>VLOOKUP(B284,Features!$L$81:$M$86,2,FALSE)</f>
        <v>3</v>
      </c>
      <c r="D284">
        <f t="shared" si="55"/>
        <v>1</v>
      </c>
      <c r="E284" s="33">
        <f>VLOOKUP(A284,TripCalcs!$A$2:$D$155,4,FALSE)</f>
        <v>0.625</v>
      </c>
      <c r="F284" s="33" t="str">
        <f t="shared" si="47"/>
        <v>C_NB1</v>
      </c>
      <c r="G284">
        <f t="shared" si="48"/>
        <v>0</v>
      </c>
      <c r="H284">
        <f t="shared" si="56"/>
        <v>183</v>
      </c>
      <c r="I284" s="44">
        <f t="shared" si="49"/>
        <v>0.625</v>
      </c>
      <c r="J284" s="31">
        <f t="shared" si="50"/>
        <v>15</v>
      </c>
      <c r="K284" s="31">
        <f t="shared" si="51"/>
        <v>0</v>
      </c>
      <c r="L284">
        <f t="shared" si="52"/>
        <v>0</v>
      </c>
      <c r="M284">
        <f t="shared" si="53"/>
        <v>150000</v>
      </c>
    </row>
    <row r="285" spans="1:13" x14ac:dyDescent="0.25">
      <c r="A285">
        <f t="shared" si="54"/>
        <v>119</v>
      </c>
      <c r="B285" t="str">
        <f>VLOOKUP(A285,TripCalcs!$A$2:$B$155,2,FALSE)</f>
        <v>C_NB</v>
      </c>
      <c r="C285">
        <f>VLOOKUP(B285,Features!$L$81:$M$86,2,FALSE)</f>
        <v>3</v>
      </c>
      <c r="D285">
        <f t="shared" si="55"/>
        <v>2</v>
      </c>
      <c r="E285" s="33">
        <f>VLOOKUP(A285,TripCalcs!$A$2:$D$155,4,FALSE)</f>
        <v>0.625</v>
      </c>
      <c r="F285" s="33" t="str">
        <f t="shared" si="47"/>
        <v>C_NB2</v>
      </c>
      <c r="G285">
        <f t="shared" si="48"/>
        <v>3</v>
      </c>
      <c r="H285">
        <f t="shared" si="56"/>
        <v>186</v>
      </c>
      <c r="I285" s="44">
        <f t="shared" si="49"/>
        <v>0.62708333333333333</v>
      </c>
      <c r="J285" s="31">
        <f t="shared" si="50"/>
        <v>15</v>
      </c>
      <c r="K285" s="31">
        <f t="shared" si="51"/>
        <v>3</v>
      </c>
      <c r="L285">
        <f t="shared" si="52"/>
        <v>0</v>
      </c>
      <c r="M285">
        <f t="shared" si="53"/>
        <v>150300</v>
      </c>
    </row>
    <row r="286" spans="1:13" x14ac:dyDescent="0.25">
      <c r="A286">
        <f t="shared" si="54"/>
        <v>119</v>
      </c>
      <c r="B286" t="str">
        <f>VLOOKUP(A286,TripCalcs!$A$2:$B$155,2,FALSE)</f>
        <v>C_NB</v>
      </c>
      <c r="C286">
        <f>VLOOKUP(B286,Features!$L$81:$M$86,2,FALSE)</f>
        <v>3</v>
      </c>
      <c r="D286">
        <f t="shared" si="55"/>
        <v>3</v>
      </c>
      <c r="E286" s="33">
        <f>VLOOKUP(A286,TripCalcs!$A$2:$D$155,4,FALSE)</f>
        <v>0.625</v>
      </c>
      <c r="F286" s="33" t="str">
        <f t="shared" si="47"/>
        <v>C_NB3</v>
      </c>
      <c r="G286">
        <f t="shared" si="48"/>
        <v>5</v>
      </c>
      <c r="H286">
        <f t="shared" si="56"/>
        <v>185</v>
      </c>
      <c r="I286" s="44">
        <f t="shared" si="49"/>
        <v>0.62847222222222221</v>
      </c>
      <c r="J286" s="31">
        <f t="shared" si="50"/>
        <v>15</v>
      </c>
      <c r="K286" s="31">
        <f t="shared" si="51"/>
        <v>4</v>
      </c>
      <c r="L286">
        <f t="shared" si="52"/>
        <v>59</v>
      </c>
      <c r="M286">
        <f t="shared" si="53"/>
        <v>150459</v>
      </c>
    </row>
    <row r="287" spans="1:13" x14ac:dyDescent="0.25">
      <c r="A287">
        <f t="shared" si="54"/>
        <v>120</v>
      </c>
      <c r="B287" t="str">
        <f>VLOOKUP(A287,TripCalcs!$A$2:$B$155,2,FALSE)</f>
        <v>C_NB</v>
      </c>
      <c r="C287">
        <f>VLOOKUP(B287,Features!$L$81:$M$86,2,FALSE)</f>
        <v>3</v>
      </c>
      <c r="D287">
        <f t="shared" si="55"/>
        <v>1</v>
      </c>
      <c r="E287" s="33">
        <f>VLOOKUP(A287,TripCalcs!$A$2:$D$155,4,FALSE)</f>
        <v>0.63194444444444442</v>
      </c>
      <c r="F287" s="33" t="str">
        <f t="shared" si="47"/>
        <v>C_NB1</v>
      </c>
      <c r="G287">
        <f t="shared" si="48"/>
        <v>0</v>
      </c>
      <c r="H287">
        <f t="shared" si="56"/>
        <v>183</v>
      </c>
      <c r="I287" s="44">
        <f t="shared" si="49"/>
        <v>0.63194444444444442</v>
      </c>
      <c r="J287" s="31">
        <f t="shared" si="50"/>
        <v>15</v>
      </c>
      <c r="K287" s="31">
        <f t="shared" si="51"/>
        <v>9</v>
      </c>
      <c r="L287">
        <f t="shared" si="52"/>
        <v>59</v>
      </c>
      <c r="M287">
        <f t="shared" si="53"/>
        <v>150959</v>
      </c>
    </row>
    <row r="288" spans="1:13" x14ac:dyDescent="0.25">
      <c r="A288">
        <f t="shared" si="54"/>
        <v>120</v>
      </c>
      <c r="B288" t="str">
        <f>VLOOKUP(A288,TripCalcs!$A$2:$B$155,2,FALSE)</f>
        <v>C_NB</v>
      </c>
      <c r="C288">
        <f>VLOOKUP(B288,Features!$L$81:$M$86,2,FALSE)</f>
        <v>3</v>
      </c>
      <c r="D288">
        <f t="shared" si="55"/>
        <v>2</v>
      </c>
      <c r="E288" s="33">
        <f>VLOOKUP(A288,TripCalcs!$A$2:$D$155,4,FALSE)</f>
        <v>0.63194444444444442</v>
      </c>
      <c r="F288" s="33" t="str">
        <f t="shared" si="47"/>
        <v>C_NB2</v>
      </c>
      <c r="G288">
        <f t="shared" si="48"/>
        <v>3</v>
      </c>
      <c r="H288">
        <f t="shared" si="56"/>
        <v>186</v>
      </c>
      <c r="I288" s="44">
        <f t="shared" si="49"/>
        <v>0.63402777777777775</v>
      </c>
      <c r="J288" s="31">
        <f t="shared" si="50"/>
        <v>15</v>
      </c>
      <c r="K288" s="31">
        <f t="shared" si="51"/>
        <v>12</v>
      </c>
      <c r="L288">
        <f t="shared" si="52"/>
        <v>59</v>
      </c>
      <c r="M288">
        <f t="shared" si="53"/>
        <v>151259</v>
      </c>
    </row>
    <row r="289" spans="1:13" x14ac:dyDescent="0.25">
      <c r="A289">
        <f t="shared" si="54"/>
        <v>120</v>
      </c>
      <c r="B289" t="str">
        <f>VLOOKUP(A289,TripCalcs!$A$2:$B$155,2,FALSE)</f>
        <v>C_NB</v>
      </c>
      <c r="C289">
        <f>VLOOKUP(B289,Features!$L$81:$M$86,2,FALSE)</f>
        <v>3</v>
      </c>
      <c r="D289">
        <f t="shared" si="55"/>
        <v>3</v>
      </c>
      <c r="E289" s="33">
        <f>VLOOKUP(A289,TripCalcs!$A$2:$D$155,4,FALSE)</f>
        <v>0.63194444444444442</v>
      </c>
      <c r="F289" s="33" t="str">
        <f t="shared" si="47"/>
        <v>C_NB3</v>
      </c>
      <c r="G289">
        <f t="shared" si="48"/>
        <v>5</v>
      </c>
      <c r="H289">
        <f t="shared" si="56"/>
        <v>185</v>
      </c>
      <c r="I289" s="44">
        <f t="shared" si="49"/>
        <v>0.63541666666666663</v>
      </c>
      <c r="J289" s="31">
        <f t="shared" si="50"/>
        <v>15</v>
      </c>
      <c r="K289" s="31">
        <f t="shared" si="51"/>
        <v>15</v>
      </c>
      <c r="L289">
        <f t="shared" si="52"/>
        <v>0</v>
      </c>
      <c r="M289">
        <f t="shared" si="53"/>
        <v>151500</v>
      </c>
    </row>
    <row r="290" spans="1:13" x14ac:dyDescent="0.25">
      <c r="A290">
        <f t="shared" si="54"/>
        <v>121</v>
      </c>
      <c r="B290" t="str">
        <f>VLOOKUP(A290,TripCalcs!$A$2:$B$155,2,FALSE)</f>
        <v>C_NB</v>
      </c>
      <c r="C290">
        <f>VLOOKUP(B290,Features!$L$81:$M$86,2,FALSE)</f>
        <v>3</v>
      </c>
      <c r="D290">
        <f t="shared" si="55"/>
        <v>1</v>
      </c>
      <c r="E290" s="33">
        <f>VLOOKUP(A290,TripCalcs!$A$2:$D$155,4,FALSE)</f>
        <v>0.63888888888888884</v>
      </c>
      <c r="F290" s="33" t="str">
        <f t="shared" si="47"/>
        <v>C_NB1</v>
      </c>
      <c r="G290">
        <f t="shared" si="48"/>
        <v>0</v>
      </c>
      <c r="H290">
        <f t="shared" si="56"/>
        <v>183</v>
      </c>
      <c r="I290" s="44">
        <f t="shared" si="49"/>
        <v>0.63888888888888884</v>
      </c>
      <c r="J290" s="31">
        <f t="shared" si="50"/>
        <v>15</v>
      </c>
      <c r="K290" s="31">
        <f t="shared" si="51"/>
        <v>19</v>
      </c>
      <c r="L290">
        <f t="shared" si="52"/>
        <v>59</v>
      </c>
      <c r="M290">
        <f t="shared" si="53"/>
        <v>151959</v>
      </c>
    </row>
    <row r="291" spans="1:13" x14ac:dyDescent="0.25">
      <c r="A291">
        <f t="shared" si="54"/>
        <v>121</v>
      </c>
      <c r="B291" t="str">
        <f>VLOOKUP(A291,TripCalcs!$A$2:$B$155,2,FALSE)</f>
        <v>C_NB</v>
      </c>
      <c r="C291">
        <f>VLOOKUP(B291,Features!$L$81:$M$86,2,FALSE)</f>
        <v>3</v>
      </c>
      <c r="D291">
        <f t="shared" si="55"/>
        <v>2</v>
      </c>
      <c r="E291" s="33">
        <f>VLOOKUP(A291,TripCalcs!$A$2:$D$155,4,FALSE)</f>
        <v>0.63888888888888884</v>
      </c>
      <c r="F291" s="33" t="str">
        <f t="shared" si="47"/>
        <v>C_NB2</v>
      </c>
      <c r="G291">
        <f t="shared" si="48"/>
        <v>3</v>
      </c>
      <c r="H291">
        <f t="shared" si="56"/>
        <v>186</v>
      </c>
      <c r="I291" s="44">
        <f t="shared" si="49"/>
        <v>0.64097222222222217</v>
      </c>
      <c r="J291" s="31">
        <f t="shared" si="50"/>
        <v>15</v>
      </c>
      <c r="K291" s="31">
        <f t="shared" si="51"/>
        <v>23</v>
      </c>
      <c r="L291">
        <f t="shared" si="52"/>
        <v>0</v>
      </c>
      <c r="M291">
        <f t="shared" si="53"/>
        <v>152300</v>
      </c>
    </row>
    <row r="292" spans="1:13" x14ac:dyDescent="0.25">
      <c r="A292">
        <f t="shared" si="54"/>
        <v>121</v>
      </c>
      <c r="B292" t="str">
        <f>VLOOKUP(A292,TripCalcs!$A$2:$B$155,2,FALSE)</f>
        <v>C_NB</v>
      </c>
      <c r="C292">
        <f>VLOOKUP(B292,Features!$L$81:$M$86,2,FALSE)</f>
        <v>3</v>
      </c>
      <c r="D292">
        <f t="shared" si="55"/>
        <v>3</v>
      </c>
      <c r="E292" s="33">
        <f>VLOOKUP(A292,TripCalcs!$A$2:$D$155,4,FALSE)</f>
        <v>0.63888888888888884</v>
      </c>
      <c r="F292" s="33" t="str">
        <f t="shared" si="47"/>
        <v>C_NB3</v>
      </c>
      <c r="G292">
        <f t="shared" si="48"/>
        <v>5</v>
      </c>
      <c r="H292">
        <f t="shared" si="56"/>
        <v>185</v>
      </c>
      <c r="I292" s="44">
        <f t="shared" si="49"/>
        <v>0.64236111111111105</v>
      </c>
      <c r="J292" s="31">
        <f t="shared" si="50"/>
        <v>15</v>
      </c>
      <c r="K292" s="31">
        <f t="shared" si="51"/>
        <v>24</v>
      </c>
      <c r="L292">
        <f t="shared" si="52"/>
        <v>59</v>
      </c>
      <c r="M292">
        <f t="shared" si="53"/>
        <v>152459</v>
      </c>
    </row>
    <row r="293" spans="1:13" x14ac:dyDescent="0.25">
      <c r="A293">
        <f t="shared" si="54"/>
        <v>122</v>
      </c>
      <c r="B293" t="str">
        <f>VLOOKUP(A293,TripCalcs!$A$2:$B$155,2,FALSE)</f>
        <v>C_NB</v>
      </c>
      <c r="C293">
        <f>VLOOKUP(B293,Features!$L$81:$M$86,2,FALSE)</f>
        <v>3</v>
      </c>
      <c r="D293">
        <f t="shared" si="55"/>
        <v>1</v>
      </c>
      <c r="E293" s="33">
        <f>VLOOKUP(A293,TripCalcs!$A$2:$D$155,4,FALSE)</f>
        <v>0.64583333333333326</v>
      </c>
      <c r="F293" s="33" t="str">
        <f t="shared" si="47"/>
        <v>C_NB1</v>
      </c>
      <c r="G293">
        <f t="shared" si="48"/>
        <v>0</v>
      </c>
      <c r="H293">
        <f t="shared" si="56"/>
        <v>183</v>
      </c>
      <c r="I293" s="44">
        <f t="shared" si="49"/>
        <v>0.64583333333333326</v>
      </c>
      <c r="J293" s="31">
        <f t="shared" si="50"/>
        <v>15</v>
      </c>
      <c r="K293" s="31">
        <f t="shared" si="51"/>
        <v>29</v>
      </c>
      <c r="L293">
        <f t="shared" si="52"/>
        <v>59</v>
      </c>
      <c r="M293">
        <f t="shared" si="53"/>
        <v>152959</v>
      </c>
    </row>
    <row r="294" spans="1:13" x14ac:dyDescent="0.25">
      <c r="A294">
        <f t="shared" si="54"/>
        <v>122</v>
      </c>
      <c r="B294" t="str">
        <f>VLOOKUP(A294,TripCalcs!$A$2:$B$155,2,FALSE)</f>
        <v>C_NB</v>
      </c>
      <c r="C294">
        <f>VLOOKUP(B294,Features!$L$81:$M$86,2,FALSE)</f>
        <v>3</v>
      </c>
      <c r="D294">
        <f t="shared" si="55"/>
        <v>2</v>
      </c>
      <c r="E294" s="33">
        <f>VLOOKUP(A294,TripCalcs!$A$2:$D$155,4,FALSE)</f>
        <v>0.64583333333333326</v>
      </c>
      <c r="F294" s="33" t="str">
        <f t="shared" si="47"/>
        <v>C_NB2</v>
      </c>
      <c r="G294">
        <f t="shared" si="48"/>
        <v>3</v>
      </c>
      <c r="H294">
        <f t="shared" si="56"/>
        <v>186</v>
      </c>
      <c r="I294" s="44">
        <f t="shared" si="49"/>
        <v>0.64791666666666659</v>
      </c>
      <c r="J294" s="31">
        <f t="shared" si="50"/>
        <v>15</v>
      </c>
      <c r="K294" s="31">
        <f t="shared" si="51"/>
        <v>32</v>
      </c>
      <c r="L294">
        <f t="shared" si="52"/>
        <v>59</v>
      </c>
      <c r="M294">
        <f t="shared" si="53"/>
        <v>153259</v>
      </c>
    </row>
    <row r="295" spans="1:13" x14ac:dyDescent="0.25">
      <c r="A295">
        <f t="shared" si="54"/>
        <v>122</v>
      </c>
      <c r="B295" t="str">
        <f>VLOOKUP(A295,TripCalcs!$A$2:$B$155,2,FALSE)</f>
        <v>C_NB</v>
      </c>
      <c r="C295">
        <f>VLOOKUP(B295,Features!$L$81:$M$86,2,FALSE)</f>
        <v>3</v>
      </c>
      <c r="D295">
        <f t="shared" si="55"/>
        <v>3</v>
      </c>
      <c r="E295" s="33">
        <f>VLOOKUP(A295,TripCalcs!$A$2:$D$155,4,FALSE)</f>
        <v>0.64583333333333326</v>
      </c>
      <c r="F295" s="33" t="str">
        <f t="shared" si="47"/>
        <v>C_NB3</v>
      </c>
      <c r="G295">
        <f t="shared" si="48"/>
        <v>5</v>
      </c>
      <c r="H295">
        <f t="shared" si="56"/>
        <v>185</v>
      </c>
      <c r="I295" s="44">
        <f t="shared" si="49"/>
        <v>0.64930555555555547</v>
      </c>
      <c r="J295" s="31">
        <f t="shared" si="50"/>
        <v>15</v>
      </c>
      <c r="K295" s="31">
        <f t="shared" si="51"/>
        <v>34</v>
      </c>
      <c r="L295">
        <f t="shared" si="52"/>
        <v>59</v>
      </c>
      <c r="M295">
        <f t="shared" si="53"/>
        <v>153459</v>
      </c>
    </row>
    <row r="296" spans="1:13" x14ac:dyDescent="0.25">
      <c r="A296">
        <f t="shared" si="54"/>
        <v>123</v>
      </c>
      <c r="B296" t="str">
        <f>VLOOKUP(A296,TripCalcs!$A$2:$B$155,2,FALSE)</f>
        <v>C_NB</v>
      </c>
      <c r="C296">
        <f>VLOOKUP(B296,Features!$L$81:$M$86,2,FALSE)</f>
        <v>3</v>
      </c>
      <c r="D296">
        <f t="shared" si="55"/>
        <v>1</v>
      </c>
      <c r="E296" s="33">
        <f>VLOOKUP(A296,TripCalcs!$A$2:$D$155,4,FALSE)</f>
        <v>0.65277777777777768</v>
      </c>
      <c r="F296" s="33" t="str">
        <f t="shared" si="47"/>
        <v>C_NB1</v>
      </c>
      <c r="G296">
        <f t="shared" si="48"/>
        <v>0</v>
      </c>
      <c r="H296">
        <f t="shared" si="56"/>
        <v>183</v>
      </c>
      <c r="I296" s="44">
        <f t="shared" si="49"/>
        <v>0.65277777777777768</v>
      </c>
      <c r="J296" s="31">
        <f t="shared" si="50"/>
        <v>15</v>
      </c>
      <c r="K296" s="31">
        <f t="shared" si="51"/>
        <v>39</v>
      </c>
      <c r="L296">
        <f t="shared" si="52"/>
        <v>59</v>
      </c>
      <c r="M296">
        <f t="shared" si="53"/>
        <v>153959</v>
      </c>
    </row>
    <row r="297" spans="1:13" x14ac:dyDescent="0.25">
      <c r="A297">
        <f t="shared" si="54"/>
        <v>123</v>
      </c>
      <c r="B297" t="str">
        <f>VLOOKUP(A297,TripCalcs!$A$2:$B$155,2,FALSE)</f>
        <v>C_NB</v>
      </c>
      <c r="C297">
        <f>VLOOKUP(B297,Features!$L$81:$M$86,2,FALSE)</f>
        <v>3</v>
      </c>
      <c r="D297">
        <f t="shared" si="55"/>
        <v>2</v>
      </c>
      <c r="E297" s="33">
        <f>VLOOKUP(A297,TripCalcs!$A$2:$D$155,4,FALSE)</f>
        <v>0.65277777777777768</v>
      </c>
      <c r="F297" s="33" t="str">
        <f t="shared" si="47"/>
        <v>C_NB2</v>
      </c>
      <c r="G297">
        <f t="shared" si="48"/>
        <v>3</v>
      </c>
      <c r="H297">
        <f t="shared" si="56"/>
        <v>186</v>
      </c>
      <c r="I297" s="44">
        <f t="shared" si="49"/>
        <v>0.65486111111111101</v>
      </c>
      <c r="J297" s="31">
        <f t="shared" si="50"/>
        <v>15</v>
      </c>
      <c r="K297" s="31">
        <f t="shared" si="51"/>
        <v>42</v>
      </c>
      <c r="L297">
        <f t="shared" si="52"/>
        <v>59</v>
      </c>
      <c r="M297">
        <f t="shared" si="53"/>
        <v>154259</v>
      </c>
    </row>
    <row r="298" spans="1:13" x14ac:dyDescent="0.25">
      <c r="A298">
        <f t="shared" si="54"/>
        <v>123</v>
      </c>
      <c r="B298" t="str">
        <f>VLOOKUP(A298,TripCalcs!$A$2:$B$155,2,FALSE)</f>
        <v>C_NB</v>
      </c>
      <c r="C298">
        <f>VLOOKUP(B298,Features!$L$81:$M$86,2,FALSE)</f>
        <v>3</v>
      </c>
      <c r="D298">
        <f t="shared" si="55"/>
        <v>3</v>
      </c>
      <c r="E298" s="33">
        <f>VLOOKUP(A298,TripCalcs!$A$2:$D$155,4,FALSE)</f>
        <v>0.65277777777777768</v>
      </c>
      <c r="F298" s="33" t="str">
        <f t="shared" si="47"/>
        <v>C_NB3</v>
      </c>
      <c r="G298">
        <f t="shared" si="48"/>
        <v>5</v>
      </c>
      <c r="H298">
        <f t="shared" si="56"/>
        <v>185</v>
      </c>
      <c r="I298" s="44">
        <f t="shared" si="49"/>
        <v>0.65624999999999989</v>
      </c>
      <c r="J298" s="31">
        <f t="shared" si="50"/>
        <v>15</v>
      </c>
      <c r="K298" s="31">
        <f t="shared" si="51"/>
        <v>44</v>
      </c>
      <c r="L298">
        <f t="shared" si="52"/>
        <v>59</v>
      </c>
      <c r="M298">
        <f t="shared" si="53"/>
        <v>154459</v>
      </c>
    </row>
    <row r="299" spans="1:13" x14ac:dyDescent="0.25">
      <c r="A299">
        <f t="shared" si="54"/>
        <v>124</v>
      </c>
      <c r="B299" t="str">
        <f>VLOOKUP(A299,TripCalcs!$A$2:$B$155,2,FALSE)</f>
        <v>C_NB</v>
      </c>
      <c r="C299">
        <f>VLOOKUP(B299,Features!$L$81:$M$86,2,FALSE)</f>
        <v>3</v>
      </c>
      <c r="D299">
        <f t="shared" si="55"/>
        <v>1</v>
      </c>
      <c r="E299" s="33">
        <f>VLOOKUP(A299,TripCalcs!$A$2:$D$155,4,FALSE)</f>
        <v>0.6597222222222221</v>
      </c>
      <c r="F299" s="33" t="str">
        <f t="shared" si="47"/>
        <v>C_NB1</v>
      </c>
      <c r="G299">
        <f t="shared" si="48"/>
        <v>0</v>
      </c>
      <c r="H299">
        <f t="shared" si="56"/>
        <v>183</v>
      </c>
      <c r="I299" s="44">
        <f t="shared" si="49"/>
        <v>0.6597222222222221</v>
      </c>
      <c r="J299" s="31">
        <f t="shared" si="50"/>
        <v>15</v>
      </c>
      <c r="K299" s="31">
        <f t="shared" si="51"/>
        <v>49</v>
      </c>
      <c r="L299">
        <f t="shared" si="52"/>
        <v>59</v>
      </c>
      <c r="M299">
        <f t="shared" si="53"/>
        <v>154959</v>
      </c>
    </row>
    <row r="300" spans="1:13" x14ac:dyDescent="0.25">
      <c r="A300">
        <f t="shared" si="54"/>
        <v>124</v>
      </c>
      <c r="B300" t="str">
        <f>VLOOKUP(A300,TripCalcs!$A$2:$B$155,2,FALSE)</f>
        <v>C_NB</v>
      </c>
      <c r="C300">
        <f>VLOOKUP(B300,Features!$L$81:$M$86,2,FALSE)</f>
        <v>3</v>
      </c>
      <c r="D300">
        <f t="shared" si="55"/>
        <v>2</v>
      </c>
      <c r="E300" s="33">
        <f>VLOOKUP(A300,TripCalcs!$A$2:$D$155,4,FALSE)</f>
        <v>0.6597222222222221</v>
      </c>
      <c r="F300" s="33" t="str">
        <f t="shared" si="47"/>
        <v>C_NB2</v>
      </c>
      <c r="G300">
        <f t="shared" si="48"/>
        <v>3</v>
      </c>
      <c r="H300">
        <f t="shared" si="56"/>
        <v>186</v>
      </c>
      <c r="I300" s="44">
        <f t="shared" si="49"/>
        <v>0.66180555555555542</v>
      </c>
      <c r="J300" s="31">
        <f t="shared" si="50"/>
        <v>15</v>
      </c>
      <c r="K300" s="31">
        <f t="shared" si="51"/>
        <v>52</v>
      </c>
      <c r="L300">
        <f t="shared" si="52"/>
        <v>59</v>
      </c>
      <c r="M300">
        <f t="shared" si="53"/>
        <v>155259</v>
      </c>
    </row>
    <row r="301" spans="1:13" x14ac:dyDescent="0.25">
      <c r="A301">
        <f t="shared" si="54"/>
        <v>124</v>
      </c>
      <c r="B301" t="str">
        <f>VLOOKUP(A301,TripCalcs!$A$2:$B$155,2,FALSE)</f>
        <v>C_NB</v>
      </c>
      <c r="C301">
        <f>VLOOKUP(B301,Features!$L$81:$M$86,2,FALSE)</f>
        <v>3</v>
      </c>
      <c r="D301">
        <f t="shared" si="55"/>
        <v>3</v>
      </c>
      <c r="E301" s="33">
        <f>VLOOKUP(A301,TripCalcs!$A$2:$D$155,4,FALSE)</f>
        <v>0.6597222222222221</v>
      </c>
      <c r="F301" s="33" t="str">
        <f t="shared" si="47"/>
        <v>C_NB3</v>
      </c>
      <c r="G301">
        <f t="shared" si="48"/>
        <v>5</v>
      </c>
      <c r="H301">
        <f t="shared" si="56"/>
        <v>185</v>
      </c>
      <c r="I301" s="44">
        <f t="shared" si="49"/>
        <v>0.66319444444444431</v>
      </c>
      <c r="J301" s="31">
        <f t="shared" si="50"/>
        <v>15</v>
      </c>
      <c r="K301" s="31">
        <f t="shared" si="51"/>
        <v>54</v>
      </c>
      <c r="L301">
        <f t="shared" si="52"/>
        <v>59</v>
      </c>
      <c r="M301">
        <f t="shared" si="53"/>
        <v>155459</v>
      </c>
    </row>
    <row r="302" spans="1:13" x14ac:dyDescent="0.25">
      <c r="A302">
        <f t="shared" si="54"/>
        <v>125</v>
      </c>
      <c r="B302" t="str">
        <f>VLOOKUP(A302,TripCalcs!$A$2:$B$155,2,FALSE)</f>
        <v>C_NB</v>
      </c>
      <c r="C302">
        <f>VLOOKUP(B302,Features!$L$81:$M$86,2,FALSE)</f>
        <v>3</v>
      </c>
      <c r="D302">
        <f t="shared" si="55"/>
        <v>1</v>
      </c>
      <c r="E302" s="33">
        <f>VLOOKUP(A302,TripCalcs!$A$2:$D$155,4,FALSE)</f>
        <v>0.66666666666666652</v>
      </c>
      <c r="F302" s="33" t="str">
        <f t="shared" si="47"/>
        <v>C_NB1</v>
      </c>
      <c r="G302">
        <f t="shared" si="48"/>
        <v>0</v>
      </c>
      <c r="H302">
        <f t="shared" si="56"/>
        <v>183</v>
      </c>
      <c r="I302" s="44">
        <f t="shared" si="49"/>
        <v>0.66666666666666652</v>
      </c>
      <c r="J302" s="31">
        <f t="shared" si="50"/>
        <v>16</v>
      </c>
      <c r="K302" s="31">
        <f t="shared" si="51"/>
        <v>0</v>
      </c>
      <c r="L302">
        <f t="shared" si="52"/>
        <v>0</v>
      </c>
      <c r="M302">
        <f t="shared" si="53"/>
        <v>160000</v>
      </c>
    </row>
    <row r="303" spans="1:13" x14ac:dyDescent="0.25">
      <c r="A303">
        <f t="shared" si="54"/>
        <v>125</v>
      </c>
      <c r="B303" t="str">
        <f>VLOOKUP(A303,TripCalcs!$A$2:$B$155,2,FALSE)</f>
        <v>C_NB</v>
      </c>
      <c r="C303">
        <f>VLOOKUP(B303,Features!$L$81:$M$86,2,FALSE)</f>
        <v>3</v>
      </c>
      <c r="D303">
        <f t="shared" si="55"/>
        <v>2</v>
      </c>
      <c r="E303" s="33">
        <f>VLOOKUP(A303,TripCalcs!$A$2:$D$155,4,FALSE)</f>
        <v>0.66666666666666652</v>
      </c>
      <c r="F303" s="33" t="str">
        <f t="shared" si="47"/>
        <v>C_NB2</v>
      </c>
      <c r="G303">
        <f t="shared" si="48"/>
        <v>3</v>
      </c>
      <c r="H303">
        <f t="shared" si="56"/>
        <v>186</v>
      </c>
      <c r="I303" s="44">
        <f t="shared" si="49"/>
        <v>0.66874999999999984</v>
      </c>
      <c r="J303" s="31">
        <f t="shared" si="50"/>
        <v>16</v>
      </c>
      <c r="K303" s="31">
        <f t="shared" si="51"/>
        <v>2</v>
      </c>
      <c r="L303">
        <f t="shared" si="52"/>
        <v>59</v>
      </c>
      <c r="M303">
        <f t="shared" si="53"/>
        <v>160259</v>
      </c>
    </row>
    <row r="304" spans="1:13" x14ac:dyDescent="0.25">
      <c r="A304">
        <f t="shared" si="54"/>
        <v>125</v>
      </c>
      <c r="B304" t="str">
        <f>VLOOKUP(A304,TripCalcs!$A$2:$B$155,2,FALSE)</f>
        <v>C_NB</v>
      </c>
      <c r="C304">
        <f>VLOOKUP(B304,Features!$L$81:$M$86,2,FALSE)</f>
        <v>3</v>
      </c>
      <c r="D304">
        <f t="shared" si="55"/>
        <v>3</v>
      </c>
      <c r="E304" s="33">
        <f>VLOOKUP(A304,TripCalcs!$A$2:$D$155,4,FALSE)</f>
        <v>0.66666666666666652</v>
      </c>
      <c r="F304" s="33" t="str">
        <f t="shared" si="47"/>
        <v>C_NB3</v>
      </c>
      <c r="G304">
        <f t="shared" si="48"/>
        <v>5</v>
      </c>
      <c r="H304">
        <f t="shared" si="56"/>
        <v>185</v>
      </c>
      <c r="I304" s="44">
        <f t="shared" si="49"/>
        <v>0.67013888888888873</v>
      </c>
      <c r="J304" s="31">
        <f t="shared" si="50"/>
        <v>16</v>
      </c>
      <c r="K304" s="31">
        <f t="shared" si="51"/>
        <v>4</v>
      </c>
      <c r="L304">
        <f t="shared" si="52"/>
        <v>59</v>
      </c>
      <c r="M304">
        <f t="shared" si="53"/>
        <v>160459</v>
      </c>
    </row>
    <row r="305" spans="1:13" x14ac:dyDescent="0.25">
      <c r="A305">
        <f t="shared" si="54"/>
        <v>126</v>
      </c>
      <c r="B305" t="str">
        <f>VLOOKUP(A305,TripCalcs!$A$2:$B$155,2,FALSE)</f>
        <v>C_NB</v>
      </c>
      <c r="C305">
        <f>VLOOKUP(B305,Features!$L$81:$M$86,2,FALSE)</f>
        <v>3</v>
      </c>
      <c r="D305">
        <f t="shared" si="55"/>
        <v>1</v>
      </c>
      <c r="E305" s="33">
        <f>VLOOKUP(A305,TripCalcs!$A$2:$D$155,4,FALSE)</f>
        <v>0.67361111111111094</v>
      </c>
      <c r="F305" s="33" t="str">
        <f t="shared" si="47"/>
        <v>C_NB1</v>
      </c>
      <c r="G305">
        <f t="shared" si="48"/>
        <v>0</v>
      </c>
      <c r="H305">
        <f t="shared" si="56"/>
        <v>183</v>
      </c>
      <c r="I305" s="44">
        <f t="shared" si="49"/>
        <v>0.67361111111111094</v>
      </c>
      <c r="J305" s="31">
        <f t="shared" si="50"/>
        <v>16</v>
      </c>
      <c r="K305" s="31">
        <f t="shared" si="51"/>
        <v>9</v>
      </c>
      <c r="L305">
        <f t="shared" si="52"/>
        <v>59</v>
      </c>
      <c r="M305">
        <f t="shared" si="53"/>
        <v>160959</v>
      </c>
    </row>
    <row r="306" spans="1:13" x14ac:dyDescent="0.25">
      <c r="A306">
        <f t="shared" si="54"/>
        <v>126</v>
      </c>
      <c r="B306" t="str">
        <f>VLOOKUP(A306,TripCalcs!$A$2:$B$155,2,FALSE)</f>
        <v>C_NB</v>
      </c>
      <c r="C306">
        <f>VLOOKUP(B306,Features!$L$81:$M$86,2,FALSE)</f>
        <v>3</v>
      </c>
      <c r="D306">
        <f t="shared" si="55"/>
        <v>2</v>
      </c>
      <c r="E306" s="33">
        <f>VLOOKUP(A306,TripCalcs!$A$2:$D$155,4,FALSE)</f>
        <v>0.67361111111111094</v>
      </c>
      <c r="F306" s="33" t="str">
        <f t="shared" si="47"/>
        <v>C_NB2</v>
      </c>
      <c r="G306">
        <f t="shared" si="48"/>
        <v>3</v>
      </c>
      <c r="H306">
        <f t="shared" si="56"/>
        <v>186</v>
      </c>
      <c r="I306" s="44">
        <f t="shared" si="49"/>
        <v>0.67569444444444426</v>
      </c>
      <c r="J306" s="31">
        <f t="shared" si="50"/>
        <v>16</v>
      </c>
      <c r="K306" s="31">
        <f t="shared" si="51"/>
        <v>12</v>
      </c>
      <c r="L306">
        <f t="shared" si="52"/>
        <v>59</v>
      </c>
      <c r="M306">
        <f t="shared" si="53"/>
        <v>161259</v>
      </c>
    </row>
    <row r="307" spans="1:13" x14ac:dyDescent="0.25">
      <c r="A307">
        <f t="shared" si="54"/>
        <v>126</v>
      </c>
      <c r="B307" t="str">
        <f>VLOOKUP(A307,TripCalcs!$A$2:$B$155,2,FALSE)</f>
        <v>C_NB</v>
      </c>
      <c r="C307">
        <f>VLOOKUP(B307,Features!$L$81:$M$86,2,FALSE)</f>
        <v>3</v>
      </c>
      <c r="D307">
        <f t="shared" si="55"/>
        <v>3</v>
      </c>
      <c r="E307" s="33">
        <f>VLOOKUP(A307,TripCalcs!$A$2:$D$155,4,FALSE)</f>
        <v>0.67361111111111094</v>
      </c>
      <c r="F307" s="33" t="str">
        <f t="shared" si="47"/>
        <v>C_NB3</v>
      </c>
      <c r="G307">
        <f t="shared" si="48"/>
        <v>5</v>
      </c>
      <c r="H307">
        <f t="shared" si="56"/>
        <v>185</v>
      </c>
      <c r="I307" s="44">
        <f t="shared" si="49"/>
        <v>0.67708333333333315</v>
      </c>
      <c r="J307" s="31">
        <f t="shared" si="50"/>
        <v>16</v>
      </c>
      <c r="K307" s="31">
        <f t="shared" si="51"/>
        <v>14</v>
      </c>
      <c r="L307">
        <f t="shared" si="52"/>
        <v>59</v>
      </c>
      <c r="M307">
        <f t="shared" si="53"/>
        <v>161459</v>
      </c>
    </row>
    <row r="308" spans="1:13" x14ac:dyDescent="0.25">
      <c r="A308">
        <f t="shared" si="54"/>
        <v>127</v>
      </c>
      <c r="B308" t="str">
        <f>VLOOKUP(A308,TripCalcs!$A$2:$B$155,2,FALSE)</f>
        <v>C_NB</v>
      </c>
      <c r="C308">
        <f>VLOOKUP(B308,Features!$L$81:$M$86,2,FALSE)</f>
        <v>3</v>
      </c>
      <c r="D308">
        <f t="shared" si="55"/>
        <v>1</v>
      </c>
      <c r="E308" s="33">
        <f>VLOOKUP(A308,TripCalcs!$A$2:$D$155,4,FALSE)</f>
        <v>0.68055555555555536</v>
      </c>
      <c r="F308" s="33" t="str">
        <f t="shared" si="47"/>
        <v>C_NB1</v>
      </c>
      <c r="G308">
        <f t="shared" si="48"/>
        <v>0</v>
      </c>
      <c r="H308">
        <f t="shared" si="56"/>
        <v>183</v>
      </c>
      <c r="I308" s="44">
        <f t="shared" si="49"/>
        <v>0.68055555555555536</v>
      </c>
      <c r="J308" s="31">
        <f t="shared" si="50"/>
        <v>16</v>
      </c>
      <c r="K308" s="31">
        <f t="shared" si="51"/>
        <v>19</v>
      </c>
      <c r="L308">
        <f t="shared" si="52"/>
        <v>59</v>
      </c>
      <c r="M308">
        <f t="shared" si="53"/>
        <v>161959</v>
      </c>
    </row>
    <row r="309" spans="1:13" x14ac:dyDescent="0.25">
      <c r="A309">
        <f t="shared" si="54"/>
        <v>127</v>
      </c>
      <c r="B309" t="str">
        <f>VLOOKUP(A309,TripCalcs!$A$2:$B$155,2,FALSE)</f>
        <v>C_NB</v>
      </c>
      <c r="C309">
        <f>VLOOKUP(B309,Features!$L$81:$M$86,2,FALSE)</f>
        <v>3</v>
      </c>
      <c r="D309">
        <f t="shared" si="55"/>
        <v>2</v>
      </c>
      <c r="E309" s="33">
        <f>VLOOKUP(A309,TripCalcs!$A$2:$D$155,4,FALSE)</f>
        <v>0.68055555555555536</v>
      </c>
      <c r="F309" s="33" t="str">
        <f t="shared" si="47"/>
        <v>C_NB2</v>
      </c>
      <c r="G309">
        <f t="shared" si="48"/>
        <v>3</v>
      </c>
      <c r="H309">
        <f t="shared" si="56"/>
        <v>186</v>
      </c>
      <c r="I309" s="44">
        <f t="shared" si="49"/>
        <v>0.68263888888888868</v>
      </c>
      <c r="J309" s="31">
        <f t="shared" si="50"/>
        <v>16</v>
      </c>
      <c r="K309" s="31">
        <f t="shared" si="51"/>
        <v>22</v>
      </c>
      <c r="L309">
        <f t="shared" si="52"/>
        <v>59</v>
      </c>
      <c r="M309">
        <f t="shared" si="53"/>
        <v>162259</v>
      </c>
    </row>
    <row r="310" spans="1:13" x14ac:dyDescent="0.25">
      <c r="A310">
        <f t="shared" si="54"/>
        <v>127</v>
      </c>
      <c r="B310" t="str">
        <f>VLOOKUP(A310,TripCalcs!$A$2:$B$155,2,FALSE)</f>
        <v>C_NB</v>
      </c>
      <c r="C310">
        <f>VLOOKUP(B310,Features!$L$81:$M$86,2,FALSE)</f>
        <v>3</v>
      </c>
      <c r="D310">
        <f t="shared" si="55"/>
        <v>3</v>
      </c>
      <c r="E310" s="33">
        <f>VLOOKUP(A310,TripCalcs!$A$2:$D$155,4,FALSE)</f>
        <v>0.68055555555555536</v>
      </c>
      <c r="F310" s="33" t="str">
        <f t="shared" si="47"/>
        <v>C_NB3</v>
      </c>
      <c r="G310">
        <f t="shared" si="48"/>
        <v>5</v>
      </c>
      <c r="H310">
        <f t="shared" si="56"/>
        <v>185</v>
      </c>
      <c r="I310" s="44">
        <f t="shared" si="49"/>
        <v>0.68402777777777757</v>
      </c>
      <c r="J310" s="31">
        <f t="shared" si="50"/>
        <v>16</v>
      </c>
      <c r="K310" s="31">
        <f t="shared" si="51"/>
        <v>24</v>
      </c>
      <c r="L310">
        <f t="shared" si="52"/>
        <v>59</v>
      </c>
      <c r="M310">
        <f t="shared" si="53"/>
        <v>162459</v>
      </c>
    </row>
    <row r="311" spans="1:13" x14ac:dyDescent="0.25">
      <c r="A311">
        <f t="shared" si="54"/>
        <v>128</v>
      </c>
      <c r="B311" t="str">
        <f>VLOOKUP(A311,TripCalcs!$A$2:$B$155,2,FALSE)</f>
        <v>C_NB</v>
      </c>
      <c r="C311">
        <f>VLOOKUP(B311,Features!$L$81:$M$86,2,FALSE)</f>
        <v>3</v>
      </c>
      <c r="D311">
        <f t="shared" si="55"/>
        <v>1</v>
      </c>
      <c r="E311" s="33">
        <f>VLOOKUP(A311,TripCalcs!$A$2:$D$155,4,FALSE)</f>
        <v>0.68749999999999978</v>
      </c>
      <c r="F311" s="33" t="str">
        <f t="shared" si="47"/>
        <v>C_NB1</v>
      </c>
      <c r="G311">
        <f t="shared" si="48"/>
        <v>0</v>
      </c>
      <c r="H311">
        <f t="shared" si="56"/>
        <v>183</v>
      </c>
      <c r="I311" s="44">
        <f t="shared" si="49"/>
        <v>0.68749999999999978</v>
      </c>
      <c r="J311" s="31">
        <f t="shared" si="50"/>
        <v>16</v>
      </c>
      <c r="K311" s="31">
        <f t="shared" si="51"/>
        <v>29</v>
      </c>
      <c r="L311">
        <f t="shared" si="52"/>
        <v>59</v>
      </c>
      <c r="M311">
        <f t="shared" si="53"/>
        <v>162959</v>
      </c>
    </row>
    <row r="312" spans="1:13" x14ac:dyDescent="0.25">
      <c r="A312">
        <f t="shared" si="54"/>
        <v>128</v>
      </c>
      <c r="B312" t="str">
        <f>VLOOKUP(A312,TripCalcs!$A$2:$B$155,2,FALSE)</f>
        <v>C_NB</v>
      </c>
      <c r="C312">
        <f>VLOOKUP(B312,Features!$L$81:$M$86,2,FALSE)</f>
        <v>3</v>
      </c>
      <c r="D312">
        <f t="shared" si="55"/>
        <v>2</v>
      </c>
      <c r="E312" s="33">
        <f>VLOOKUP(A312,TripCalcs!$A$2:$D$155,4,FALSE)</f>
        <v>0.68749999999999978</v>
      </c>
      <c r="F312" s="33" t="str">
        <f t="shared" si="47"/>
        <v>C_NB2</v>
      </c>
      <c r="G312">
        <f t="shared" si="48"/>
        <v>3</v>
      </c>
      <c r="H312">
        <f t="shared" si="56"/>
        <v>186</v>
      </c>
      <c r="I312" s="44">
        <f t="shared" si="49"/>
        <v>0.6895833333333331</v>
      </c>
      <c r="J312" s="31">
        <f t="shared" si="50"/>
        <v>16</v>
      </c>
      <c r="K312" s="31">
        <f t="shared" si="51"/>
        <v>32</v>
      </c>
      <c r="L312">
        <f t="shared" si="52"/>
        <v>59</v>
      </c>
      <c r="M312">
        <f t="shared" si="53"/>
        <v>163259</v>
      </c>
    </row>
    <row r="313" spans="1:13" x14ac:dyDescent="0.25">
      <c r="A313">
        <f t="shared" si="54"/>
        <v>128</v>
      </c>
      <c r="B313" t="str">
        <f>VLOOKUP(A313,TripCalcs!$A$2:$B$155,2,FALSE)</f>
        <v>C_NB</v>
      </c>
      <c r="C313">
        <f>VLOOKUP(B313,Features!$L$81:$M$86,2,FALSE)</f>
        <v>3</v>
      </c>
      <c r="D313">
        <f t="shared" si="55"/>
        <v>3</v>
      </c>
      <c r="E313" s="33">
        <f>VLOOKUP(A313,TripCalcs!$A$2:$D$155,4,FALSE)</f>
        <v>0.68749999999999978</v>
      </c>
      <c r="F313" s="33" t="str">
        <f t="shared" si="47"/>
        <v>C_NB3</v>
      </c>
      <c r="G313">
        <f t="shared" si="48"/>
        <v>5</v>
      </c>
      <c r="H313">
        <f t="shared" si="56"/>
        <v>185</v>
      </c>
      <c r="I313" s="44">
        <f t="shared" si="49"/>
        <v>0.69097222222222199</v>
      </c>
      <c r="J313" s="31">
        <f t="shared" si="50"/>
        <v>16</v>
      </c>
      <c r="K313" s="31">
        <f t="shared" si="51"/>
        <v>34</v>
      </c>
      <c r="L313">
        <f t="shared" si="52"/>
        <v>59</v>
      </c>
      <c r="M313">
        <f t="shared" si="53"/>
        <v>163459</v>
      </c>
    </row>
    <row r="314" spans="1:13" x14ac:dyDescent="0.25">
      <c r="A314">
        <f t="shared" si="54"/>
        <v>129</v>
      </c>
      <c r="B314" t="str">
        <f>VLOOKUP(A314,TripCalcs!$A$2:$B$155,2,FALSE)</f>
        <v>C_NB</v>
      </c>
      <c r="C314">
        <f>VLOOKUP(B314,Features!$L$81:$M$86,2,FALSE)</f>
        <v>3</v>
      </c>
      <c r="D314">
        <f t="shared" si="55"/>
        <v>1</v>
      </c>
      <c r="E314" s="33">
        <f>VLOOKUP(A314,TripCalcs!$A$2:$D$155,4,FALSE)</f>
        <v>0.6944444444444442</v>
      </c>
      <c r="F314" s="33" t="str">
        <f t="shared" si="47"/>
        <v>C_NB1</v>
      </c>
      <c r="G314">
        <f t="shared" si="48"/>
        <v>0</v>
      </c>
      <c r="H314">
        <f t="shared" si="56"/>
        <v>183</v>
      </c>
      <c r="I314" s="44">
        <f t="shared" si="49"/>
        <v>0.6944444444444442</v>
      </c>
      <c r="J314" s="31">
        <f t="shared" si="50"/>
        <v>16</v>
      </c>
      <c r="K314" s="31">
        <f t="shared" si="51"/>
        <v>39</v>
      </c>
      <c r="L314">
        <f t="shared" si="52"/>
        <v>59</v>
      </c>
      <c r="M314">
        <f t="shared" si="53"/>
        <v>163959</v>
      </c>
    </row>
    <row r="315" spans="1:13" x14ac:dyDescent="0.25">
      <c r="A315">
        <f t="shared" si="54"/>
        <v>129</v>
      </c>
      <c r="B315" t="str">
        <f>VLOOKUP(A315,TripCalcs!$A$2:$B$155,2,FALSE)</f>
        <v>C_NB</v>
      </c>
      <c r="C315">
        <f>VLOOKUP(B315,Features!$L$81:$M$86,2,FALSE)</f>
        <v>3</v>
      </c>
      <c r="D315">
        <f t="shared" si="55"/>
        <v>2</v>
      </c>
      <c r="E315" s="33">
        <f>VLOOKUP(A315,TripCalcs!$A$2:$D$155,4,FALSE)</f>
        <v>0.6944444444444442</v>
      </c>
      <c r="F315" s="33" t="str">
        <f t="shared" si="47"/>
        <v>C_NB2</v>
      </c>
      <c r="G315">
        <f t="shared" si="48"/>
        <v>3</v>
      </c>
      <c r="H315">
        <f t="shared" si="56"/>
        <v>186</v>
      </c>
      <c r="I315" s="44">
        <f t="shared" si="49"/>
        <v>0.69652777777777752</v>
      </c>
      <c r="J315" s="31">
        <f t="shared" si="50"/>
        <v>16</v>
      </c>
      <c r="K315" s="31">
        <f t="shared" si="51"/>
        <v>42</v>
      </c>
      <c r="L315">
        <f t="shared" si="52"/>
        <v>59</v>
      </c>
      <c r="M315">
        <f t="shared" si="53"/>
        <v>164259</v>
      </c>
    </row>
    <row r="316" spans="1:13" x14ac:dyDescent="0.25">
      <c r="A316">
        <f t="shared" si="54"/>
        <v>129</v>
      </c>
      <c r="B316" t="str">
        <f>VLOOKUP(A316,TripCalcs!$A$2:$B$155,2,FALSE)</f>
        <v>C_NB</v>
      </c>
      <c r="C316">
        <f>VLOOKUP(B316,Features!$L$81:$M$86,2,FALSE)</f>
        <v>3</v>
      </c>
      <c r="D316">
        <f t="shared" si="55"/>
        <v>3</v>
      </c>
      <c r="E316" s="33">
        <f>VLOOKUP(A316,TripCalcs!$A$2:$D$155,4,FALSE)</f>
        <v>0.6944444444444442</v>
      </c>
      <c r="F316" s="33" t="str">
        <f t="shared" si="47"/>
        <v>C_NB3</v>
      </c>
      <c r="G316">
        <f t="shared" si="48"/>
        <v>5</v>
      </c>
      <c r="H316">
        <f t="shared" si="56"/>
        <v>185</v>
      </c>
      <c r="I316" s="44">
        <f t="shared" si="49"/>
        <v>0.69791666666666641</v>
      </c>
      <c r="J316" s="31">
        <f t="shared" si="50"/>
        <v>16</v>
      </c>
      <c r="K316" s="31">
        <f t="shared" si="51"/>
        <v>44</v>
      </c>
      <c r="L316">
        <f t="shared" si="52"/>
        <v>59</v>
      </c>
      <c r="M316">
        <f t="shared" si="53"/>
        <v>164459</v>
      </c>
    </row>
    <row r="317" spans="1:13" x14ac:dyDescent="0.25">
      <c r="A317">
        <f t="shared" si="54"/>
        <v>130</v>
      </c>
      <c r="B317" t="str">
        <f>VLOOKUP(A317,TripCalcs!$A$2:$B$155,2,FALSE)</f>
        <v>C_NB</v>
      </c>
      <c r="C317">
        <f>VLOOKUP(B317,Features!$L$81:$M$86,2,FALSE)</f>
        <v>3</v>
      </c>
      <c r="D317">
        <f t="shared" si="55"/>
        <v>1</v>
      </c>
      <c r="E317" s="33">
        <f>VLOOKUP(A317,TripCalcs!$A$2:$D$155,4,FALSE)</f>
        <v>0.70138888888888862</v>
      </c>
      <c r="F317" s="33" t="str">
        <f t="shared" si="47"/>
        <v>C_NB1</v>
      </c>
      <c r="G317">
        <f t="shared" si="48"/>
        <v>0</v>
      </c>
      <c r="H317">
        <f t="shared" si="56"/>
        <v>183</v>
      </c>
      <c r="I317" s="44">
        <f t="shared" si="49"/>
        <v>0.70138888888888862</v>
      </c>
      <c r="J317" s="31">
        <f t="shared" si="50"/>
        <v>16</v>
      </c>
      <c r="K317" s="31">
        <f t="shared" si="51"/>
        <v>49</v>
      </c>
      <c r="L317">
        <f t="shared" si="52"/>
        <v>59</v>
      </c>
      <c r="M317">
        <f t="shared" si="53"/>
        <v>164959</v>
      </c>
    </row>
    <row r="318" spans="1:13" x14ac:dyDescent="0.25">
      <c r="A318">
        <f t="shared" si="54"/>
        <v>130</v>
      </c>
      <c r="B318" t="str">
        <f>VLOOKUP(A318,TripCalcs!$A$2:$B$155,2,FALSE)</f>
        <v>C_NB</v>
      </c>
      <c r="C318">
        <f>VLOOKUP(B318,Features!$L$81:$M$86,2,FALSE)</f>
        <v>3</v>
      </c>
      <c r="D318">
        <f t="shared" si="55"/>
        <v>2</v>
      </c>
      <c r="E318" s="33">
        <f>VLOOKUP(A318,TripCalcs!$A$2:$D$155,4,FALSE)</f>
        <v>0.70138888888888862</v>
      </c>
      <c r="F318" s="33" t="str">
        <f t="shared" si="47"/>
        <v>C_NB2</v>
      </c>
      <c r="G318">
        <f t="shared" si="48"/>
        <v>3</v>
      </c>
      <c r="H318">
        <f t="shared" si="56"/>
        <v>186</v>
      </c>
      <c r="I318" s="44">
        <f t="shared" si="49"/>
        <v>0.70347222222222194</v>
      </c>
      <c r="J318" s="31">
        <f t="shared" si="50"/>
        <v>16</v>
      </c>
      <c r="K318" s="31">
        <f t="shared" si="51"/>
        <v>52</v>
      </c>
      <c r="L318">
        <f t="shared" si="52"/>
        <v>59</v>
      </c>
      <c r="M318">
        <f t="shared" si="53"/>
        <v>165259</v>
      </c>
    </row>
    <row r="319" spans="1:13" x14ac:dyDescent="0.25">
      <c r="A319">
        <f t="shared" si="54"/>
        <v>130</v>
      </c>
      <c r="B319" t="str">
        <f>VLOOKUP(A319,TripCalcs!$A$2:$B$155,2,FALSE)</f>
        <v>C_NB</v>
      </c>
      <c r="C319">
        <f>VLOOKUP(B319,Features!$L$81:$M$86,2,FALSE)</f>
        <v>3</v>
      </c>
      <c r="D319">
        <f t="shared" si="55"/>
        <v>3</v>
      </c>
      <c r="E319" s="33">
        <f>VLOOKUP(A319,TripCalcs!$A$2:$D$155,4,FALSE)</f>
        <v>0.70138888888888862</v>
      </c>
      <c r="F319" s="33" t="str">
        <f t="shared" si="47"/>
        <v>C_NB3</v>
      </c>
      <c r="G319">
        <f t="shared" si="48"/>
        <v>5</v>
      </c>
      <c r="H319">
        <f t="shared" si="56"/>
        <v>185</v>
      </c>
      <c r="I319" s="44">
        <f t="shared" si="49"/>
        <v>0.70486111111111083</v>
      </c>
      <c r="J319" s="31">
        <f t="shared" si="50"/>
        <v>16</v>
      </c>
      <c r="K319" s="31">
        <f t="shared" si="51"/>
        <v>54</v>
      </c>
      <c r="L319">
        <f t="shared" si="52"/>
        <v>59</v>
      </c>
      <c r="M319">
        <f t="shared" si="53"/>
        <v>165459</v>
      </c>
    </row>
    <row r="320" spans="1:13" x14ac:dyDescent="0.25">
      <c r="A320">
        <f t="shared" si="54"/>
        <v>131</v>
      </c>
      <c r="B320" t="str">
        <f>VLOOKUP(A320,TripCalcs!$A$2:$B$155,2,FALSE)</f>
        <v>C_NB</v>
      </c>
      <c r="C320">
        <f>VLOOKUP(B320,Features!$L$81:$M$86,2,FALSE)</f>
        <v>3</v>
      </c>
      <c r="D320">
        <f t="shared" si="55"/>
        <v>1</v>
      </c>
      <c r="E320" s="33">
        <f>VLOOKUP(A320,TripCalcs!$A$2:$D$155,4,FALSE)</f>
        <v>0.70833333333333304</v>
      </c>
      <c r="F320" s="33" t="str">
        <f t="shared" si="47"/>
        <v>C_NB1</v>
      </c>
      <c r="G320">
        <f t="shared" si="48"/>
        <v>0</v>
      </c>
      <c r="H320">
        <f t="shared" si="56"/>
        <v>183</v>
      </c>
      <c r="I320" s="44">
        <f t="shared" si="49"/>
        <v>0.70833333333333304</v>
      </c>
      <c r="J320" s="31">
        <f t="shared" si="50"/>
        <v>17</v>
      </c>
      <c r="K320" s="31">
        <f t="shared" si="51"/>
        <v>0</v>
      </c>
      <c r="L320">
        <f t="shared" si="52"/>
        <v>0</v>
      </c>
      <c r="M320">
        <f t="shared" si="53"/>
        <v>170000</v>
      </c>
    </row>
    <row r="321" spans="1:13" x14ac:dyDescent="0.25">
      <c r="A321">
        <f t="shared" si="54"/>
        <v>131</v>
      </c>
      <c r="B321" t="str">
        <f>VLOOKUP(A321,TripCalcs!$A$2:$B$155,2,FALSE)</f>
        <v>C_NB</v>
      </c>
      <c r="C321">
        <f>VLOOKUP(B321,Features!$L$81:$M$86,2,FALSE)</f>
        <v>3</v>
      </c>
      <c r="D321">
        <f t="shared" si="55"/>
        <v>2</v>
      </c>
      <c r="E321" s="33">
        <f>VLOOKUP(A321,TripCalcs!$A$2:$D$155,4,FALSE)</f>
        <v>0.70833333333333304</v>
      </c>
      <c r="F321" s="33" t="str">
        <f t="shared" si="47"/>
        <v>C_NB2</v>
      </c>
      <c r="G321">
        <f t="shared" si="48"/>
        <v>3</v>
      </c>
      <c r="H321">
        <f t="shared" si="56"/>
        <v>186</v>
      </c>
      <c r="I321" s="44">
        <f t="shared" si="49"/>
        <v>0.71041666666666636</v>
      </c>
      <c r="J321" s="31">
        <f t="shared" si="50"/>
        <v>17</v>
      </c>
      <c r="K321" s="31">
        <f t="shared" si="51"/>
        <v>2</v>
      </c>
      <c r="L321">
        <f t="shared" si="52"/>
        <v>59</v>
      </c>
      <c r="M321">
        <f t="shared" si="53"/>
        <v>170259</v>
      </c>
    </row>
    <row r="322" spans="1:13" x14ac:dyDescent="0.25">
      <c r="A322">
        <f t="shared" si="54"/>
        <v>131</v>
      </c>
      <c r="B322" t="str">
        <f>VLOOKUP(A322,TripCalcs!$A$2:$B$155,2,FALSE)</f>
        <v>C_NB</v>
      </c>
      <c r="C322">
        <f>VLOOKUP(B322,Features!$L$81:$M$86,2,FALSE)</f>
        <v>3</v>
      </c>
      <c r="D322">
        <f t="shared" si="55"/>
        <v>3</v>
      </c>
      <c r="E322" s="33">
        <f>VLOOKUP(A322,TripCalcs!$A$2:$D$155,4,FALSE)</f>
        <v>0.70833333333333304</v>
      </c>
      <c r="F322" s="33" t="str">
        <f t="shared" si="47"/>
        <v>C_NB3</v>
      </c>
      <c r="G322">
        <f t="shared" si="48"/>
        <v>5</v>
      </c>
      <c r="H322">
        <f t="shared" si="56"/>
        <v>185</v>
      </c>
      <c r="I322" s="44">
        <f t="shared" si="49"/>
        <v>0.71180555555555525</v>
      </c>
      <c r="J322" s="31">
        <f t="shared" si="50"/>
        <v>17</v>
      </c>
      <c r="K322" s="31">
        <f t="shared" si="51"/>
        <v>4</v>
      </c>
      <c r="L322">
        <f t="shared" si="52"/>
        <v>59</v>
      </c>
      <c r="M322">
        <f t="shared" si="53"/>
        <v>170459</v>
      </c>
    </row>
    <row r="323" spans="1:13" x14ac:dyDescent="0.25">
      <c r="A323">
        <f t="shared" si="54"/>
        <v>132</v>
      </c>
      <c r="B323" t="str">
        <f>VLOOKUP(A323,TripCalcs!$A$2:$B$155,2,FALSE)</f>
        <v>C_NB</v>
      </c>
      <c r="C323">
        <f>VLOOKUP(B323,Features!$L$81:$M$86,2,FALSE)</f>
        <v>3</v>
      </c>
      <c r="D323">
        <f t="shared" si="55"/>
        <v>1</v>
      </c>
      <c r="E323" s="33">
        <f>VLOOKUP(A323,TripCalcs!$A$2:$D$155,4,FALSE)</f>
        <v>0.71527777777777746</v>
      </c>
      <c r="F323" s="33" t="str">
        <f t="shared" ref="F323:F385" si="57">CONCATENATE(B323,D323)</f>
        <v>C_NB1</v>
      </c>
      <c r="G323">
        <f t="shared" ref="G323:G385" si="58">VLOOKUP(F323,$O$2:$Q$17,2,FALSE)</f>
        <v>0</v>
      </c>
      <c r="H323">
        <f t="shared" si="56"/>
        <v>183</v>
      </c>
      <c r="I323" s="44">
        <f t="shared" ref="I323:I385" si="59">E323+G323/24/60</f>
        <v>0.71527777777777746</v>
      </c>
      <c r="J323" s="31">
        <f t="shared" si="50"/>
        <v>17</v>
      </c>
      <c r="K323" s="31">
        <f t="shared" si="51"/>
        <v>9</v>
      </c>
      <c r="L323">
        <f t="shared" si="52"/>
        <v>59</v>
      </c>
      <c r="M323">
        <f t="shared" si="53"/>
        <v>170959</v>
      </c>
    </row>
    <row r="324" spans="1:13" x14ac:dyDescent="0.25">
      <c r="A324">
        <f t="shared" si="54"/>
        <v>132</v>
      </c>
      <c r="B324" t="str">
        <f>VLOOKUP(A324,TripCalcs!$A$2:$B$155,2,FALSE)</f>
        <v>C_NB</v>
      </c>
      <c r="C324">
        <f>VLOOKUP(B324,Features!$L$81:$M$86,2,FALSE)</f>
        <v>3</v>
      </c>
      <c r="D324">
        <f t="shared" si="55"/>
        <v>2</v>
      </c>
      <c r="E324" s="33">
        <f>VLOOKUP(A324,TripCalcs!$A$2:$D$155,4,FALSE)</f>
        <v>0.71527777777777746</v>
      </c>
      <c r="F324" s="33" t="str">
        <f t="shared" si="57"/>
        <v>C_NB2</v>
      </c>
      <c r="G324">
        <f t="shared" si="58"/>
        <v>3</v>
      </c>
      <c r="H324">
        <f t="shared" si="56"/>
        <v>186</v>
      </c>
      <c r="I324" s="44">
        <f t="shared" si="59"/>
        <v>0.71736111111111078</v>
      </c>
      <c r="J324" s="31">
        <f t="shared" si="50"/>
        <v>17</v>
      </c>
      <c r="K324" s="31">
        <f t="shared" si="51"/>
        <v>12</v>
      </c>
      <c r="L324">
        <f t="shared" si="52"/>
        <v>59</v>
      </c>
      <c r="M324">
        <f t="shared" si="53"/>
        <v>171259</v>
      </c>
    </row>
    <row r="325" spans="1:13" x14ac:dyDescent="0.25">
      <c r="A325">
        <f t="shared" si="54"/>
        <v>132</v>
      </c>
      <c r="B325" t="str">
        <f>VLOOKUP(A325,TripCalcs!$A$2:$B$155,2,FALSE)</f>
        <v>C_NB</v>
      </c>
      <c r="C325">
        <f>VLOOKUP(B325,Features!$L$81:$M$86,2,FALSE)</f>
        <v>3</v>
      </c>
      <c r="D325">
        <f t="shared" si="55"/>
        <v>3</v>
      </c>
      <c r="E325" s="33">
        <f>VLOOKUP(A325,TripCalcs!$A$2:$D$155,4,FALSE)</f>
        <v>0.71527777777777746</v>
      </c>
      <c r="F325" s="33" t="str">
        <f t="shared" si="57"/>
        <v>C_NB3</v>
      </c>
      <c r="G325">
        <f t="shared" si="58"/>
        <v>5</v>
      </c>
      <c r="H325">
        <f t="shared" si="56"/>
        <v>185</v>
      </c>
      <c r="I325" s="44">
        <f t="shared" si="59"/>
        <v>0.71874999999999967</v>
      </c>
      <c r="J325" s="31">
        <f t="shared" ref="J325:J385" si="60">ROUNDDOWN(I325*24,0)</f>
        <v>17</v>
      </c>
      <c r="K325" s="31">
        <f t="shared" ref="K325:K385" si="61">ROUNDDOWN(((I325*24)-J325)*60,0)</f>
        <v>14</v>
      </c>
      <c r="L325">
        <f t="shared" ref="L325:L385" si="62">ROUNDDOWN(((((I325*24)-J325)*60)-K325)*60,0)</f>
        <v>59</v>
      </c>
      <c r="M325">
        <f t="shared" ref="M325:M385" si="63">J325*10000+K325*100+L325</f>
        <v>171459</v>
      </c>
    </row>
    <row r="326" spans="1:13" x14ac:dyDescent="0.25">
      <c r="A326">
        <f t="shared" si="54"/>
        <v>133</v>
      </c>
      <c r="B326" t="str">
        <f>VLOOKUP(A326,TripCalcs!$A$2:$B$155,2,FALSE)</f>
        <v>C_NB</v>
      </c>
      <c r="C326">
        <f>VLOOKUP(B326,Features!$L$81:$M$86,2,FALSE)</f>
        <v>3</v>
      </c>
      <c r="D326">
        <f t="shared" si="55"/>
        <v>1</v>
      </c>
      <c r="E326" s="33">
        <f>VLOOKUP(A326,TripCalcs!$A$2:$D$155,4,FALSE)</f>
        <v>0.72222222222222188</v>
      </c>
      <c r="F326" s="33" t="str">
        <f t="shared" si="57"/>
        <v>C_NB1</v>
      </c>
      <c r="G326">
        <f t="shared" si="58"/>
        <v>0</v>
      </c>
      <c r="H326">
        <f t="shared" si="56"/>
        <v>183</v>
      </c>
      <c r="I326" s="44">
        <f t="shared" si="59"/>
        <v>0.72222222222222188</v>
      </c>
      <c r="J326" s="31">
        <f t="shared" si="60"/>
        <v>17</v>
      </c>
      <c r="K326" s="31">
        <f t="shared" si="61"/>
        <v>19</v>
      </c>
      <c r="L326">
        <f t="shared" si="62"/>
        <v>59</v>
      </c>
      <c r="M326">
        <f t="shared" si="63"/>
        <v>171959</v>
      </c>
    </row>
    <row r="327" spans="1:13" x14ac:dyDescent="0.25">
      <c r="A327">
        <f t="shared" si="54"/>
        <v>133</v>
      </c>
      <c r="B327" t="str">
        <f>VLOOKUP(A327,TripCalcs!$A$2:$B$155,2,FALSE)</f>
        <v>C_NB</v>
      </c>
      <c r="C327">
        <f>VLOOKUP(B327,Features!$L$81:$M$86,2,FALSE)</f>
        <v>3</v>
      </c>
      <c r="D327">
        <f t="shared" si="55"/>
        <v>2</v>
      </c>
      <c r="E327" s="33">
        <f>VLOOKUP(A327,TripCalcs!$A$2:$D$155,4,FALSE)</f>
        <v>0.72222222222222188</v>
      </c>
      <c r="F327" s="33" t="str">
        <f t="shared" si="57"/>
        <v>C_NB2</v>
      </c>
      <c r="G327">
        <f t="shared" si="58"/>
        <v>3</v>
      </c>
      <c r="H327">
        <f t="shared" si="56"/>
        <v>186</v>
      </c>
      <c r="I327" s="44">
        <f t="shared" si="59"/>
        <v>0.7243055555555552</v>
      </c>
      <c r="J327" s="31">
        <f t="shared" si="60"/>
        <v>17</v>
      </c>
      <c r="K327" s="31">
        <f t="shared" si="61"/>
        <v>22</v>
      </c>
      <c r="L327">
        <f t="shared" si="62"/>
        <v>59</v>
      </c>
      <c r="M327">
        <f t="shared" si="63"/>
        <v>172259</v>
      </c>
    </row>
    <row r="328" spans="1:13" x14ac:dyDescent="0.25">
      <c r="A328">
        <f t="shared" si="54"/>
        <v>133</v>
      </c>
      <c r="B328" t="str">
        <f>VLOOKUP(A328,TripCalcs!$A$2:$B$155,2,FALSE)</f>
        <v>C_NB</v>
      </c>
      <c r="C328">
        <f>VLOOKUP(B328,Features!$L$81:$M$86,2,FALSE)</f>
        <v>3</v>
      </c>
      <c r="D328">
        <f t="shared" si="55"/>
        <v>3</v>
      </c>
      <c r="E328" s="33">
        <f>VLOOKUP(A328,TripCalcs!$A$2:$D$155,4,FALSE)</f>
        <v>0.72222222222222188</v>
      </c>
      <c r="F328" s="33" t="str">
        <f t="shared" si="57"/>
        <v>C_NB3</v>
      </c>
      <c r="G328">
        <f t="shared" si="58"/>
        <v>5</v>
      </c>
      <c r="H328">
        <f t="shared" si="56"/>
        <v>185</v>
      </c>
      <c r="I328" s="44">
        <f t="shared" si="59"/>
        <v>0.72569444444444409</v>
      </c>
      <c r="J328" s="31">
        <f t="shared" si="60"/>
        <v>17</v>
      </c>
      <c r="K328" s="31">
        <f t="shared" si="61"/>
        <v>24</v>
      </c>
      <c r="L328">
        <f t="shared" si="62"/>
        <v>59</v>
      </c>
      <c r="M328">
        <f t="shared" si="63"/>
        <v>172459</v>
      </c>
    </row>
    <row r="329" spans="1:13" x14ac:dyDescent="0.25">
      <c r="A329">
        <f t="shared" si="54"/>
        <v>134</v>
      </c>
      <c r="B329" t="str">
        <f>VLOOKUP(A329,TripCalcs!$A$2:$B$155,2,FALSE)</f>
        <v>C_NB</v>
      </c>
      <c r="C329">
        <f>VLOOKUP(B329,Features!$L$81:$M$86,2,FALSE)</f>
        <v>3</v>
      </c>
      <c r="D329">
        <f t="shared" si="55"/>
        <v>1</v>
      </c>
      <c r="E329" s="33">
        <f>VLOOKUP(A329,TripCalcs!$A$2:$D$155,4,FALSE)</f>
        <v>0.7291666666666663</v>
      </c>
      <c r="F329" s="33" t="str">
        <f t="shared" si="57"/>
        <v>C_NB1</v>
      </c>
      <c r="G329">
        <f t="shared" si="58"/>
        <v>0</v>
      </c>
      <c r="H329">
        <f t="shared" si="56"/>
        <v>183</v>
      </c>
      <c r="I329" s="44">
        <f t="shared" si="59"/>
        <v>0.7291666666666663</v>
      </c>
      <c r="J329" s="31">
        <f t="shared" si="60"/>
        <v>17</v>
      </c>
      <c r="K329" s="31">
        <f t="shared" si="61"/>
        <v>29</v>
      </c>
      <c r="L329">
        <f t="shared" si="62"/>
        <v>59</v>
      </c>
      <c r="M329">
        <f t="shared" si="63"/>
        <v>172959</v>
      </c>
    </row>
    <row r="330" spans="1:13" x14ac:dyDescent="0.25">
      <c r="A330">
        <f t="shared" si="54"/>
        <v>134</v>
      </c>
      <c r="B330" t="str">
        <f>VLOOKUP(A330,TripCalcs!$A$2:$B$155,2,FALSE)</f>
        <v>C_NB</v>
      </c>
      <c r="C330">
        <f>VLOOKUP(B330,Features!$L$81:$M$86,2,FALSE)</f>
        <v>3</v>
      </c>
      <c r="D330">
        <f t="shared" si="55"/>
        <v>2</v>
      </c>
      <c r="E330" s="33">
        <f>VLOOKUP(A330,TripCalcs!$A$2:$D$155,4,FALSE)</f>
        <v>0.7291666666666663</v>
      </c>
      <c r="F330" s="33" t="str">
        <f t="shared" si="57"/>
        <v>C_NB2</v>
      </c>
      <c r="G330">
        <f t="shared" si="58"/>
        <v>3</v>
      </c>
      <c r="H330">
        <f t="shared" si="56"/>
        <v>186</v>
      </c>
      <c r="I330" s="44">
        <f t="shared" si="59"/>
        <v>0.73124999999999962</v>
      </c>
      <c r="J330" s="31">
        <f t="shared" si="60"/>
        <v>17</v>
      </c>
      <c r="K330" s="31">
        <f t="shared" si="61"/>
        <v>32</v>
      </c>
      <c r="L330">
        <f t="shared" si="62"/>
        <v>59</v>
      </c>
      <c r="M330">
        <f t="shared" si="63"/>
        <v>173259</v>
      </c>
    </row>
    <row r="331" spans="1:13" x14ac:dyDescent="0.25">
      <c r="A331">
        <f t="shared" ref="A331:A385" si="64">IF(D330=C330,A330+1,A330)</f>
        <v>134</v>
      </c>
      <c r="B331" t="str">
        <f>VLOOKUP(A331,TripCalcs!$A$2:$B$155,2,FALSE)</f>
        <v>C_NB</v>
      </c>
      <c r="C331">
        <f>VLOOKUP(B331,Features!$L$81:$M$86,2,FALSE)</f>
        <v>3</v>
      </c>
      <c r="D331">
        <f t="shared" ref="D331:D385" si="65">IF(A331=A330,D330+1,1)</f>
        <v>3</v>
      </c>
      <c r="E331" s="33">
        <f>VLOOKUP(A331,TripCalcs!$A$2:$D$155,4,FALSE)</f>
        <v>0.7291666666666663</v>
      </c>
      <c r="F331" s="33" t="str">
        <f t="shared" si="57"/>
        <v>C_NB3</v>
      </c>
      <c r="G331">
        <f t="shared" si="58"/>
        <v>5</v>
      </c>
      <c r="H331">
        <f t="shared" si="56"/>
        <v>185</v>
      </c>
      <c r="I331" s="44">
        <f t="shared" si="59"/>
        <v>0.73263888888888851</v>
      </c>
      <c r="J331" s="31">
        <f t="shared" si="60"/>
        <v>17</v>
      </c>
      <c r="K331" s="31">
        <f t="shared" si="61"/>
        <v>34</v>
      </c>
      <c r="L331">
        <f t="shared" si="62"/>
        <v>59</v>
      </c>
      <c r="M331">
        <f t="shared" si="63"/>
        <v>173459</v>
      </c>
    </row>
    <row r="332" spans="1:13" x14ac:dyDescent="0.25">
      <c r="A332">
        <f t="shared" si="64"/>
        <v>135</v>
      </c>
      <c r="B332" t="str">
        <f>VLOOKUP(A332,TripCalcs!$A$2:$B$155,2,FALSE)</f>
        <v>C_NB</v>
      </c>
      <c r="C332">
        <f>VLOOKUP(B332,Features!$L$81:$M$86,2,FALSE)</f>
        <v>3</v>
      </c>
      <c r="D332">
        <f t="shared" si="65"/>
        <v>1</v>
      </c>
      <c r="E332" s="33">
        <f>VLOOKUP(A332,TripCalcs!$A$2:$D$155,4,FALSE)</f>
        <v>0.73611111111111072</v>
      </c>
      <c r="F332" s="33" t="str">
        <f t="shared" si="57"/>
        <v>C_NB1</v>
      </c>
      <c r="G332">
        <f t="shared" si="58"/>
        <v>0</v>
      </c>
      <c r="H332">
        <f t="shared" ref="H332:H385" si="66">VLOOKUP(F332,$O$2:$Q$17,3,FALSE)</f>
        <v>183</v>
      </c>
      <c r="I332" s="44">
        <f t="shared" si="59"/>
        <v>0.73611111111111072</v>
      </c>
      <c r="J332" s="31">
        <f t="shared" si="60"/>
        <v>17</v>
      </c>
      <c r="K332" s="31">
        <f t="shared" si="61"/>
        <v>39</v>
      </c>
      <c r="L332">
        <f t="shared" si="62"/>
        <v>59</v>
      </c>
      <c r="M332">
        <f t="shared" si="63"/>
        <v>173959</v>
      </c>
    </row>
    <row r="333" spans="1:13" x14ac:dyDescent="0.25">
      <c r="A333">
        <f t="shared" si="64"/>
        <v>135</v>
      </c>
      <c r="B333" t="str">
        <f>VLOOKUP(A333,TripCalcs!$A$2:$B$155,2,FALSE)</f>
        <v>C_NB</v>
      </c>
      <c r="C333">
        <f>VLOOKUP(B333,Features!$L$81:$M$86,2,FALSE)</f>
        <v>3</v>
      </c>
      <c r="D333">
        <f t="shared" si="65"/>
        <v>2</v>
      </c>
      <c r="E333" s="33">
        <f>VLOOKUP(A333,TripCalcs!$A$2:$D$155,4,FALSE)</f>
        <v>0.73611111111111072</v>
      </c>
      <c r="F333" s="33" t="str">
        <f t="shared" si="57"/>
        <v>C_NB2</v>
      </c>
      <c r="G333">
        <f t="shared" si="58"/>
        <v>3</v>
      </c>
      <c r="H333">
        <f t="shared" si="66"/>
        <v>186</v>
      </c>
      <c r="I333" s="44">
        <f t="shared" si="59"/>
        <v>0.73819444444444404</v>
      </c>
      <c r="J333" s="31">
        <f t="shared" si="60"/>
        <v>17</v>
      </c>
      <c r="K333" s="31">
        <f t="shared" si="61"/>
        <v>42</v>
      </c>
      <c r="L333">
        <f t="shared" si="62"/>
        <v>59</v>
      </c>
      <c r="M333">
        <f t="shared" si="63"/>
        <v>174259</v>
      </c>
    </row>
    <row r="334" spans="1:13" x14ac:dyDescent="0.25">
      <c r="A334">
        <f t="shared" si="64"/>
        <v>135</v>
      </c>
      <c r="B334" t="str">
        <f>VLOOKUP(A334,TripCalcs!$A$2:$B$155,2,FALSE)</f>
        <v>C_NB</v>
      </c>
      <c r="C334">
        <f>VLOOKUP(B334,Features!$L$81:$M$86,2,FALSE)</f>
        <v>3</v>
      </c>
      <c r="D334">
        <f t="shared" si="65"/>
        <v>3</v>
      </c>
      <c r="E334" s="33">
        <f>VLOOKUP(A334,TripCalcs!$A$2:$D$155,4,FALSE)</f>
        <v>0.73611111111111072</v>
      </c>
      <c r="F334" s="33" t="str">
        <f t="shared" si="57"/>
        <v>C_NB3</v>
      </c>
      <c r="G334">
        <f t="shared" si="58"/>
        <v>5</v>
      </c>
      <c r="H334">
        <f t="shared" si="66"/>
        <v>185</v>
      </c>
      <c r="I334" s="44">
        <f t="shared" si="59"/>
        <v>0.73958333333333293</v>
      </c>
      <c r="J334" s="31">
        <f t="shared" si="60"/>
        <v>17</v>
      </c>
      <c r="K334" s="31">
        <f t="shared" si="61"/>
        <v>44</v>
      </c>
      <c r="L334">
        <f t="shared" si="62"/>
        <v>59</v>
      </c>
      <c r="M334">
        <f t="shared" si="63"/>
        <v>174459</v>
      </c>
    </row>
    <row r="335" spans="1:13" x14ac:dyDescent="0.25">
      <c r="A335">
        <f t="shared" si="64"/>
        <v>136</v>
      </c>
      <c r="B335" t="str">
        <f>VLOOKUP(A335,TripCalcs!$A$2:$B$155,2,FALSE)</f>
        <v>C_NB</v>
      </c>
      <c r="C335">
        <f>VLOOKUP(B335,Features!$L$81:$M$86,2,FALSE)</f>
        <v>3</v>
      </c>
      <c r="D335">
        <f t="shared" si="65"/>
        <v>1</v>
      </c>
      <c r="E335" s="33">
        <f>VLOOKUP(A335,TripCalcs!$A$2:$D$155,4,FALSE)</f>
        <v>0.74305555555555514</v>
      </c>
      <c r="F335" s="33" t="str">
        <f t="shared" si="57"/>
        <v>C_NB1</v>
      </c>
      <c r="G335">
        <f t="shared" si="58"/>
        <v>0</v>
      </c>
      <c r="H335">
        <f t="shared" si="66"/>
        <v>183</v>
      </c>
      <c r="I335" s="44">
        <f t="shared" si="59"/>
        <v>0.74305555555555514</v>
      </c>
      <c r="J335" s="31">
        <f t="shared" si="60"/>
        <v>17</v>
      </c>
      <c r="K335" s="31">
        <f t="shared" si="61"/>
        <v>49</v>
      </c>
      <c r="L335">
        <f t="shared" si="62"/>
        <v>59</v>
      </c>
      <c r="M335">
        <f t="shared" si="63"/>
        <v>174959</v>
      </c>
    </row>
    <row r="336" spans="1:13" x14ac:dyDescent="0.25">
      <c r="A336">
        <f t="shared" si="64"/>
        <v>136</v>
      </c>
      <c r="B336" t="str">
        <f>VLOOKUP(A336,TripCalcs!$A$2:$B$155,2,FALSE)</f>
        <v>C_NB</v>
      </c>
      <c r="C336">
        <f>VLOOKUP(B336,Features!$L$81:$M$86,2,FALSE)</f>
        <v>3</v>
      </c>
      <c r="D336">
        <f t="shared" si="65"/>
        <v>2</v>
      </c>
      <c r="E336" s="33">
        <f>VLOOKUP(A336,TripCalcs!$A$2:$D$155,4,FALSE)</f>
        <v>0.74305555555555514</v>
      </c>
      <c r="F336" s="33" t="str">
        <f t="shared" si="57"/>
        <v>C_NB2</v>
      </c>
      <c r="G336">
        <f t="shared" si="58"/>
        <v>3</v>
      </c>
      <c r="H336">
        <f t="shared" si="66"/>
        <v>186</v>
      </c>
      <c r="I336" s="44">
        <f t="shared" si="59"/>
        <v>0.74513888888888846</v>
      </c>
      <c r="J336" s="31">
        <f t="shared" si="60"/>
        <v>17</v>
      </c>
      <c r="K336" s="31">
        <f t="shared" si="61"/>
        <v>52</v>
      </c>
      <c r="L336">
        <f t="shared" si="62"/>
        <v>59</v>
      </c>
      <c r="M336">
        <f t="shared" si="63"/>
        <v>175259</v>
      </c>
    </row>
    <row r="337" spans="1:13" x14ac:dyDescent="0.25">
      <c r="A337">
        <f t="shared" si="64"/>
        <v>136</v>
      </c>
      <c r="B337" t="str">
        <f>VLOOKUP(A337,TripCalcs!$A$2:$B$155,2,FALSE)</f>
        <v>C_NB</v>
      </c>
      <c r="C337">
        <f>VLOOKUP(B337,Features!$L$81:$M$86,2,FALSE)</f>
        <v>3</v>
      </c>
      <c r="D337">
        <f t="shared" si="65"/>
        <v>3</v>
      </c>
      <c r="E337" s="33">
        <f>VLOOKUP(A337,TripCalcs!$A$2:$D$155,4,FALSE)</f>
        <v>0.74305555555555514</v>
      </c>
      <c r="F337" s="33" t="str">
        <f t="shared" si="57"/>
        <v>C_NB3</v>
      </c>
      <c r="G337">
        <f t="shared" si="58"/>
        <v>5</v>
      </c>
      <c r="H337">
        <f t="shared" si="66"/>
        <v>185</v>
      </c>
      <c r="I337" s="44">
        <f t="shared" si="59"/>
        <v>0.74652777777777735</v>
      </c>
      <c r="J337" s="31">
        <f t="shared" si="60"/>
        <v>17</v>
      </c>
      <c r="K337" s="31">
        <f t="shared" si="61"/>
        <v>54</v>
      </c>
      <c r="L337">
        <f t="shared" si="62"/>
        <v>59</v>
      </c>
      <c r="M337">
        <f t="shared" si="63"/>
        <v>175459</v>
      </c>
    </row>
    <row r="338" spans="1:13" x14ac:dyDescent="0.25">
      <c r="A338">
        <f t="shared" si="64"/>
        <v>137</v>
      </c>
      <c r="B338" t="str">
        <f>VLOOKUP(A338,TripCalcs!$A$2:$B$155,2,FALSE)</f>
        <v>C_SB</v>
      </c>
      <c r="C338">
        <f>VLOOKUP(B338,Features!$L$81:$M$86,2,FALSE)</f>
        <v>3</v>
      </c>
      <c r="D338">
        <f t="shared" si="65"/>
        <v>1</v>
      </c>
      <c r="E338" s="33">
        <f>VLOOKUP(A338,TripCalcs!$A$2:$D$155,4,FALSE)</f>
        <v>0.625</v>
      </c>
      <c r="F338" s="33" t="str">
        <f t="shared" si="57"/>
        <v>C_SB1</v>
      </c>
      <c r="G338">
        <f t="shared" si="58"/>
        <v>0</v>
      </c>
      <c r="H338">
        <f t="shared" si="66"/>
        <v>185</v>
      </c>
      <c r="I338" s="44">
        <f t="shared" si="59"/>
        <v>0.625</v>
      </c>
      <c r="J338" s="31">
        <f t="shared" si="60"/>
        <v>15</v>
      </c>
      <c r="K338" s="31">
        <f t="shared" si="61"/>
        <v>0</v>
      </c>
      <c r="L338">
        <f t="shared" si="62"/>
        <v>0</v>
      </c>
      <c r="M338">
        <f t="shared" si="63"/>
        <v>150000</v>
      </c>
    </row>
    <row r="339" spans="1:13" x14ac:dyDescent="0.25">
      <c r="A339">
        <f t="shared" si="64"/>
        <v>137</v>
      </c>
      <c r="B339" t="str">
        <f>VLOOKUP(A339,TripCalcs!$A$2:$B$155,2,FALSE)</f>
        <v>C_SB</v>
      </c>
      <c r="C339">
        <f>VLOOKUP(B339,Features!$L$81:$M$86,2,FALSE)</f>
        <v>3</v>
      </c>
      <c r="D339">
        <f t="shared" si="65"/>
        <v>2</v>
      </c>
      <c r="E339" s="33">
        <f>VLOOKUP(A339,TripCalcs!$A$2:$D$155,4,FALSE)</f>
        <v>0.625</v>
      </c>
      <c r="F339" s="33" t="str">
        <f t="shared" si="57"/>
        <v>C_SB2</v>
      </c>
      <c r="G339">
        <f t="shared" si="58"/>
        <v>2</v>
      </c>
      <c r="H339">
        <f t="shared" si="66"/>
        <v>186</v>
      </c>
      <c r="I339" s="44">
        <f t="shared" si="59"/>
        <v>0.62638888888888888</v>
      </c>
      <c r="J339" s="31">
        <f t="shared" si="60"/>
        <v>15</v>
      </c>
      <c r="K339" s="31">
        <f t="shared" si="61"/>
        <v>1</v>
      </c>
      <c r="L339">
        <f t="shared" si="62"/>
        <v>59</v>
      </c>
      <c r="M339">
        <f t="shared" si="63"/>
        <v>150159</v>
      </c>
    </row>
    <row r="340" spans="1:13" x14ac:dyDescent="0.25">
      <c r="A340">
        <f t="shared" si="64"/>
        <v>137</v>
      </c>
      <c r="B340" t="str">
        <f>VLOOKUP(A340,TripCalcs!$A$2:$B$155,2,FALSE)</f>
        <v>C_SB</v>
      </c>
      <c r="C340">
        <f>VLOOKUP(B340,Features!$L$81:$M$86,2,FALSE)</f>
        <v>3</v>
      </c>
      <c r="D340">
        <f t="shared" si="65"/>
        <v>3</v>
      </c>
      <c r="E340" s="33">
        <f>VLOOKUP(A340,TripCalcs!$A$2:$D$155,4,FALSE)</f>
        <v>0.625</v>
      </c>
      <c r="F340" s="33" t="str">
        <f t="shared" si="57"/>
        <v>C_SB3</v>
      </c>
      <c r="G340">
        <f t="shared" si="58"/>
        <v>5</v>
      </c>
      <c r="H340">
        <f t="shared" si="66"/>
        <v>183</v>
      </c>
      <c r="I340" s="44">
        <f t="shared" si="59"/>
        <v>0.62847222222222221</v>
      </c>
      <c r="J340" s="31">
        <f t="shared" si="60"/>
        <v>15</v>
      </c>
      <c r="K340" s="31">
        <f t="shared" si="61"/>
        <v>4</v>
      </c>
      <c r="L340">
        <f t="shared" si="62"/>
        <v>59</v>
      </c>
      <c r="M340">
        <f t="shared" si="63"/>
        <v>150459</v>
      </c>
    </row>
    <row r="341" spans="1:13" x14ac:dyDescent="0.25">
      <c r="A341">
        <f t="shared" si="64"/>
        <v>138</v>
      </c>
      <c r="B341" t="str">
        <f>VLOOKUP(A341,TripCalcs!$A$2:$B$155,2,FALSE)</f>
        <v>C_SB</v>
      </c>
      <c r="C341">
        <f>VLOOKUP(B341,Features!$L$81:$M$86,2,FALSE)</f>
        <v>3</v>
      </c>
      <c r="D341">
        <f t="shared" si="65"/>
        <v>1</v>
      </c>
      <c r="E341" s="33">
        <f>VLOOKUP(A341,TripCalcs!$A$2:$D$155,4,FALSE)</f>
        <v>0.63194444444444442</v>
      </c>
      <c r="F341" s="33" t="str">
        <f t="shared" si="57"/>
        <v>C_SB1</v>
      </c>
      <c r="G341">
        <f t="shared" si="58"/>
        <v>0</v>
      </c>
      <c r="H341">
        <f t="shared" si="66"/>
        <v>185</v>
      </c>
      <c r="I341" s="44">
        <f t="shared" si="59"/>
        <v>0.63194444444444442</v>
      </c>
      <c r="J341" s="31">
        <f t="shared" si="60"/>
        <v>15</v>
      </c>
      <c r="K341" s="31">
        <f t="shared" si="61"/>
        <v>9</v>
      </c>
      <c r="L341">
        <f t="shared" si="62"/>
        <v>59</v>
      </c>
      <c r="M341">
        <f t="shared" si="63"/>
        <v>150959</v>
      </c>
    </row>
    <row r="342" spans="1:13" x14ac:dyDescent="0.25">
      <c r="A342">
        <f t="shared" si="64"/>
        <v>138</v>
      </c>
      <c r="B342" t="str">
        <f>VLOOKUP(A342,TripCalcs!$A$2:$B$155,2,FALSE)</f>
        <v>C_SB</v>
      </c>
      <c r="C342">
        <f>VLOOKUP(B342,Features!$L$81:$M$86,2,FALSE)</f>
        <v>3</v>
      </c>
      <c r="D342">
        <f t="shared" si="65"/>
        <v>2</v>
      </c>
      <c r="E342" s="33">
        <f>VLOOKUP(A342,TripCalcs!$A$2:$D$155,4,FALSE)</f>
        <v>0.63194444444444442</v>
      </c>
      <c r="F342" s="33" t="str">
        <f t="shared" si="57"/>
        <v>C_SB2</v>
      </c>
      <c r="G342">
        <f t="shared" si="58"/>
        <v>2</v>
      </c>
      <c r="H342">
        <f t="shared" si="66"/>
        <v>186</v>
      </c>
      <c r="I342" s="44">
        <f t="shared" si="59"/>
        <v>0.6333333333333333</v>
      </c>
      <c r="J342" s="31">
        <f t="shared" si="60"/>
        <v>15</v>
      </c>
      <c r="K342" s="31">
        <f t="shared" si="61"/>
        <v>12</v>
      </c>
      <c r="L342">
        <f t="shared" si="62"/>
        <v>0</v>
      </c>
      <c r="M342">
        <f t="shared" si="63"/>
        <v>151200</v>
      </c>
    </row>
    <row r="343" spans="1:13" x14ac:dyDescent="0.25">
      <c r="A343">
        <f t="shared" si="64"/>
        <v>138</v>
      </c>
      <c r="B343" t="str">
        <f>VLOOKUP(A343,TripCalcs!$A$2:$B$155,2,FALSE)</f>
        <v>C_SB</v>
      </c>
      <c r="C343">
        <f>VLOOKUP(B343,Features!$L$81:$M$86,2,FALSE)</f>
        <v>3</v>
      </c>
      <c r="D343">
        <f t="shared" si="65"/>
        <v>3</v>
      </c>
      <c r="E343" s="33">
        <f>VLOOKUP(A343,TripCalcs!$A$2:$D$155,4,FALSE)</f>
        <v>0.63194444444444442</v>
      </c>
      <c r="F343" s="33" t="str">
        <f t="shared" si="57"/>
        <v>C_SB3</v>
      </c>
      <c r="G343">
        <f t="shared" si="58"/>
        <v>5</v>
      </c>
      <c r="H343">
        <f t="shared" si="66"/>
        <v>183</v>
      </c>
      <c r="I343" s="44">
        <f t="shared" si="59"/>
        <v>0.63541666666666663</v>
      </c>
      <c r="J343" s="31">
        <f t="shared" si="60"/>
        <v>15</v>
      </c>
      <c r="K343" s="31">
        <f t="shared" si="61"/>
        <v>15</v>
      </c>
      <c r="L343">
        <f t="shared" si="62"/>
        <v>0</v>
      </c>
      <c r="M343">
        <f t="shared" si="63"/>
        <v>151500</v>
      </c>
    </row>
    <row r="344" spans="1:13" x14ac:dyDescent="0.25">
      <c r="A344">
        <f t="shared" si="64"/>
        <v>139</v>
      </c>
      <c r="B344" t="str">
        <f>VLOOKUP(A344,TripCalcs!$A$2:$B$155,2,FALSE)</f>
        <v>C_SB</v>
      </c>
      <c r="C344">
        <f>VLOOKUP(B344,Features!$L$81:$M$86,2,FALSE)</f>
        <v>3</v>
      </c>
      <c r="D344">
        <f t="shared" si="65"/>
        <v>1</v>
      </c>
      <c r="E344" s="33">
        <f>VLOOKUP(A344,TripCalcs!$A$2:$D$155,4,FALSE)</f>
        <v>0.63888888888888884</v>
      </c>
      <c r="F344" s="33" t="str">
        <f t="shared" si="57"/>
        <v>C_SB1</v>
      </c>
      <c r="G344">
        <f t="shared" si="58"/>
        <v>0</v>
      </c>
      <c r="H344">
        <f t="shared" si="66"/>
        <v>185</v>
      </c>
      <c r="I344" s="44">
        <f t="shared" si="59"/>
        <v>0.63888888888888884</v>
      </c>
      <c r="J344" s="31">
        <f t="shared" si="60"/>
        <v>15</v>
      </c>
      <c r="K344" s="31">
        <f t="shared" si="61"/>
        <v>19</v>
      </c>
      <c r="L344">
        <f t="shared" si="62"/>
        <v>59</v>
      </c>
      <c r="M344">
        <f t="shared" si="63"/>
        <v>151959</v>
      </c>
    </row>
    <row r="345" spans="1:13" x14ac:dyDescent="0.25">
      <c r="A345">
        <f t="shared" si="64"/>
        <v>139</v>
      </c>
      <c r="B345" t="str">
        <f>VLOOKUP(A345,TripCalcs!$A$2:$B$155,2,FALSE)</f>
        <v>C_SB</v>
      </c>
      <c r="C345">
        <f>VLOOKUP(B345,Features!$L$81:$M$86,2,FALSE)</f>
        <v>3</v>
      </c>
      <c r="D345">
        <f t="shared" si="65"/>
        <v>2</v>
      </c>
      <c r="E345" s="33">
        <f>VLOOKUP(A345,TripCalcs!$A$2:$D$155,4,FALSE)</f>
        <v>0.63888888888888884</v>
      </c>
      <c r="F345" s="33" t="str">
        <f t="shared" si="57"/>
        <v>C_SB2</v>
      </c>
      <c r="G345">
        <f t="shared" si="58"/>
        <v>2</v>
      </c>
      <c r="H345">
        <f t="shared" si="66"/>
        <v>186</v>
      </c>
      <c r="I345" s="44">
        <f t="shared" si="59"/>
        <v>0.64027777777777772</v>
      </c>
      <c r="J345" s="31">
        <f t="shared" si="60"/>
        <v>15</v>
      </c>
      <c r="K345" s="31">
        <f t="shared" si="61"/>
        <v>21</v>
      </c>
      <c r="L345">
        <f t="shared" si="62"/>
        <v>59</v>
      </c>
      <c r="M345">
        <f t="shared" si="63"/>
        <v>152159</v>
      </c>
    </row>
    <row r="346" spans="1:13" x14ac:dyDescent="0.25">
      <c r="A346">
        <f t="shared" si="64"/>
        <v>139</v>
      </c>
      <c r="B346" t="str">
        <f>VLOOKUP(A346,TripCalcs!$A$2:$B$155,2,FALSE)</f>
        <v>C_SB</v>
      </c>
      <c r="C346">
        <f>VLOOKUP(B346,Features!$L$81:$M$86,2,FALSE)</f>
        <v>3</v>
      </c>
      <c r="D346">
        <f t="shared" si="65"/>
        <v>3</v>
      </c>
      <c r="E346" s="33">
        <f>VLOOKUP(A346,TripCalcs!$A$2:$D$155,4,FALSE)</f>
        <v>0.63888888888888884</v>
      </c>
      <c r="F346" s="33" t="str">
        <f t="shared" si="57"/>
        <v>C_SB3</v>
      </c>
      <c r="G346">
        <f t="shared" si="58"/>
        <v>5</v>
      </c>
      <c r="H346">
        <f t="shared" si="66"/>
        <v>183</v>
      </c>
      <c r="I346" s="44">
        <f t="shared" si="59"/>
        <v>0.64236111111111105</v>
      </c>
      <c r="J346" s="31">
        <f t="shared" si="60"/>
        <v>15</v>
      </c>
      <c r="K346" s="31">
        <f t="shared" si="61"/>
        <v>24</v>
      </c>
      <c r="L346">
        <f t="shared" si="62"/>
        <v>59</v>
      </c>
      <c r="M346">
        <f t="shared" si="63"/>
        <v>152459</v>
      </c>
    </row>
    <row r="347" spans="1:13" x14ac:dyDescent="0.25">
      <c r="A347">
        <f t="shared" si="64"/>
        <v>140</v>
      </c>
      <c r="B347" t="str">
        <f>VLOOKUP(A347,TripCalcs!$A$2:$B$155,2,FALSE)</f>
        <v>C_SB</v>
      </c>
      <c r="C347">
        <f>VLOOKUP(B347,Features!$L$81:$M$86,2,FALSE)</f>
        <v>3</v>
      </c>
      <c r="D347">
        <f t="shared" si="65"/>
        <v>1</v>
      </c>
      <c r="E347" s="33">
        <f>VLOOKUP(A347,TripCalcs!$A$2:$D$155,4,FALSE)</f>
        <v>0.64583333333333326</v>
      </c>
      <c r="F347" s="33" t="str">
        <f t="shared" si="57"/>
        <v>C_SB1</v>
      </c>
      <c r="G347">
        <f t="shared" si="58"/>
        <v>0</v>
      </c>
      <c r="H347">
        <f t="shared" si="66"/>
        <v>185</v>
      </c>
      <c r="I347" s="44">
        <f t="shared" si="59"/>
        <v>0.64583333333333326</v>
      </c>
      <c r="J347" s="31">
        <f t="shared" si="60"/>
        <v>15</v>
      </c>
      <c r="K347" s="31">
        <f t="shared" si="61"/>
        <v>29</v>
      </c>
      <c r="L347">
        <f t="shared" si="62"/>
        <v>59</v>
      </c>
      <c r="M347">
        <f t="shared" si="63"/>
        <v>152959</v>
      </c>
    </row>
    <row r="348" spans="1:13" x14ac:dyDescent="0.25">
      <c r="A348">
        <f t="shared" si="64"/>
        <v>140</v>
      </c>
      <c r="B348" t="str">
        <f>VLOOKUP(A348,TripCalcs!$A$2:$B$155,2,FALSE)</f>
        <v>C_SB</v>
      </c>
      <c r="C348">
        <f>VLOOKUP(B348,Features!$L$81:$M$86,2,FALSE)</f>
        <v>3</v>
      </c>
      <c r="D348">
        <f t="shared" si="65"/>
        <v>2</v>
      </c>
      <c r="E348" s="33">
        <f>VLOOKUP(A348,TripCalcs!$A$2:$D$155,4,FALSE)</f>
        <v>0.64583333333333326</v>
      </c>
      <c r="F348" s="33" t="str">
        <f t="shared" si="57"/>
        <v>C_SB2</v>
      </c>
      <c r="G348">
        <f t="shared" si="58"/>
        <v>2</v>
      </c>
      <c r="H348">
        <f t="shared" si="66"/>
        <v>186</v>
      </c>
      <c r="I348" s="44">
        <f t="shared" si="59"/>
        <v>0.64722222222222214</v>
      </c>
      <c r="J348" s="31">
        <f t="shared" si="60"/>
        <v>15</v>
      </c>
      <c r="K348" s="31">
        <f t="shared" si="61"/>
        <v>31</v>
      </c>
      <c r="L348">
        <f t="shared" si="62"/>
        <v>59</v>
      </c>
      <c r="M348">
        <f t="shared" si="63"/>
        <v>153159</v>
      </c>
    </row>
    <row r="349" spans="1:13" x14ac:dyDescent="0.25">
      <c r="A349">
        <f t="shared" si="64"/>
        <v>140</v>
      </c>
      <c r="B349" t="str">
        <f>VLOOKUP(A349,TripCalcs!$A$2:$B$155,2,FALSE)</f>
        <v>C_SB</v>
      </c>
      <c r="C349">
        <f>VLOOKUP(B349,Features!$L$81:$M$86,2,FALSE)</f>
        <v>3</v>
      </c>
      <c r="D349">
        <f t="shared" si="65"/>
        <v>3</v>
      </c>
      <c r="E349" s="33">
        <f>VLOOKUP(A349,TripCalcs!$A$2:$D$155,4,FALSE)</f>
        <v>0.64583333333333326</v>
      </c>
      <c r="F349" s="33" t="str">
        <f t="shared" si="57"/>
        <v>C_SB3</v>
      </c>
      <c r="G349">
        <f t="shared" si="58"/>
        <v>5</v>
      </c>
      <c r="H349">
        <f t="shared" si="66"/>
        <v>183</v>
      </c>
      <c r="I349" s="44">
        <f t="shared" si="59"/>
        <v>0.64930555555555547</v>
      </c>
      <c r="J349" s="31">
        <f t="shared" si="60"/>
        <v>15</v>
      </c>
      <c r="K349" s="31">
        <f t="shared" si="61"/>
        <v>34</v>
      </c>
      <c r="L349">
        <f t="shared" si="62"/>
        <v>59</v>
      </c>
      <c r="M349">
        <f t="shared" si="63"/>
        <v>153459</v>
      </c>
    </row>
    <row r="350" spans="1:13" x14ac:dyDescent="0.25">
      <c r="A350">
        <f t="shared" si="64"/>
        <v>141</v>
      </c>
      <c r="B350" t="str">
        <f>VLOOKUP(A350,TripCalcs!$A$2:$B$155,2,FALSE)</f>
        <v>C_SB</v>
      </c>
      <c r="C350">
        <f>VLOOKUP(B350,Features!$L$81:$M$86,2,FALSE)</f>
        <v>3</v>
      </c>
      <c r="D350">
        <f t="shared" si="65"/>
        <v>1</v>
      </c>
      <c r="E350" s="33">
        <f>VLOOKUP(A350,TripCalcs!$A$2:$D$155,4,FALSE)</f>
        <v>0.65277777777777768</v>
      </c>
      <c r="F350" s="33" t="str">
        <f t="shared" si="57"/>
        <v>C_SB1</v>
      </c>
      <c r="G350">
        <f t="shared" si="58"/>
        <v>0</v>
      </c>
      <c r="H350">
        <f t="shared" si="66"/>
        <v>185</v>
      </c>
      <c r="I350" s="44">
        <f t="shared" si="59"/>
        <v>0.65277777777777768</v>
      </c>
      <c r="J350" s="31">
        <f t="shared" si="60"/>
        <v>15</v>
      </c>
      <c r="K350" s="31">
        <f t="shared" si="61"/>
        <v>39</v>
      </c>
      <c r="L350">
        <f t="shared" si="62"/>
        <v>59</v>
      </c>
      <c r="M350">
        <f t="shared" si="63"/>
        <v>153959</v>
      </c>
    </row>
    <row r="351" spans="1:13" x14ac:dyDescent="0.25">
      <c r="A351">
        <f t="shared" si="64"/>
        <v>141</v>
      </c>
      <c r="B351" t="str">
        <f>VLOOKUP(A351,TripCalcs!$A$2:$B$155,2,FALSE)</f>
        <v>C_SB</v>
      </c>
      <c r="C351">
        <f>VLOOKUP(B351,Features!$L$81:$M$86,2,FALSE)</f>
        <v>3</v>
      </c>
      <c r="D351">
        <f t="shared" si="65"/>
        <v>2</v>
      </c>
      <c r="E351" s="33">
        <f>VLOOKUP(A351,TripCalcs!$A$2:$D$155,4,FALSE)</f>
        <v>0.65277777777777768</v>
      </c>
      <c r="F351" s="33" t="str">
        <f t="shared" si="57"/>
        <v>C_SB2</v>
      </c>
      <c r="G351">
        <f t="shared" si="58"/>
        <v>2</v>
      </c>
      <c r="H351">
        <f t="shared" si="66"/>
        <v>186</v>
      </c>
      <c r="I351" s="44">
        <f t="shared" si="59"/>
        <v>0.65416666666666656</v>
      </c>
      <c r="J351" s="31">
        <f t="shared" si="60"/>
        <v>15</v>
      </c>
      <c r="K351" s="31">
        <f t="shared" si="61"/>
        <v>41</v>
      </c>
      <c r="L351">
        <f t="shared" si="62"/>
        <v>59</v>
      </c>
      <c r="M351">
        <f t="shared" si="63"/>
        <v>154159</v>
      </c>
    </row>
    <row r="352" spans="1:13" x14ac:dyDescent="0.25">
      <c r="A352">
        <f t="shared" si="64"/>
        <v>141</v>
      </c>
      <c r="B352" t="str">
        <f>VLOOKUP(A352,TripCalcs!$A$2:$B$155,2,FALSE)</f>
        <v>C_SB</v>
      </c>
      <c r="C352">
        <f>VLOOKUP(B352,Features!$L$81:$M$86,2,FALSE)</f>
        <v>3</v>
      </c>
      <c r="D352">
        <f t="shared" si="65"/>
        <v>3</v>
      </c>
      <c r="E352" s="33">
        <f>VLOOKUP(A352,TripCalcs!$A$2:$D$155,4,FALSE)</f>
        <v>0.65277777777777768</v>
      </c>
      <c r="F352" s="33" t="str">
        <f t="shared" si="57"/>
        <v>C_SB3</v>
      </c>
      <c r="G352">
        <f t="shared" si="58"/>
        <v>5</v>
      </c>
      <c r="H352">
        <f t="shared" si="66"/>
        <v>183</v>
      </c>
      <c r="I352" s="44">
        <f t="shared" si="59"/>
        <v>0.65624999999999989</v>
      </c>
      <c r="J352" s="31">
        <f t="shared" si="60"/>
        <v>15</v>
      </c>
      <c r="K352" s="31">
        <f t="shared" si="61"/>
        <v>44</v>
      </c>
      <c r="L352">
        <f t="shared" si="62"/>
        <v>59</v>
      </c>
      <c r="M352">
        <f t="shared" si="63"/>
        <v>154459</v>
      </c>
    </row>
    <row r="353" spans="1:13" x14ac:dyDescent="0.25">
      <c r="A353">
        <f t="shared" si="64"/>
        <v>142</v>
      </c>
      <c r="B353" t="str">
        <f>VLOOKUP(A353,TripCalcs!$A$2:$B$155,2,FALSE)</f>
        <v>C_SB</v>
      </c>
      <c r="C353">
        <f>VLOOKUP(B353,Features!$L$81:$M$86,2,FALSE)</f>
        <v>3</v>
      </c>
      <c r="D353">
        <f t="shared" si="65"/>
        <v>1</v>
      </c>
      <c r="E353" s="33">
        <f>VLOOKUP(A353,TripCalcs!$A$2:$D$155,4,FALSE)</f>
        <v>0.6597222222222221</v>
      </c>
      <c r="F353" s="33" t="str">
        <f t="shared" si="57"/>
        <v>C_SB1</v>
      </c>
      <c r="G353">
        <f t="shared" si="58"/>
        <v>0</v>
      </c>
      <c r="H353">
        <f t="shared" si="66"/>
        <v>185</v>
      </c>
      <c r="I353" s="44">
        <f t="shared" si="59"/>
        <v>0.6597222222222221</v>
      </c>
      <c r="J353" s="31">
        <f t="shared" si="60"/>
        <v>15</v>
      </c>
      <c r="K353" s="31">
        <f t="shared" si="61"/>
        <v>49</v>
      </c>
      <c r="L353">
        <f t="shared" si="62"/>
        <v>59</v>
      </c>
      <c r="M353">
        <f t="shared" si="63"/>
        <v>154959</v>
      </c>
    </row>
    <row r="354" spans="1:13" x14ac:dyDescent="0.25">
      <c r="A354">
        <f t="shared" si="64"/>
        <v>142</v>
      </c>
      <c r="B354" t="str">
        <f>VLOOKUP(A354,TripCalcs!$A$2:$B$155,2,FALSE)</f>
        <v>C_SB</v>
      </c>
      <c r="C354">
        <f>VLOOKUP(B354,Features!$L$81:$M$86,2,FALSE)</f>
        <v>3</v>
      </c>
      <c r="D354">
        <f t="shared" si="65"/>
        <v>2</v>
      </c>
      <c r="E354" s="33">
        <f>VLOOKUP(A354,TripCalcs!$A$2:$D$155,4,FALSE)</f>
        <v>0.6597222222222221</v>
      </c>
      <c r="F354" s="33" t="str">
        <f t="shared" si="57"/>
        <v>C_SB2</v>
      </c>
      <c r="G354">
        <f t="shared" si="58"/>
        <v>2</v>
      </c>
      <c r="H354">
        <f t="shared" si="66"/>
        <v>186</v>
      </c>
      <c r="I354" s="44">
        <f t="shared" si="59"/>
        <v>0.66111111111111098</v>
      </c>
      <c r="J354" s="31">
        <f t="shared" si="60"/>
        <v>15</v>
      </c>
      <c r="K354" s="31">
        <f t="shared" si="61"/>
        <v>51</v>
      </c>
      <c r="L354">
        <f t="shared" si="62"/>
        <v>59</v>
      </c>
      <c r="M354">
        <f t="shared" si="63"/>
        <v>155159</v>
      </c>
    </row>
    <row r="355" spans="1:13" x14ac:dyDescent="0.25">
      <c r="A355">
        <f t="shared" si="64"/>
        <v>142</v>
      </c>
      <c r="B355" t="str">
        <f>VLOOKUP(A355,TripCalcs!$A$2:$B$155,2,FALSE)</f>
        <v>C_SB</v>
      </c>
      <c r="C355">
        <f>VLOOKUP(B355,Features!$L$81:$M$86,2,FALSE)</f>
        <v>3</v>
      </c>
      <c r="D355">
        <f t="shared" si="65"/>
        <v>3</v>
      </c>
      <c r="E355" s="33">
        <f>VLOOKUP(A355,TripCalcs!$A$2:$D$155,4,FALSE)</f>
        <v>0.6597222222222221</v>
      </c>
      <c r="F355" s="33" t="str">
        <f t="shared" si="57"/>
        <v>C_SB3</v>
      </c>
      <c r="G355">
        <f t="shared" si="58"/>
        <v>5</v>
      </c>
      <c r="H355">
        <f t="shared" si="66"/>
        <v>183</v>
      </c>
      <c r="I355" s="44">
        <f t="shared" si="59"/>
        <v>0.66319444444444431</v>
      </c>
      <c r="J355" s="31">
        <f t="shared" si="60"/>
        <v>15</v>
      </c>
      <c r="K355" s="31">
        <f t="shared" si="61"/>
        <v>54</v>
      </c>
      <c r="L355">
        <f t="shared" si="62"/>
        <v>59</v>
      </c>
      <c r="M355">
        <f t="shared" si="63"/>
        <v>155459</v>
      </c>
    </row>
    <row r="356" spans="1:13" x14ac:dyDescent="0.25">
      <c r="A356">
        <f t="shared" si="64"/>
        <v>143</v>
      </c>
      <c r="B356" t="str">
        <f>VLOOKUP(A356,TripCalcs!$A$2:$B$155,2,FALSE)</f>
        <v>C_SB</v>
      </c>
      <c r="C356">
        <f>VLOOKUP(B356,Features!$L$81:$M$86,2,FALSE)</f>
        <v>3</v>
      </c>
      <c r="D356">
        <f t="shared" si="65"/>
        <v>1</v>
      </c>
      <c r="E356" s="33">
        <f>VLOOKUP(A356,TripCalcs!$A$2:$D$155,4,FALSE)</f>
        <v>0.66666666666666652</v>
      </c>
      <c r="F356" s="33" t="str">
        <f t="shared" si="57"/>
        <v>C_SB1</v>
      </c>
      <c r="G356">
        <f t="shared" si="58"/>
        <v>0</v>
      </c>
      <c r="H356">
        <f t="shared" si="66"/>
        <v>185</v>
      </c>
      <c r="I356" s="44">
        <f t="shared" si="59"/>
        <v>0.66666666666666652</v>
      </c>
      <c r="J356" s="31">
        <f t="shared" si="60"/>
        <v>16</v>
      </c>
      <c r="K356" s="31">
        <f t="shared" si="61"/>
        <v>0</v>
      </c>
      <c r="L356">
        <f t="shared" si="62"/>
        <v>0</v>
      </c>
      <c r="M356">
        <f t="shared" si="63"/>
        <v>160000</v>
      </c>
    </row>
    <row r="357" spans="1:13" x14ac:dyDescent="0.25">
      <c r="A357">
        <f t="shared" si="64"/>
        <v>143</v>
      </c>
      <c r="B357" t="str">
        <f>VLOOKUP(A357,TripCalcs!$A$2:$B$155,2,FALSE)</f>
        <v>C_SB</v>
      </c>
      <c r="C357">
        <f>VLOOKUP(B357,Features!$L$81:$M$86,2,FALSE)</f>
        <v>3</v>
      </c>
      <c r="D357">
        <f t="shared" si="65"/>
        <v>2</v>
      </c>
      <c r="E357" s="33">
        <f>VLOOKUP(A357,TripCalcs!$A$2:$D$155,4,FALSE)</f>
        <v>0.66666666666666652</v>
      </c>
      <c r="F357" s="33" t="str">
        <f t="shared" si="57"/>
        <v>C_SB2</v>
      </c>
      <c r="G357">
        <f t="shared" si="58"/>
        <v>2</v>
      </c>
      <c r="H357">
        <f t="shared" si="66"/>
        <v>186</v>
      </c>
      <c r="I357" s="44">
        <f t="shared" si="59"/>
        <v>0.6680555555555554</v>
      </c>
      <c r="J357" s="31">
        <f t="shared" si="60"/>
        <v>16</v>
      </c>
      <c r="K357" s="31">
        <f t="shared" si="61"/>
        <v>1</v>
      </c>
      <c r="L357">
        <f t="shared" si="62"/>
        <v>59</v>
      </c>
      <c r="M357">
        <f t="shared" si="63"/>
        <v>160159</v>
      </c>
    </row>
    <row r="358" spans="1:13" x14ac:dyDescent="0.25">
      <c r="A358">
        <f t="shared" si="64"/>
        <v>143</v>
      </c>
      <c r="B358" t="str">
        <f>VLOOKUP(A358,TripCalcs!$A$2:$B$155,2,FALSE)</f>
        <v>C_SB</v>
      </c>
      <c r="C358">
        <f>VLOOKUP(B358,Features!$L$81:$M$86,2,FALSE)</f>
        <v>3</v>
      </c>
      <c r="D358">
        <f t="shared" si="65"/>
        <v>3</v>
      </c>
      <c r="E358" s="33">
        <f>VLOOKUP(A358,TripCalcs!$A$2:$D$155,4,FALSE)</f>
        <v>0.66666666666666652</v>
      </c>
      <c r="F358" s="33" t="str">
        <f t="shared" si="57"/>
        <v>C_SB3</v>
      </c>
      <c r="G358">
        <f t="shared" si="58"/>
        <v>5</v>
      </c>
      <c r="H358">
        <f t="shared" si="66"/>
        <v>183</v>
      </c>
      <c r="I358" s="44">
        <f t="shared" si="59"/>
        <v>0.67013888888888873</v>
      </c>
      <c r="J358" s="31">
        <f t="shared" si="60"/>
        <v>16</v>
      </c>
      <c r="K358" s="31">
        <f t="shared" si="61"/>
        <v>4</v>
      </c>
      <c r="L358">
        <f t="shared" si="62"/>
        <v>59</v>
      </c>
      <c r="M358">
        <f t="shared" si="63"/>
        <v>160459</v>
      </c>
    </row>
    <row r="359" spans="1:13" x14ac:dyDescent="0.25">
      <c r="A359">
        <f t="shared" si="64"/>
        <v>144</v>
      </c>
      <c r="B359" t="str">
        <f>VLOOKUP(A359,TripCalcs!$A$2:$B$155,2,FALSE)</f>
        <v>C_SB</v>
      </c>
      <c r="C359">
        <f>VLOOKUP(B359,Features!$L$81:$M$86,2,FALSE)</f>
        <v>3</v>
      </c>
      <c r="D359">
        <f t="shared" si="65"/>
        <v>1</v>
      </c>
      <c r="E359" s="33">
        <f>VLOOKUP(A359,TripCalcs!$A$2:$D$155,4,FALSE)</f>
        <v>0.67361111111111094</v>
      </c>
      <c r="F359" s="33" t="str">
        <f t="shared" si="57"/>
        <v>C_SB1</v>
      </c>
      <c r="G359">
        <f t="shared" si="58"/>
        <v>0</v>
      </c>
      <c r="H359">
        <f t="shared" si="66"/>
        <v>185</v>
      </c>
      <c r="I359" s="44">
        <f t="shared" si="59"/>
        <v>0.67361111111111094</v>
      </c>
      <c r="J359" s="31">
        <f t="shared" si="60"/>
        <v>16</v>
      </c>
      <c r="K359" s="31">
        <f t="shared" si="61"/>
        <v>9</v>
      </c>
      <c r="L359">
        <f t="shared" si="62"/>
        <v>59</v>
      </c>
      <c r="M359">
        <f t="shared" si="63"/>
        <v>160959</v>
      </c>
    </row>
    <row r="360" spans="1:13" x14ac:dyDescent="0.25">
      <c r="A360">
        <f t="shared" si="64"/>
        <v>144</v>
      </c>
      <c r="B360" t="str">
        <f>VLOOKUP(A360,TripCalcs!$A$2:$B$155,2,FALSE)</f>
        <v>C_SB</v>
      </c>
      <c r="C360">
        <f>VLOOKUP(B360,Features!$L$81:$M$86,2,FALSE)</f>
        <v>3</v>
      </c>
      <c r="D360">
        <f t="shared" si="65"/>
        <v>2</v>
      </c>
      <c r="E360" s="33">
        <f>VLOOKUP(A360,TripCalcs!$A$2:$D$155,4,FALSE)</f>
        <v>0.67361111111111094</v>
      </c>
      <c r="F360" s="33" t="str">
        <f t="shared" si="57"/>
        <v>C_SB2</v>
      </c>
      <c r="G360">
        <f t="shared" si="58"/>
        <v>2</v>
      </c>
      <c r="H360">
        <f t="shared" si="66"/>
        <v>186</v>
      </c>
      <c r="I360" s="44">
        <f t="shared" si="59"/>
        <v>0.67499999999999982</v>
      </c>
      <c r="J360" s="31">
        <f t="shared" si="60"/>
        <v>16</v>
      </c>
      <c r="K360" s="31">
        <f t="shared" si="61"/>
        <v>11</v>
      </c>
      <c r="L360">
        <f t="shared" si="62"/>
        <v>59</v>
      </c>
      <c r="M360">
        <f t="shared" si="63"/>
        <v>161159</v>
      </c>
    </row>
    <row r="361" spans="1:13" x14ac:dyDescent="0.25">
      <c r="A361">
        <f t="shared" si="64"/>
        <v>144</v>
      </c>
      <c r="B361" t="str">
        <f>VLOOKUP(A361,TripCalcs!$A$2:$B$155,2,FALSE)</f>
        <v>C_SB</v>
      </c>
      <c r="C361">
        <f>VLOOKUP(B361,Features!$L$81:$M$86,2,FALSE)</f>
        <v>3</v>
      </c>
      <c r="D361">
        <f t="shared" si="65"/>
        <v>3</v>
      </c>
      <c r="E361" s="33">
        <f>VLOOKUP(A361,TripCalcs!$A$2:$D$155,4,FALSE)</f>
        <v>0.67361111111111094</v>
      </c>
      <c r="F361" s="33" t="str">
        <f t="shared" si="57"/>
        <v>C_SB3</v>
      </c>
      <c r="G361">
        <f t="shared" si="58"/>
        <v>5</v>
      </c>
      <c r="H361">
        <f t="shared" si="66"/>
        <v>183</v>
      </c>
      <c r="I361" s="44">
        <f t="shared" si="59"/>
        <v>0.67708333333333315</v>
      </c>
      <c r="J361" s="31">
        <f t="shared" si="60"/>
        <v>16</v>
      </c>
      <c r="K361" s="31">
        <f t="shared" si="61"/>
        <v>14</v>
      </c>
      <c r="L361">
        <f t="shared" si="62"/>
        <v>59</v>
      </c>
      <c r="M361">
        <f t="shared" si="63"/>
        <v>161459</v>
      </c>
    </row>
    <row r="362" spans="1:13" x14ac:dyDescent="0.25">
      <c r="A362">
        <f t="shared" si="64"/>
        <v>145</v>
      </c>
      <c r="B362" t="str">
        <f>VLOOKUP(A362,TripCalcs!$A$2:$B$155,2,FALSE)</f>
        <v>C_SB</v>
      </c>
      <c r="C362">
        <f>VLOOKUP(B362,Features!$L$81:$M$86,2,FALSE)</f>
        <v>3</v>
      </c>
      <c r="D362">
        <f t="shared" si="65"/>
        <v>1</v>
      </c>
      <c r="E362" s="33">
        <f>VLOOKUP(A362,TripCalcs!$A$2:$D$155,4,FALSE)</f>
        <v>0.68055555555555536</v>
      </c>
      <c r="F362" s="33" t="str">
        <f t="shared" si="57"/>
        <v>C_SB1</v>
      </c>
      <c r="G362">
        <f t="shared" si="58"/>
        <v>0</v>
      </c>
      <c r="H362">
        <f t="shared" si="66"/>
        <v>185</v>
      </c>
      <c r="I362" s="44">
        <f t="shared" si="59"/>
        <v>0.68055555555555536</v>
      </c>
      <c r="J362" s="31">
        <f t="shared" si="60"/>
        <v>16</v>
      </c>
      <c r="K362" s="31">
        <f t="shared" si="61"/>
        <v>19</v>
      </c>
      <c r="L362">
        <f t="shared" si="62"/>
        <v>59</v>
      </c>
      <c r="M362">
        <f t="shared" si="63"/>
        <v>161959</v>
      </c>
    </row>
    <row r="363" spans="1:13" x14ac:dyDescent="0.25">
      <c r="A363">
        <f t="shared" si="64"/>
        <v>145</v>
      </c>
      <c r="B363" t="str">
        <f>VLOOKUP(A363,TripCalcs!$A$2:$B$155,2,FALSE)</f>
        <v>C_SB</v>
      </c>
      <c r="C363">
        <f>VLOOKUP(B363,Features!$L$81:$M$86,2,FALSE)</f>
        <v>3</v>
      </c>
      <c r="D363">
        <f t="shared" si="65"/>
        <v>2</v>
      </c>
      <c r="E363" s="33">
        <f>VLOOKUP(A363,TripCalcs!$A$2:$D$155,4,FALSE)</f>
        <v>0.68055555555555536</v>
      </c>
      <c r="F363" s="33" t="str">
        <f t="shared" si="57"/>
        <v>C_SB2</v>
      </c>
      <c r="G363">
        <f t="shared" si="58"/>
        <v>2</v>
      </c>
      <c r="H363">
        <f t="shared" si="66"/>
        <v>186</v>
      </c>
      <c r="I363" s="44">
        <f t="shared" si="59"/>
        <v>0.68194444444444424</v>
      </c>
      <c r="J363" s="31">
        <f t="shared" si="60"/>
        <v>16</v>
      </c>
      <c r="K363" s="31">
        <f t="shared" si="61"/>
        <v>21</v>
      </c>
      <c r="L363">
        <f t="shared" si="62"/>
        <v>59</v>
      </c>
      <c r="M363">
        <f t="shared" si="63"/>
        <v>162159</v>
      </c>
    </row>
    <row r="364" spans="1:13" x14ac:dyDescent="0.25">
      <c r="A364">
        <f t="shared" si="64"/>
        <v>145</v>
      </c>
      <c r="B364" t="str">
        <f>VLOOKUP(A364,TripCalcs!$A$2:$B$155,2,FALSE)</f>
        <v>C_SB</v>
      </c>
      <c r="C364">
        <f>VLOOKUP(B364,Features!$L$81:$M$86,2,FALSE)</f>
        <v>3</v>
      </c>
      <c r="D364">
        <f t="shared" si="65"/>
        <v>3</v>
      </c>
      <c r="E364" s="33">
        <f>VLOOKUP(A364,TripCalcs!$A$2:$D$155,4,FALSE)</f>
        <v>0.68055555555555536</v>
      </c>
      <c r="F364" s="33" t="str">
        <f t="shared" si="57"/>
        <v>C_SB3</v>
      </c>
      <c r="G364">
        <f t="shared" si="58"/>
        <v>5</v>
      </c>
      <c r="H364">
        <f t="shared" si="66"/>
        <v>183</v>
      </c>
      <c r="I364" s="44">
        <f t="shared" si="59"/>
        <v>0.68402777777777757</v>
      </c>
      <c r="J364" s="31">
        <f t="shared" si="60"/>
        <v>16</v>
      </c>
      <c r="K364" s="31">
        <f t="shared" si="61"/>
        <v>24</v>
      </c>
      <c r="L364">
        <f t="shared" si="62"/>
        <v>59</v>
      </c>
      <c r="M364">
        <f t="shared" si="63"/>
        <v>162459</v>
      </c>
    </row>
    <row r="365" spans="1:13" x14ac:dyDescent="0.25">
      <c r="A365">
        <f t="shared" si="64"/>
        <v>146</v>
      </c>
      <c r="B365" t="str">
        <f>VLOOKUP(A365,TripCalcs!$A$2:$B$155,2,FALSE)</f>
        <v>C_SB</v>
      </c>
      <c r="C365">
        <f>VLOOKUP(B365,Features!$L$81:$M$86,2,FALSE)</f>
        <v>3</v>
      </c>
      <c r="D365">
        <f t="shared" si="65"/>
        <v>1</v>
      </c>
      <c r="E365" s="33">
        <f>VLOOKUP(A365,TripCalcs!$A$2:$D$155,4,FALSE)</f>
        <v>0.68749999999999978</v>
      </c>
      <c r="F365" s="33" t="str">
        <f t="shared" si="57"/>
        <v>C_SB1</v>
      </c>
      <c r="G365">
        <f t="shared" si="58"/>
        <v>0</v>
      </c>
      <c r="H365">
        <f t="shared" si="66"/>
        <v>185</v>
      </c>
      <c r="I365" s="44">
        <f t="shared" si="59"/>
        <v>0.68749999999999978</v>
      </c>
      <c r="J365" s="31">
        <f t="shared" si="60"/>
        <v>16</v>
      </c>
      <c r="K365" s="31">
        <f t="shared" si="61"/>
        <v>29</v>
      </c>
      <c r="L365">
        <f t="shared" si="62"/>
        <v>59</v>
      </c>
      <c r="M365">
        <f t="shared" si="63"/>
        <v>162959</v>
      </c>
    </row>
    <row r="366" spans="1:13" x14ac:dyDescent="0.25">
      <c r="A366">
        <f t="shared" si="64"/>
        <v>146</v>
      </c>
      <c r="B366" t="str">
        <f>VLOOKUP(A366,TripCalcs!$A$2:$B$155,2,FALSE)</f>
        <v>C_SB</v>
      </c>
      <c r="C366">
        <f>VLOOKUP(B366,Features!$L$81:$M$86,2,FALSE)</f>
        <v>3</v>
      </c>
      <c r="D366">
        <f t="shared" si="65"/>
        <v>2</v>
      </c>
      <c r="E366" s="33">
        <f>VLOOKUP(A366,TripCalcs!$A$2:$D$155,4,FALSE)</f>
        <v>0.68749999999999978</v>
      </c>
      <c r="F366" s="33" t="str">
        <f t="shared" si="57"/>
        <v>C_SB2</v>
      </c>
      <c r="G366">
        <f t="shared" si="58"/>
        <v>2</v>
      </c>
      <c r="H366">
        <f t="shared" si="66"/>
        <v>186</v>
      </c>
      <c r="I366" s="44">
        <f t="shared" si="59"/>
        <v>0.68888888888888866</v>
      </c>
      <c r="J366" s="31">
        <f t="shared" si="60"/>
        <v>16</v>
      </c>
      <c r="K366" s="31">
        <f t="shared" si="61"/>
        <v>31</v>
      </c>
      <c r="L366">
        <f t="shared" si="62"/>
        <v>59</v>
      </c>
      <c r="M366">
        <f t="shared" si="63"/>
        <v>163159</v>
      </c>
    </row>
    <row r="367" spans="1:13" x14ac:dyDescent="0.25">
      <c r="A367">
        <f t="shared" si="64"/>
        <v>146</v>
      </c>
      <c r="B367" t="str">
        <f>VLOOKUP(A367,TripCalcs!$A$2:$B$155,2,FALSE)</f>
        <v>C_SB</v>
      </c>
      <c r="C367">
        <f>VLOOKUP(B367,Features!$L$81:$M$86,2,FALSE)</f>
        <v>3</v>
      </c>
      <c r="D367">
        <f t="shared" si="65"/>
        <v>3</v>
      </c>
      <c r="E367" s="33">
        <f>VLOOKUP(A367,TripCalcs!$A$2:$D$155,4,FALSE)</f>
        <v>0.68749999999999978</v>
      </c>
      <c r="F367" s="33" t="str">
        <f t="shared" si="57"/>
        <v>C_SB3</v>
      </c>
      <c r="G367">
        <f t="shared" si="58"/>
        <v>5</v>
      </c>
      <c r="H367">
        <f t="shared" si="66"/>
        <v>183</v>
      </c>
      <c r="I367" s="44">
        <f t="shared" si="59"/>
        <v>0.69097222222222199</v>
      </c>
      <c r="J367" s="31">
        <f t="shared" si="60"/>
        <v>16</v>
      </c>
      <c r="K367" s="31">
        <f t="shared" si="61"/>
        <v>34</v>
      </c>
      <c r="L367">
        <f t="shared" si="62"/>
        <v>59</v>
      </c>
      <c r="M367">
        <f t="shared" si="63"/>
        <v>163459</v>
      </c>
    </row>
    <row r="368" spans="1:13" x14ac:dyDescent="0.25">
      <c r="A368">
        <f t="shared" si="64"/>
        <v>147</v>
      </c>
      <c r="B368" t="str">
        <f>VLOOKUP(A368,TripCalcs!$A$2:$B$155,2,FALSE)</f>
        <v>C_SB</v>
      </c>
      <c r="C368">
        <f>VLOOKUP(B368,Features!$L$81:$M$86,2,FALSE)</f>
        <v>3</v>
      </c>
      <c r="D368">
        <f t="shared" si="65"/>
        <v>1</v>
      </c>
      <c r="E368" s="33">
        <f>VLOOKUP(A368,TripCalcs!$A$2:$D$155,4,FALSE)</f>
        <v>0.6944444444444442</v>
      </c>
      <c r="F368" s="33" t="str">
        <f t="shared" si="57"/>
        <v>C_SB1</v>
      </c>
      <c r="G368">
        <f t="shared" si="58"/>
        <v>0</v>
      </c>
      <c r="H368">
        <f t="shared" si="66"/>
        <v>185</v>
      </c>
      <c r="I368" s="44">
        <f t="shared" si="59"/>
        <v>0.6944444444444442</v>
      </c>
      <c r="J368" s="31">
        <f t="shared" si="60"/>
        <v>16</v>
      </c>
      <c r="K368" s="31">
        <f t="shared" si="61"/>
        <v>39</v>
      </c>
      <c r="L368">
        <f t="shared" si="62"/>
        <v>59</v>
      </c>
      <c r="M368">
        <f t="shared" si="63"/>
        <v>163959</v>
      </c>
    </row>
    <row r="369" spans="1:13" x14ac:dyDescent="0.25">
      <c r="A369">
        <f t="shared" si="64"/>
        <v>147</v>
      </c>
      <c r="B369" t="str">
        <f>VLOOKUP(A369,TripCalcs!$A$2:$B$155,2,FALSE)</f>
        <v>C_SB</v>
      </c>
      <c r="C369">
        <f>VLOOKUP(B369,Features!$L$81:$M$86,2,FALSE)</f>
        <v>3</v>
      </c>
      <c r="D369">
        <f t="shared" si="65"/>
        <v>2</v>
      </c>
      <c r="E369" s="33">
        <f>VLOOKUP(A369,TripCalcs!$A$2:$D$155,4,FALSE)</f>
        <v>0.6944444444444442</v>
      </c>
      <c r="F369" s="33" t="str">
        <f t="shared" si="57"/>
        <v>C_SB2</v>
      </c>
      <c r="G369">
        <f t="shared" si="58"/>
        <v>2</v>
      </c>
      <c r="H369">
        <f t="shared" si="66"/>
        <v>186</v>
      </c>
      <c r="I369" s="44">
        <f t="shared" si="59"/>
        <v>0.69583333333333308</v>
      </c>
      <c r="J369" s="31">
        <f t="shared" si="60"/>
        <v>16</v>
      </c>
      <c r="K369" s="31">
        <f t="shared" si="61"/>
        <v>41</v>
      </c>
      <c r="L369">
        <f t="shared" si="62"/>
        <v>59</v>
      </c>
      <c r="M369">
        <f t="shared" si="63"/>
        <v>164159</v>
      </c>
    </row>
    <row r="370" spans="1:13" x14ac:dyDescent="0.25">
      <c r="A370">
        <f t="shared" si="64"/>
        <v>147</v>
      </c>
      <c r="B370" t="str">
        <f>VLOOKUP(A370,TripCalcs!$A$2:$B$155,2,FALSE)</f>
        <v>C_SB</v>
      </c>
      <c r="C370">
        <f>VLOOKUP(B370,Features!$L$81:$M$86,2,FALSE)</f>
        <v>3</v>
      </c>
      <c r="D370">
        <f t="shared" si="65"/>
        <v>3</v>
      </c>
      <c r="E370" s="33">
        <f>VLOOKUP(A370,TripCalcs!$A$2:$D$155,4,FALSE)</f>
        <v>0.6944444444444442</v>
      </c>
      <c r="F370" s="33" t="str">
        <f t="shared" si="57"/>
        <v>C_SB3</v>
      </c>
      <c r="G370">
        <f t="shared" si="58"/>
        <v>5</v>
      </c>
      <c r="H370">
        <f t="shared" si="66"/>
        <v>183</v>
      </c>
      <c r="I370" s="44">
        <f t="shared" si="59"/>
        <v>0.69791666666666641</v>
      </c>
      <c r="J370" s="31">
        <f t="shared" si="60"/>
        <v>16</v>
      </c>
      <c r="K370" s="31">
        <f t="shared" si="61"/>
        <v>44</v>
      </c>
      <c r="L370">
        <f t="shared" si="62"/>
        <v>59</v>
      </c>
      <c r="M370">
        <f t="shared" si="63"/>
        <v>164459</v>
      </c>
    </row>
    <row r="371" spans="1:13" x14ac:dyDescent="0.25">
      <c r="A371">
        <f t="shared" si="64"/>
        <v>148</v>
      </c>
      <c r="B371" t="str">
        <f>VLOOKUP(A371,TripCalcs!$A$2:$B$155,2,FALSE)</f>
        <v>C_SB</v>
      </c>
      <c r="C371">
        <f>VLOOKUP(B371,Features!$L$81:$M$86,2,FALSE)</f>
        <v>3</v>
      </c>
      <c r="D371">
        <f t="shared" si="65"/>
        <v>1</v>
      </c>
      <c r="E371" s="33">
        <f>VLOOKUP(A371,TripCalcs!$A$2:$D$155,4,FALSE)</f>
        <v>0.70138888888888862</v>
      </c>
      <c r="F371" s="33" t="str">
        <f t="shared" si="57"/>
        <v>C_SB1</v>
      </c>
      <c r="G371">
        <f t="shared" si="58"/>
        <v>0</v>
      </c>
      <c r="H371">
        <f t="shared" si="66"/>
        <v>185</v>
      </c>
      <c r="I371" s="44">
        <f t="shared" si="59"/>
        <v>0.70138888888888862</v>
      </c>
      <c r="J371" s="31">
        <f t="shared" si="60"/>
        <v>16</v>
      </c>
      <c r="K371" s="31">
        <f t="shared" si="61"/>
        <v>49</v>
      </c>
      <c r="L371">
        <f t="shared" si="62"/>
        <v>59</v>
      </c>
      <c r="M371">
        <f t="shared" si="63"/>
        <v>164959</v>
      </c>
    </row>
    <row r="372" spans="1:13" x14ac:dyDescent="0.25">
      <c r="A372">
        <f t="shared" si="64"/>
        <v>148</v>
      </c>
      <c r="B372" t="str">
        <f>VLOOKUP(A372,TripCalcs!$A$2:$B$155,2,FALSE)</f>
        <v>C_SB</v>
      </c>
      <c r="C372">
        <f>VLOOKUP(B372,Features!$L$81:$M$86,2,FALSE)</f>
        <v>3</v>
      </c>
      <c r="D372">
        <f t="shared" si="65"/>
        <v>2</v>
      </c>
      <c r="E372" s="33">
        <f>VLOOKUP(A372,TripCalcs!$A$2:$D$155,4,FALSE)</f>
        <v>0.70138888888888862</v>
      </c>
      <c r="F372" s="33" t="str">
        <f t="shared" si="57"/>
        <v>C_SB2</v>
      </c>
      <c r="G372">
        <f t="shared" si="58"/>
        <v>2</v>
      </c>
      <c r="H372">
        <f t="shared" si="66"/>
        <v>186</v>
      </c>
      <c r="I372" s="44">
        <f t="shared" si="59"/>
        <v>0.7027777777777775</v>
      </c>
      <c r="J372" s="31">
        <f t="shared" si="60"/>
        <v>16</v>
      </c>
      <c r="K372" s="31">
        <f t="shared" si="61"/>
        <v>51</v>
      </c>
      <c r="L372">
        <f t="shared" si="62"/>
        <v>59</v>
      </c>
      <c r="M372">
        <f t="shared" si="63"/>
        <v>165159</v>
      </c>
    </row>
    <row r="373" spans="1:13" x14ac:dyDescent="0.25">
      <c r="A373">
        <f t="shared" si="64"/>
        <v>148</v>
      </c>
      <c r="B373" t="str">
        <f>VLOOKUP(A373,TripCalcs!$A$2:$B$155,2,FALSE)</f>
        <v>C_SB</v>
      </c>
      <c r="C373">
        <f>VLOOKUP(B373,Features!$L$81:$M$86,2,FALSE)</f>
        <v>3</v>
      </c>
      <c r="D373">
        <f t="shared" si="65"/>
        <v>3</v>
      </c>
      <c r="E373" s="33">
        <f>VLOOKUP(A373,TripCalcs!$A$2:$D$155,4,FALSE)</f>
        <v>0.70138888888888862</v>
      </c>
      <c r="F373" s="33" t="str">
        <f t="shared" si="57"/>
        <v>C_SB3</v>
      </c>
      <c r="G373">
        <f t="shared" si="58"/>
        <v>5</v>
      </c>
      <c r="H373">
        <f t="shared" si="66"/>
        <v>183</v>
      </c>
      <c r="I373" s="44">
        <f t="shared" si="59"/>
        <v>0.70486111111111083</v>
      </c>
      <c r="J373" s="31">
        <f t="shared" si="60"/>
        <v>16</v>
      </c>
      <c r="K373" s="31">
        <f t="shared" si="61"/>
        <v>54</v>
      </c>
      <c r="L373">
        <f t="shared" si="62"/>
        <v>59</v>
      </c>
      <c r="M373">
        <f t="shared" si="63"/>
        <v>165459</v>
      </c>
    </row>
    <row r="374" spans="1:13" x14ac:dyDescent="0.25">
      <c r="A374">
        <f t="shared" si="64"/>
        <v>149</v>
      </c>
      <c r="B374" t="str">
        <f>VLOOKUP(A374,TripCalcs!$A$2:$B$155,2,FALSE)</f>
        <v>C_SB</v>
      </c>
      <c r="C374">
        <f>VLOOKUP(B374,Features!$L$81:$M$86,2,FALSE)</f>
        <v>3</v>
      </c>
      <c r="D374">
        <f t="shared" si="65"/>
        <v>1</v>
      </c>
      <c r="E374" s="33">
        <f>VLOOKUP(A374,TripCalcs!$A$2:$D$155,4,FALSE)</f>
        <v>0.70833333333333304</v>
      </c>
      <c r="F374" s="33" t="str">
        <f t="shared" si="57"/>
        <v>C_SB1</v>
      </c>
      <c r="G374">
        <f t="shared" si="58"/>
        <v>0</v>
      </c>
      <c r="H374">
        <f t="shared" si="66"/>
        <v>185</v>
      </c>
      <c r="I374" s="44">
        <f t="shared" si="59"/>
        <v>0.70833333333333304</v>
      </c>
      <c r="J374" s="31">
        <f t="shared" si="60"/>
        <v>17</v>
      </c>
      <c r="K374" s="31">
        <f t="shared" si="61"/>
        <v>0</v>
      </c>
      <c r="L374">
        <f t="shared" si="62"/>
        <v>0</v>
      </c>
      <c r="M374">
        <f t="shared" si="63"/>
        <v>170000</v>
      </c>
    </row>
    <row r="375" spans="1:13" x14ac:dyDescent="0.25">
      <c r="A375">
        <f t="shared" si="64"/>
        <v>149</v>
      </c>
      <c r="B375" t="str">
        <f>VLOOKUP(A375,TripCalcs!$A$2:$B$155,2,FALSE)</f>
        <v>C_SB</v>
      </c>
      <c r="C375">
        <f>VLOOKUP(B375,Features!$L$81:$M$86,2,FALSE)</f>
        <v>3</v>
      </c>
      <c r="D375">
        <f t="shared" si="65"/>
        <v>2</v>
      </c>
      <c r="E375" s="33">
        <f>VLOOKUP(A375,TripCalcs!$A$2:$D$155,4,FALSE)</f>
        <v>0.70833333333333304</v>
      </c>
      <c r="F375" s="33" t="str">
        <f t="shared" si="57"/>
        <v>C_SB2</v>
      </c>
      <c r="G375">
        <f t="shared" si="58"/>
        <v>2</v>
      </c>
      <c r="H375">
        <f t="shared" si="66"/>
        <v>186</v>
      </c>
      <c r="I375" s="44">
        <f t="shared" si="59"/>
        <v>0.70972222222222192</v>
      </c>
      <c r="J375" s="31">
        <f t="shared" si="60"/>
        <v>17</v>
      </c>
      <c r="K375" s="31">
        <f t="shared" si="61"/>
        <v>1</v>
      </c>
      <c r="L375">
        <f t="shared" si="62"/>
        <v>59</v>
      </c>
      <c r="M375">
        <f t="shared" si="63"/>
        <v>170159</v>
      </c>
    </row>
    <row r="376" spans="1:13" x14ac:dyDescent="0.25">
      <c r="A376">
        <f t="shared" si="64"/>
        <v>149</v>
      </c>
      <c r="B376" t="str">
        <f>VLOOKUP(A376,TripCalcs!$A$2:$B$155,2,FALSE)</f>
        <v>C_SB</v>
      </c>
      <c r="C376">
        <f>VLOOKUP(B376,Features!$L$81:$M$86,2,FALSE)</f>
        <v>3</v>
      </c>
      <c r="D376">
        <f t="shared" si="65"/>
        <v>3</v>
      </c>
      <c r="E376" s="33">
        <f>VLOOKUP(A376,TripCalcs!$A$2:$D$155,4,FALSE)</f>
        <v>0.70833333333333304</v>
      </c>
      <c r="F376" s="33" t="str">
        <f t="shared" si="57"/>
        <v>C_SB3</v>
      </c>
      <c r="G376">
        <f t="shared" si="58"/>
        <v>5</v>
      </c>
      <c r="H376">
        <f t="shared" si="66"/>
        <v>183</v>
      </c>
      <c r="I376" s="44">
        <f t="shared" si="59"/>
        <v>0.71180555555555525</v>
      </c>
      <c r="J376" s="31">
        <f t="shared" si="60"/>
        <v>17</v>
      </c>
      <c r="K376" s="31">
        <f t="shared" si="61"/>
        <v>4</v>
      </c>
      <c r="L376">
        <f t="shared" si="62"/>
        <v>59</v>
      </c>
      <c r="M376">
        <f t="shared" si="63"/>
        <v>170459</v>
      </c>
    </row>
    <row r="377" spans="1:13" x14ac:dyDescent="0.25">
      <c r="A377">
        <f t="shared" si="64"/>
        <v>150</v>
      </c>
      <c r="B377" t="str">
        <f>VLOOKUP(A377,TripCalcs!$A$2:$B$155,2,FALSE)</f>
        <v>C_SB</v>
      </c>
      <c r="C377">
        <f>VLOOKUP(B377,Features!$L$81:$M$86,2,FALSE)</f>
        <v>3</v>
      </c>
      <c r="D377">
        <f t="shared" si="65"/>
        <v>1</v>
      </c>
      <c r="E377" s="33">
        <f>VLOOKUP(A377,TripCalcs!$A$2:$D$155,4,FALSE)</f>
        <v>0.71527777777777746</v>
      </c>
      <c r="F377" s="33" t="str">
        <f t="shared" si="57"/>
        <v>C_SB1</v>
      </c>
      <c r="G377">
        <f t="shared" si="58"/>
        <v>0</v>
      </c>
      <c r="H377">
        <f t="shared" si="66"/>
        <v>185</v>
      </c>
      <c r="I377" s="44">
        <f t="shared" si="59"/>
        <v>0.71527777777777746</v>
      </c>
      <c r="J377" s="31">
        <f t="shared" si="60"/>
        <v>17</v>
      </c>
      <c r="K377" s="31">
        <f t="shared" si="61"/>
        <v>9</v>
      </c>
      <c r="L377">
        <f t="shared" si="62"/>
        <v>59</v>
      </c>
      <c r="M377">
        <f t="shared" si="63"/>
        <v>170959</v>
      </c>
    </row>
    <row r="378" spans="1:13" x14ac:dyDescent="0.25">
      <c r="A378">
        <f t="shared" si="64"/>
        <v>150</v>
      </c>
      <c r="B378" t="str">
        <f>VLOOKUP(A378,TripCalcs!$A$2:$B$155,2,FALSE)</f>
        <v>C_SB</v>
      </c>
      <c r="C378">
        <f>VLOOKUP(B378,Features!$L$81:$M$86,2,FALSE)</f>
        <v>3</v>
      </c>
      <c r="D378">
        <f t="shared" si="65"/>
        <v>2</v>
      </c>
      <c r="E378" s="33">
        <f>VLOOKUP(A378,TripCalcs!$A$2:$D$155,4,FALSE)</f>
        <v>0.71527777777777746</v>
      </c>
      <c r="F378" s="33" t="str">
        <f t="shared" si="57"/>
        <v>C_SB2</v>
      </c>
      <c r="G378">
        <f t="shared" si="58"/>
        <v>2</v>
      </c>
      <c r="H378">
        <f t="shared" si="66"/>
        <v>186</v>
      </c>
      <c r="I378" s="44">
        <f t="shared" si="59"/>
        <v>0.71666666666666634</v>
      </c>
      <c r="J378" s="31">
        <f t="shared" si="60"/>
        <v>17</v>
      </c>
      <c r="K378" s="31">
        <f t="shared" si="61"/>
        <v>11</v>
      </c>
      <c r="L378">
        <f t="shared" si="62"/>
        <v>59</v>
      </c>
      <c r="M378">
        <f t="shared" si="63"/>
        <v>171159</v>
      </c>
    </row>
    <row r="379" spans="1:13" x14ac:dyDescent="0.25">
      <c r="A379">
        <f t="shared" si="64"/>
        <v>150</v>
      </c>
      <c r="B379" t="str">
        <f>VLOOKUP(A379,TripCalcs!$A$2:$B$155,2,FALSE)</f>
        <v>C_SB</v>
      </c>
      <c r="C379">
        <f>VLOOKUP(B379,Features!$L$81:$M$86,2,FALSE)</f>
        <v>3</v>
      </c>
      <c r="D379">
        <f t="shared" si="65"/>
        <v>3</v>
      </c>
      <c r="E379" s="33">
        <f>VLOOKUP(A379,TripCalcs!$A$2:$D$155,4,FALSE)</f>
        <v>0.71527777777777746</v>
      </c>
      <c r="F379" s="33" t="str">
        <f t="shared" si="57"/>
        <v>C_SB3</v>
      </c>
      <c r="G379">
        <f t="shared" si="58"/>
        <v>5</v>
      </c>
      <c r="H379">
        <f t="shared" si="66"/>
        <v>183</v>
      </c>
      <c r="I379" s="44">
        <f t="shared" si="59"/>
        <v>0.71874999999999967</v>
      </c>
      <c r="J379" s="31">
        <f t="shared" si="60"/>
        <v>17</v>
      </c>
      <c r="K379" s="31">
        <f t="shared" si="61"/>
        <v>14</v>
      </c>
      <c r="L379">
        <f t="shared" si="62"/>
        <v>59</v>
      </c>
      <c r="M379">
        <f t="shared" si="63"/>
        <v>171459</v>
      </c>
    </row>
    <row r="380" spans="1:13" x14ac:dyDescent="0.25">
      <c r="A380">
        <f t="shared" si="64"/>
        <v>151</v>
      </c>
      <c r="B380" t="str">
        <f>VLOOKUP(A380,TripCalcs!$A$2:$B$155,2,FALSE)</f>
        <v>C_SB</v>
      </c>
      <c r="C380">
        <f>VLOOKUP(B380,Features!$L$81:$M$86,2,FALSE)</f>
        <v>3</v>
      </c>
      <c r="D380">
        <f t="shared" si="65"/>
        <v>1</v>
      </c>
      <c r="E380" s="33">
        <f>VLOOKUP(A380,TripCalcs!$A$2:$D$155,4,FALSE)</f>
        <v>0.72222222222222188</v>
      </c>
      <c r="F380" s="33" t="str">
        <f t="shared" si="57"/>
        <v>C_SB1</v>
      </c>
      <c r="G380">
        <f t="shared" si="58"/>
        <v>0</v>
      </c>
      <c r="H380">
        <f t="shared" si="66"/>
        <v>185</v>
      </c>
      <c r="I380" s="44">
        <f t="shared" si="59"/>
        <v>0.72222222222222188</v>
      </c>
      <c r="J380" s="31">
        <f t="shared" si="60"/>
        <v>17</v>
      </c>
      <c r="K380" s="31">
        <f t="shared" si="61"/>
        <v>19</v>
      </c>
      <c r="L380">
        <f t="shared" si="62"/>
        <v>59</v>
      </c>
      <c r="M380">
        <f t="shared" si="63"/>
        <v>171959</v>
      </c>
    </row>
    <row r="381" spans="1:13" x14ac:dyDescent="0.25">
      <c r="A381">
        <f t="shared" si="64"/>
        <v>151</v>
      </c>
      <c r="B381" t="str">
        <f>VLOOKUP(A381,TripCalcs!$A$2:$B$155,2,FALSE)</f>
        <v>C_SB</v>
      </c>
      <c r="C381">
        <f>VLOOKUP(B381,Features!$L$81:$M$86,2,FALSE)</f>
        <v>3</v>
      </c>
      <c r="D381">
        <f t="shared" si="65"/>
        <v>2</v>
      </c>
      <c r="E381" s="33">
        <f>VLOOKUP(A381,TripCalcs!$A$2:$D$155,4,FALSE)</f>
        <v>0.72222222222222188</v>
      </c>
      <c r="F381" s="33" t="str">
        <f t="shared" si="57"/>
        <v>C_SB2</v>
      </c>
      <c r="G381">
        <f t="shared" si="58"/>
        <v>2</v>
      </c>
      <c r="H381">
        <f t="shared" si="66"/>
        <v>186</v>
      </c>
      <c r="I381" s="44">
        <f t="shared" si="59"/>
        <v>0.72361111111111076</v>
      </c>
      <c r="J381" s="31">
        <f t="shared" si="60"/>
        <v>17</v>
      </c>
      <c r="K381" s="31">
        <f t="shared" si="61"/>
        <v>21</v>
      </c>
      <c r="L381">
        <f t="shared" si="62"/>
        <v>59</v>
      </c>
      <c r="M381">
        <f t="shared" si="63"/>
        <v>172159</v>
      </c>
    </row>
    <row r="382" spans="1:13" x14ac:dyDescent="0.25">
      <c r="A382">
        <f t="shared" si="64"/>
        <v>151</v>
      </c>
      <c r="B382" t="str">
        <f>VLOOKUP(A382,TripCalcs!$A$2:$B$155,2,FALSE)</f>
        <v>C_SB</v>
      </c>
      <c r="C382">
        <f>VLOOKUP(B382,Features!$L$81:$M$86,2,FALSE)</f>
        <v>3</v>
      </c>
      <c r="D382">
        <f t="shared" si="65"/>
        <v>3</v>
      </c>
      <c r="E382" s="33">
        <f>VLOOKUP(A382,TripCalcs!$A$2:$D$155,4,FALSE)</f>
        <v>0.72222222222222188</v>
      </c>
      <c r="F382" s="33" t="str">
        <f t="shared" si="57"/>
        <v>C_SB3</v>
      </c>
      <c r="G382">
        <f t="shared" si="58"/>
        <v>5</v>
      </c>
      <c r="H382">
        <f t="shared" si="66"/>
        <v>183</v>
      </c>
      <c r="I382" s="44">
        <f t="shared" si="59"/>
        <v>0.72569444444444409</v>
      </c>
      <c r="J382" s="31">
        <f t="shared" si="60"/>
        <v>17</v>
      </c>
      <c r="K382" s="31">
        <f t="shared" si="61"/>
        <v>24</v>
      </c>
      <c r="L382">
        <f t="shared" si="62"/>
        <v>59</v>
      </c>
      <c r="M382">
        <f t="shared" si="63"/>
        <v>172459</v>
      </c>
    </row>
    <row r="383" spans="1:13" x14ac:dyDescent="0.25">
      <c r="A383">
        <f t="shared" si="64"/>
        <v>152</v>
      </c>
      <c r="B383" t="str">
        <f>VLOOKUP(A383,TripCalcs!$A$2:$B$155,2,FALSE)</f>
        <v>C_SB</v>
      </c>
      <c r="C383">
        <f>VLOOKUP(B383,Features!$L$81:$M$86,2,FALSE)</f>
        <v>3</v>
      </c>
      <c r="D383">
        <f t="shared" si="65"/>
        <v>1</v>
      </c>
      <c r="E383" s="33">
        <f>VLOOKUP(A383,TripCalcs!$A$2:$D$155,4,FALSE)</f>
        <v>0.7291666666666663</v>
      </c>
      <c r="F383" s="33" t="str">
        <f t="shared" si="57"/>
        <v>C_SB1</v>
      </c>
      <c r="G383">
        <f t="shared" si="58"/>
        <v>0</v>
      </c>
      <c r="H383">
        <f t="shared" si="66"/>
        <v>185</v>
      </c>
      <c r="I383" s="44">
        <f t="shared" si="59"/>
        <v>0.7291666666666663</v>
      </c>
      <c r="J383" s="31">
        <f t="shared" si="60"/>
        <v>17</v>
      </c>
      <c r="K383" s="31">
        <f t="shared" si="61"/>
        <v>29</v>
      </c>
      <c r="L383">
        <f t="shared" si="62"/>
        <v>59</v>
      </c>
      <c r="M383">
        <f t="shared" si="63"/>
        <v>172959</v>
      </c>
    </row>
    <row r="384" spans="1:13" x14ac:dyDescent="0.25">
      <c r="A384">
        <f t="shared" si="64"/>
        <v>152</v>
      </c>
      <c r="B384" t="str">
        <f>VLOOKUP(A384,TripCalcs!$A$2:$B$155,2,FALSE)</f>
        <v>C_SB</v>
      </c>
      <c r="C384">
        <f>VLOOKUP(B384,Features!$L$81:$M$86,2,FALSE)</f>
        <v>3</v>
      </c>
      <c r="D384">
        <f t="shared" si="65"/>
        <v>2</v>
      </c>
      <c r="E384" s="33">
        <f>VLOOKUP(A384,TripCalcs!$A$2:$D$155,4,FALSE)</f>
        <v>0.7291666666666663</v>
      </c>
      <c r="F384" s="33" t="str">
        <f t="shared" si="57"/>
        <v>C_SB2</v>
      </c>
      <c r="G384">
        <f t="shared" si="58"/>
        <v>2</v>
      </c>
      <c r="H384">
        <f t="shared" si="66"/>
        <v>186</v>
      </c>
      <c r="I384" s="44">
        <f t="shared" si="59"/>
        <v>0.73055555555555518</v>
      </c>
      <c r="J384" s="31">
        <f t="shared" si="60"/>
        <v>17</v>
      </c>
      <c r="K384" s="31">
        <f t="shared" si="61"/>
        <v>31</v>
      </c>
      <c r="L384">
        <f t="shared" si="62"/>
        <v>59</v>
      </c>
      <c r="M384">
        <f t="shared" si="63"/>
        <v>173159</v>
      </c>
    </row>
    <row r="385" spans="1:13" x14ac:dyDescent="0.25">
      <c r="A385">
        <f t="shared" si="64"/>
        <v>152</v>
      </c>
      <c r="B385" t="str">
        <f>VLOOKUP(A385,TripCalcs!$A$2:$B$155,2,FALSE)</f>
        <v>C_SB</v>
      </c>
      <c r="C385">
        <f>VLOOKUP(B385,Features!$L$81:$M$86,2,FALSE)</f>
        <v>3</v>
      </c>
      <c r="D385">
        <f t="shared" si="65"/>
        <v>3</v>
      </c>
      <c r="E385" s="33">
        <f>VLOOKUP(A385,TripCalcs!$A$2:$D$155,4,FALSE)</f>
        <v>0.7291666666666663</v>
      </c>
      <c r="F385" s="33" t="str">
        <f t="shared" si="57"/>
        <v>C_SB3</v>
      </c>
      <c r="G385">
        <f t="shared" si="58"/>
        <v>5</v>
      </c>
      <c r="H385">
        <f t="shared" si="66"/>
        <v>183</v>
      </c>
      <c r="I385" s="44">
        <f t="shared" si="59"/>
        <v>0.73263888888888851</v>
      </c>
      <c r="J385" s="31">
        <f t="shared" si="60"/>
        <v>17</v>
      </c>
      <c r="K385" s="31">
        <f t="shared" si="61"/>
        <v>34</v>
      </c>
      <c r="L385">
        <f t="shared" si="62"/>
        <v>59</v>
      </c>
      <c r="M385">
        <f t="shared" si="63"/>
        <v>173459</v>
      </c>
    </row>
    <row r="386" spans="1:13" x14ac:dyDescent="0.25">
      <c r="A386">
        <f t="shared" ref="A386:A390" si="67">IF(D385=C385,A385+1,A385)</f>
        <v>153</v>
      </c>
      <c r="B386" t="str">
        <f>VLOOKUP(A386,TripCalcs!$A$2:$B$155,2,FALSE)</f>
        <v>C_SB</v>
      </c>
      <c r="C386">
        <f>VLOOKUP(B386,Features!$L$81:$M$86,2,FALSE)</f>
        <v>3</v>
      </c>
      <c r="D386">
        <f t="shared" ref="D386:D390" si="68">IF(A386=A385,D385+1,1)</f>
        <v>1</v>
      </c>
      <c r="E386" s="33">
        <f>VLOOKUP(A386,TripCalcs!$A$2:$D$155,4,FALSE)</f>
        <v>0.73611111111111072</v>
      </c>
      <c r="F386" s="33" t="str">
        <f t="shared" ref="F386:F390" si="69">CONCATENATE(B386,D386)</f>
        <v>C_SB1</v>
      </c>
      <c r="G386">
        <f t="shared" ref="G386:G390" si="70">VLOOKUP(F386,$O$2:$Q$17,2,FALSE)</f>
        <v>0</v>
      </c>
      <c r="H386">
        <f t="shared" ref="H386:H390" si="71">VLOOKUP(F386,$O$2:$Q$17,3,FALSE)</f>
        <v>185</v>
      </c>
      <c r="I386" s="44">
        <f t="shared" ref="I386:I390" si="72">E386+G386/24/60</f>
        <v>0.73611111111111072</v>
      </c>
      <c r="J386" s="31">
        <f t="shared" ref="J386:J390" si="73">ROUNDDOWN(I386*24,0)</f>
        <v>17</v>
      </c>
      <c r="K386" s="31">
        <f t="shared" ref="K386:K390" si="74">ROUNDDOWN(((I386*24)-J386)*60,0)</f>
        <v>39</v>
      </c>
      <c r="L386">
        <f t="shared" ref="L386:L390" si="75">ROUNDDOWN(((((I386*24)-J386)*60)-K386)*60,0)</f>
        <v>59</v>
      </c>
      <c r="M386">
        <f t="shared" ref="M386:M390" si="76">J386*10000+K386*100+L386</f>
        <v>173959</v>
      </c>
    </row>
    <row r="387" spans="1:13" x14ac:dyDescent="0.25">
      <c r="A387">
        <f t="shared" si="67"/>
        <v>153</v>
      </c>
      <c r="B387" t="str">
        <f>VLOOKUP(A387,TripCalcs!$A$2:$B$155,2,FALSE)</f>
        <v>C_SB</v>
      </c>
      <c r="C387">
        <f>VLOOKUP(B387,Features!$L$81:$M$86,2,FALSE)</f>
        <v>3</v>
      </c>
      <c r="D387">
        <f t="shared" si="68"/>
        <v>2</v>
      </c>
      <c r="E387" s="33">
        <f>VLOOKUP(A387,TripCalcs!$A$2:$D$155,4,FALSE)</f>
        <v>0.73611111111111072</v>
      </c>
      <c r="F387" s="33" t="str">
        <f t="shared" si="69"/>
        <v>C_SB2</v>
      </c>
      <c r="G387">
        <f t="shared" si="70"/>
        <v>2</v>
      </c>
      <c r="H387">
        <f t="shared" si="71"/>
        <v>186</v>
      </c>
      <c r="I387" s="44">
        <f t="shared" si="72"/>
        <v>0.7374999999999996</v>
      </c>
      <c r="J387" s="31">
        <f t="shared" si="73"/>
        <v>17</v>
      </c>
      <c r="K387" s="31">
        <f t="shared" si="74"/>
        <v>41</v>
      </c>
      <c r="L387">
        <f t="shared" si="75"/>
        <v>59</v>
      </c>
      <c r="M387">
        <f t="shared" si="76"/>
        <v>174159</v>
      </c>
    </row>
    <row r="388" spans="1:13" x14ac:dyDescent="0.25">
      <c r="A388">
        <f t="shared" si="67"/>
        <v>153</v>
      </c>
      <c r="B388" t="str">
        <f>VLOOKUP(A388,TripCalcs!$A$2:$B$155,2,FALSE)</f>
        <v>C_SB</v>
      </c>
      <c r="C388">
        <f>VLOOKUP(B388,Features!$L$81:$M$86,2,FALSE)</f>
        <v>3</v>
      </c>
      <c r="D388">
        <f t="shared" si="68"/>
        <v>3</v>
      </c>
      <c r="E388" s="33">
        <f>VLOOKUP(A388,TripCalcs!$A$2:$D$155,4,FALSE)</f>
        <v>0.73611111111111072</v>
      </c>
      <c r="F388" s="33" t="str">
        <f t="shared" si="69"/>
        <v>C_SB3</v>
      </c>
      <c r="G388">
        <f t="shared" si="70"/>
        <v>5</v>
      </c>
      <c r="H388">
        <f t="shared" si="71"/>
        <v>183</v>
      </c>
      <c r="I388" s="44">
        <f t="shared" si="72"/>
        <v>0.73958333333333293</v>
      </c>
      <c r="J388" s="31">
        <f t="shared" si="73"/>
        <v>17</v>
      </c>
      <c r="K388" s="31">
        <f t="shared" si="74"/>
        <v>44</v>
      </c>
      <c r="L388">
        <f t="shared" si="75"/>
        <v>59</v>
      </c>
      <c r="M388">
        <f t="shared" si="76"/>
        <v>174459</v>
      </c>
    </row>
    <row r="389" spans="1:13" x14ac:dyDescent="0.25">
      <c r="A389">
        <f t="shared" si="67"/>
        <v>154</v>
      </c>
      <c r="B389" t="str">
        <f>VLOOKUP(A389,TripCalcs!$A$2:$B$155,2,FALSE)</f>
        <v>C_SB</v>
      </c>
      <c r="C389">
        <f>VLOOKUP(B389,Features!$L$81:$M$86,2,FALSE)</f>
        <v>3</v>
      </c>
      <c r="D389">
        <f t="shared" si="68"/>
        <v>1</v>
      </c>
      <c r="E389" s="33">
        <f>VLOOKUP(A389,TripCalcs!$A$2:$D$155,4,FALSE)</f>
        <v>0.74305555555555514</v>
      </c>
      <c r="F389" s="33" t="str">
        <f t="shared" si="69"/>
        <v>C_SB1</v>
      </c>
      <c r="G389">
        <f t="shared" si="70"/>
        <v>0</v>
      </c>
      <c r="H389">
        <f t="shared" si="71"/>
        <v>185</v>
      </c>
      <c r="I389" s="44">
        <f t="shared" si="72"/>
        <v>0.74305555555555514</v>
      </c>
      <c r="J389" s="31">
        <f t="shared" si="73"/>
        <v>17</v>
      </c>
      <c r="K389" s="31">
        <f t="shared" si="74"/>
        <v>49</v>
      </c>
      <c r="L389">
        <f t="shared" si="75"/>
        <v>59</v>
      </c>
      <c r="M389">
        <f t="shared" si="76"/>
        <v>174959</v>
      </c>
    </row>
    <row r="390" spans="1:13" x14ac:dyDescent="0.25">
      <c r="A390">
        <f t="shared" si="67"/>
        <v>154</v>
      </c>
      <c r="B390" t="str">
        <f>VLOOKUP(A390,TripCalcs!$A$2:$B$155,2,FALSE)</f>
        <v>C_SB</v>
      </c>
      <c r="C390">
        <f>VLOOKUP(B390,Features!$L$81:$M$86,2,FALSE)</f>
        <v>3</v>
      </c>
      <c r="D390">
        <f t="shared" si="68"/>
        <v>2</v>
      </c>
      <c r="E390" s="33">
        <f>VLOOKUP(A390,TripCalcs!$A$2:$D$155,4,FALSE)</f>
        <v>0.74305555555555514</v>
      </c>
      <c r="F390" s="33" t="str">
        <f t="shared" si="69"/>
        <v>C_SB2</v>
      </c>
      <c r="G390">
        <f t="shared" si="70"/>
        <v>2</v>
      </c>
      <c r="H390">
        <f t="shared" si="71"/>
        <v>186</v>
      </c>
      <c r="I390" s="44">
        <f t="shared" si="72"/>
        <v>0.74444444444444402</v>
      </c>
      <c r="J390" s="31">
        <f t="shared" si="73"/>
        <v>17</v>
      </c>
      <c r="K390" s="31">
        <f t="shared" si="74"/>
        <v>51</v>
      </c>
      <c r="L390">
        <f t="shared" si="75"/>
        <v>59</v>
      </c>
      <c r="M390">
        <f t="shared" si="76"/>
        <v>175159</v>
      </c>
    </row>
    <row r="391" spans="1:13" x14ac:dyDescent="0.25">
      <c r="A391">
        <f t="shared" ref="A391" si="77">IF(D390=C390,A390+1,A390)</f>
        <v>154</v>
      </c>
      <c r="B391" t="str">
        <f>VLOOKUP(A391,TripCalcs!$A$2:$B$155,2,FALSE)</f>
        <v>C_SB</v>
      </c>
      <c r="C391">
        <f>VLOOKUP(B391,Features!$L$81:$M$86,2,FALSE)</f>
        <v>3</v>
      </c>
      <c r="D391">
        <f t="shared" ref="D391" si="78">IF(A391=A390,D390+1,1)</f>
        <v>3</v>
      </c>
      <c r="E391" s="33">
        <f>VLOOKUP(A391,TripCalcs!$A$2:$D$155,4,FALSE)</f>
        <v>0.74305555555555514</v>
      </c>
      <c r="F391" s="33" t="str">
        <f t="shared" ref="F391" si="79">CONCATENATE(B391,D391)</f>
        <v>C_SB3</v>
      </c>
      <c r="G391">
        <f t="shared" ref="G391" si="80">VLOOKUP(F391,$O$2:$Q$17,2,FALSE)</f>
        <v>5</v>
      </c>
      <c r="H391">
        <f t="shared" ref="H391" si="81">VLOOKUP(F391,$O$2:$Q$17,3,FALSE)</f>
        <v>183</v>
      </c>
      <c r="I391" s="44">
        <f t="shared" ref="I391" si="82">E391+G391/24/60</f>
        <v>0.74652777777777735</v>
      </c>
      <c r="J391" s="31">
        <f t="shared" ref="J391" si="83">ROUNDDOWN(I391*24,0)</f>
        <v>17</v>
      </c>
      <c r="K391" s="31">
        <f t="shared" ref="K391" si="84">ROUNDDOWN(((I391*24)-J391)*60,0)</f>
        <v>54</v>
      </c>
      <c r="L391">
        <f t="shared" ref="L391" si="85">ROUNDDOWN(((((I391*24)-J391)*60)-K391)*60,0)</f>
        <v>59</v>
      </c>
      <c r="M391">
        <f t="shared" ref="M391" si="86">J391*10000+K391*100+L391</f>
        <v>175459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I37"/>
  <sheetViews>
    <sheetView workbookViewId="0">
      <selection activeCell="K44" sqref="K44"/>
    </sheetView>
  </sheetViews>
  <sheetFormatPr defaultRowHeight="15" x14ac:dyDescent="0.25"/>
  <cols>
    <col min="1" max="3" width="2.7109375" customWidth="1"/>
    <col min="4" max="5" width="8.28515625" customWidth="1"/>
    <col min="6" max="6" width="28.5703125" bestFit="1" customWidth="1"/>
    <col min="7" max="7" width="21.85546875" bestFit="1" customWidth="1"/>
    <col min="8" max="8" width="26.5703125" bestFit="1" customWidth="1"/>
    <col min="9" max="9" width="11.5703125" bestFit="1" customWidth="1"/>
  </cols>
  <sheetData>
    <row r="2" spans="1:9" ht="15.75" x14ac:dyDescent="0.5">
      <c r="A2" s="6"/>
      <c r="B2" s="6" t="s">
        <v>2</v>
      </c>
    </row>
    <row r="3" spans="1:9" ht="15.75" x14ac:dyDescent="0.5">
      <c r="A3" s="6"/>
      <c r="B3" s="6" t="s">
        <v>0</v>
      </c>
    </row>
    <row r="4" spans="1:9" ht="14.25" x14ac:dyDescent="0.45">
      <c r="A4" s="1"/>
      <c r="B4" s="1" t="s">
        <v>98</v>
      </c>
    </row>
    <row r="6" spans="1:9" s="1" customFormat="1" ht="14.25" x14ac:dyDescent="0.45">
      <c r="C6" s="1" t="s">
        <v>99</v>
      </c>
    </row>
    <row r="8" spans="1:9" ht="14.25" x14ac:dyDescent="0.45">
      <c r="D8" t="s">
        <v>100</v>
      </c>
    </row>
    <row r="10" spans="1:9" ht="14.25" x14ac:dyDescent="0.45">
      <c r="C10" s="1" t="s">
        <v>103</v>
      </c>
    </row>
    <row r="12" spans="1:9" s="3" customFormat="1" ht="14.65" thickBot="1" x14ac:dyDescent="0.5">
      <c r="D12" s="24" t="s">
        <v>105</v>
      </c>
      <c r="E12" s="24" t="s">
        <v>64</v>
      </c>
      <c r="F12" s="24" t="s">
        <v>101</v>
      </c>
      <c r="G12" s="24" t="s">
        <v>109</v>
      </c>
      <c r="H12" s="24" t="s">
        <v>102</v>
      </c>
      <c r="I12" s="24" t="s">
        <v>159</v>
      </c>
    </row>
    <row r="13" spans="1:9" ht="14.65" thickTop="1" x14ac:dyDescent="0.45">
      <c r="D13" s="2">
        <v>1</v>
      </c>
      <c r="E13" s="2"/>
      <c r="F13" t="s">
        <v>110</v>
      </c>
      <c r="G13" t="s">
        <v>104</v>
      </c>
      <c r="H13" t="s">
        <v>112</v>
      </c>
      <c r="I13" s="22" t="s">
        <v>160</v>
      </c>
    </row>
    <row r="14" spans="1:9" ht="14.25" x14ac:dyDescent="0.45">
      <c r="D14" s="2">
        <v>2</v>
      </c>
      <c r="E14" s="2"/>
      <c r="F14" t="s">
        <v>106</v>
      </c>
      <c r="G14" t="s">
        <v>107</v>
      </c>
      <c r="H14" t="s">
        <v>112</v>
      </c>
      <c r="I14" s="22" t="s">
        <v>160</v>
      </c>
    </row>
    <row r="15" spans="1:9" ht="14.25" x14ac:dyDescent="0.45">
      <c r="D15" s="2">
        <v>3</v>
      </c>
      <c r="E15" s="2"/>
      <c r="F15" t="s">
        <v>114</v>
      </c>
      <c r="G15" t="s">
        <v>115</v>
      </c>
      <c r="H15" t="s">
        <v>116</v>
      </c>
      <c r="I15" s="2" t="s">
        <v>161</v>
      </c>
    </row>
    <row r="16" spans="1:9" ht="14.25" x14ac:dyDescent="0.45">
      <c r="D16" s="2">
        <v>4</v>
      </c>
      <c r="E16" s="2"/>
      <c r="F16" t="s">
        <v>108</v>
      </c>
      <c r="G16" t="s">
        <v>117</v>
      </c>
      <c r="H16" t="s">
        <v>116</v>
      </c>
      <c r="I16" s="22" t="s">
        <v>160</v>
      </c>
    </row>
    <row r="17" spans="4:9" ht="14.25" x14ac:dyDescent="0.45">
      <c r="D17" s="2">
        <v>5</v>
      </c>
      <c r="E17" s="2"/>
      <c r="F17" t="s">
        <v>118</v>
      </c>
      <c r="G17" t="s">
        <v>119</v>
      </c>
      <c r="H17" t="s">
        <v>116</v>
      </c>
      <c r="I17" s="22" t="s">
        <v>160</v>
      </c>
    </row>
    <row r="18" spans="4:9" ht="14.25" x14ac:dyDescent="0.45">
      <c r="D18" s="2">
        <v>6</v>
      </c>
      <c r="E18" s="2"/>
      <c r="F18" t="s">
        <v>120</v>
      </c>
      <c r="G18" t="s">
        <v>121</v>
      </c>
      <c r="H18" t="s">
        <v>116</v>
      </c>
      <c r="I18" s="2" t="s">
        <v>161</v>
      </c>
    </row>
    <row r="19" spans="4:9" ht="14.25" x14ac:dyDescent="0.45">
      <c r="D19" s="2">
        <v>7</v>
      </c>
      <c r="E19" s="2" t="s">
        <v>251</v>
      </c>
      <c r="F19" t="s">
        <v>122</v>
      </c>
      <c r="G19" t="s">
        <v>123</v>
      </c>
      <c r="H19" t="s">
        <v>112</v>
      </c>
      <c r="I19" s="22" t="s">
        <v>160</v>
      </c>
    </row>
    <row r="20" spans="4:9" ht="14.25" x14ac:dyDescent="0.45">
      <c r="D20" s="2">
        <v>8</v>
      </c>
      <c r="E20" s="2" t="s">
        <v>251</v>
      </c>
      <c r="F20" t="s">
        <v>124</v>
      </c>
      <c r="G20" t="s">
        <v>125</v>
      </c>
      <c r="H20" t="s">
        <v>112</v>
      </c>
      <c r="I20" s="22" t="s">
        <v>160</v>
      </c>
    </row>
    <row r="21" spans="4:9" ht="14.25" x14ac:dyDescent="0.45">
      <c r="D21" s="2">
        <v>9</v>
      </c>
      <c r="E21" s="2" t="s">
        <v>251</v>
      </c>
      <c r="F21" t="s">
        <v>126</v>
      </c>
      <c r="G21" t="s">
        <v>127</v>
      </c>
      <c r="H21" t="s">
        <v>112</v>
      </c>
      <c r="I21" s="22" t="s">
        <v>160</v>
      </c>
    </row>
    <row r="22" spans="4:9" ht="14.25" x14ac:dyDescent="0.45">
      <c r="D22" s="2">
        <v>10</v>
      </c>
      <c r="E22" s="2" t="s">
        <v>251</v>
      </c>
      <c r="F22" t="s">
        <v>128</v>
      </c>
      <c r="G22" t="s">
        <v>129</v>
      </c>
      <c r="H22" t="s">
        <v>112</v>
      </c>
      <c r="I22" s="22" t="s">
        <v>160</v>
      </c>
    </row>
    <row r="23" spans="4:9" ht="14.25" x14ac:dyDescent="0.45">
      <c r="D23" s="2">
        <v>11</v>
      </c>
      <c r="E23" s="2" t="s">
        <v>251</v>
      </c>
      <c r="F23" t="s">
        <v>34</v>
      </c>
      <c r="G23" t="s">
        <v>130</v>
      </c>
      <c r="H23" t="s">
        <v>112</v>
      </c>
      <c r="I23" s="22" t="s">
        <v>160</v>
      </c>
    </row>
    <row r="24" spans="4:9" ht="14.25" x14ac:dyDescent="0.45">
      <c r="D24" s="2">
        <v>12</v>
      </c>
      <c r="E24" s="2" t="s">
        <v>251</v>
      </c>
      <c r="F24" t="s">
        <v>131</v>
      </c>
      <c r="G24" t="s">
        <v>132</v>
      </c>
      <c r="H24" t="s">
        <v>112</v>
      </c>
      <c r="I24" s="22" t="s">
        <v>160</v>
      </c>
    </row>
    <row r="25" spans="4:9" ht="14.25" x14ac:dyDescent="0.45">
      <c r="D25" s="2">
        <v>13</v>
      </c>
      <c r="E25" s="2" t="s">
        <v>251</v>
      </c>
      <c r="F25" t="s">
        <v>133</v>
      </c>
      <c r="G25" t="s">
        <v>134</v>
      </c>
      <c r="H25" t="s">
        <v>112</v>
      </c>
      <c r="I25" s="22" t="s">
        <v>160</v>
      </c>
    </row>
    <row r="26" spans="4:9" ht="14.25" x14ac:dyDescent="0.45">
      <c r="D26" s="2">
        <v>14</v>
      </c>
      <c r="E26" s="2" t="s">
        <v>251</v>
      </c>
      <c r="F26" t="s">
        <v>135</v>
      </c>
      <c r="G26" t="s">
        <v>136</v>
      </c>
      <c r="H26" t="s">
        <v>112</v>
      </c>
      <c r="I26" s="22" t="s">
        <v>160</v>
      </c>
    </row>
    <row r="27" spans="4:9" ht="14.25" x14ac:dyDescent="0.45">
      <c r="D27" s="2">
        <v>15</v>
      </c>
      <c r="E27" s="2" t="s">
        <v>251</v>
      </c>
      <c r="F27" t="s">
        <v>137</v>
      </c>
      <c r="G27" t="s">
        <v>138</v>
      </c>
      <c r="H27" t="s">
        <v>112</v>
      </c>
      <c r="I27" s="22" t="s">
        <v>160</v>
      </c>
    </row>
    <row r="28" spans="4:9" ht="14.25" x14ac:dyDescent="0.45">
      <c r="D28" s="2">
        <v>16</v>
      </c>
      <c r="E28" s="2"/>
      <c r="F28" t="s">
        <v>139</v>
      </c>
      <c r="G28" t="s">
        <v>140</v>
      </c>
      <c r="H28" t="s">
        <v>113</v>
      </c>
      <c r="I28" s="2" t="s">
        <v>161</v>
      </c>
    </row>
    <row r="29" spans="4:9" ht="14.25" x14ac:dyDescent="0.45">
      <c r="D29" s="2">
        <v>17</v>
      </c>
      <c r="E29" s="2"/>
      <c r="F29" t="s">
        <v>141</v>
      </c>
      <c r="G29" t="s">
        <v>142</v>
      </c>
      <c r="H29" t="s">
        <v>112</v>
      </c>
      <c r="I29" s="22" t="s">
        <v>160</v>
      </c>
    </row>
    <row r="30" spans="4:9" ht="14.25" x14ac:dyDescent="0.45">
      <c r="D30" s="2">
        <v>18</v>
      </c>
      <c r="E30" s="2"/>
      <c r="F30" t="s">
        <v>143</v>
      </c>
      <c r="G30" t="s">
        <v>144</v>
      </c>
      <c r="H30" t="s">
        <v>112</v>
      </c>
      <c r="I30" s="22" t="s">
        <v>160</v>
      </c>
    </row>
    <row r="31" spans="4:9" ht="14.25" x14ac:dyDescent="0.45">
      <c r="D31" s="2">
        <v>19</v>
      </c>
      <c r="E31" s="2"/>
      <c r="F31" t="s">
        <v>145</v>
      </c>
      <c r="G31" t="s">
        <v>146</v>
      </c>
      <c r="H31" t="s">
        <v>111</v>
      </c>
      <c r="I31" s="2" t="s">
        <v>161</v>
      </c>
    </row>
    <row r="32" spans="4:9" ht="14.25" x14ac:dyDescent="0.45">
      <c r="D32" s="2">
        <v>20</v>
      </c>
      <c r="E32" s="2" t="s">
        <v>252</v>
      </c>
      <c r="F32" t="s">
        <v>147</v>
      </c>
      <c r="G32" t="s">
        <v>148</v>
      </c>
      <c r="H32" t="s">
        <v>116</v>
      </c>
      <c r="I32" s="23" t="s">
        <v>162</v>
      </c>
    </row>
    <row r="33" spans="4:9" ht="14.25" x14ac:dyDescent="0.45">
      <c r="D33" s="2">
        <v>21</v>
      </c>
      <c r="E33" s="2" t="s">
        <v>252</v>
      </c>
      <c r="F33" t="s">
        <v>149</v>
      </c>
      <c r="G33" t="s">
        <v>150</v>
      </c>
      <c r="H33" t="s">
        <v>116</v>
      </c>
      <c r="I33" s="23" t="s">
        <v>162</v>
      </c>
    </row>
    <row r="34" spans="4:9" ht="14.25" x14ac:dyDescent="0.45">
      <c r="D34" s="2">
        <v>22</v>
      </c>
      <c r="E34" s="2" t="s">
        <v>252</v>
      </c>
      <c r="F34" t="s">
        <v>151</v>
      </c>
      <c r="G34" t="s">
        <v>152</v>
      </c>
      <c r="H34" t="s">
        <v>116</v>
      </c>
      <c r="I34" s="23" t="s">
        <v>162</v>
      </c>
    </row>
    <row r="35" spans="4:9" ht="14.25" x14ac:dyDescent="0.45">
      <c r="D35" s="2">
        <v>23</v>
      </c>
      <c r="E35" s="2"/>
      <c r="F35" t="s">
        <v>153</v>
      </c>
      <c r="G35" t="s">
        <v>154</v>
      </c>
      <c r="H35" t="s">
        <v>116</v>
      </c>
      <c r="I35" s="23" t="s">
        <v>162</v>
      </c>
    </row>
    <row r="36" spans="4:9" ht="14.25" x14ac:dyDescent="0.45">
      <c r="D36" s="2">
        <v>24</v>
      </c>
      <c r="E36" s="2"/>
      <c r="F36" t="s">
        <v>155</v>
      </c>
      <c r="G36" t="s">
        <v>156</v>
      </c>
      <c r="H36" t="s">
        <v>111</v>
      </c>
      <c r="I36" s="2" t="s">
        <v>161</v>
      </c>
    </row>
    <row r="37" spans="4:9" ht="14.25" x14ac:dyDescent="0.45">
      <c r="D37" s="2">
        <v>25</v>
      </c>
      <c r="E37" s="2"/>
      <c r="F37" t="s">
        <v>157</v>
      </c>
      <c r="G37" t="s">
        <v>158</v>
      </c>
      <c r="H37" t="s">
        <v>111</v>
      </c>
      <c r="I37" s="2" t="s">
        <v>161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B7"/>
  <sheetViews>
    <sheetView workbookViewId="0">
      <selection activeCell="K44" sqref="K44"/>
    </sheetView>
  </sheetViews>
  <sheetFormatPr defaultRowHeight="15" x14ac:dyDescent="0.25"/>
  <cols>
    <col min="1" max="2" width="2.7109375" customWidth="1"/>
  </cols>
  <sheetData>
    <row r="2" spans="1:2" ht="15.75" x14ac:dyDescent="0.5">
      <c r="A2" s="6"/>
      <c r="B2" s="6" t="s">
        <v>2</v>
      </c>
    </row>
    <row r="3" spans="1:2" ht="15.75" x14ac:dyDescent="0.5">
      <c r="A3" s="6"/>
      <c r="B3" s="6" t="s">
        <v>0</v>
      </c>
    </row>
    <row r="4" spans="1:2" ht="14.25" x14ac:dyDescent="0.45">
      <c r="A4" s="1"/>
      <c r="B4" s="1" t="s">
        <v>97</v>
      </c>
    </row>
    <row r="7" spans="1:2" ht="14.25" x14ac:dyDescent="0.45">
      <c r="A7" s="1"/>
      <c r="B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"/>
  <sheetViews>
    <sheetView workbookViewId="0">
      <selection activeCell="C44" sqref="C44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D155"/>
  <sheetViews>
    <sheetView workbookViewId="0">
      <selection activeCell="D2" sqref="D2:D155"/>
    </sheetView>
  </sheetViews>
  <sheetFormatPr defaultRowHeight="15" x14ac:dyDescent="0.25"/>
  <cols>
    <col min="1" max="1" width="6.85546875" style="26" bestFit="1" customWidth="1"/>
    <col min="2" max="2" width="9.85546875" style="26" bestFit="1" customWidth="1"/>
    <col min="3" max="3" width="10" bestFit="1" customWidth="1"/>
  </cols>
  <sheetData>
    <row r="1" spans="1:4" x14ac:dyDescent="0.25">
      <c r="A1" s="26" t="s">
        <v>213</v>
      </c>
      <c r="B1" s="26" t="s">
        <v>170</v>
      </c>
      <c r="C1" t="s">
        <v>250</v>
      </c>
      <c r="D1" t="s">
        <v>352</v>
      </c>
    </row>
    <row r="2" spans="1:4" x14ac:dyDescent="0.25">
      <c r="A2" s="26">
        <f>TripCalcs!A2</f>
        <v>1</v>
      </c>
      <c r="B2" s="26" t="str">
        <f>"TNT_"&amp;TripCalcs!B2</f>
        <v>TNT_A_EB</v>
      </c>
      <c r="C2" t="s">
        <v>351</v>
      </c>
      <c r="D2" t="str">
        <f>B2</f>
        <v>TNT_A_EB</v>
      </c>
    </row>
    <row r="3" spans="1:4" x14ac:dyDescent="0.25">
      <c r="A3" s="26">
        <f>TripCalcs!A3</f>
        <v>2</v>
      </c>
      <c r="B3" s="26" t="str">
        <f>"TNT_"&amp;TripCalcs!B3</f>
        <v>TNT_A_EB</v>
      </c>
      <c r="C3" t="s">
        <v>351</v>
      </c>
      <c r="D3" t="str">
        <f t="shared" ref="D3:D66" si="0">B3</f>
        <v>TNT_A_EB</v>
      </c>
    </row>
    <row r="4" spans="1:4" x14ac:dyDescent="0.25">
      <c r="A4" s="26">
        <f>TripCalcs!A4</f>
        <v>3</v>
      </c>
      <c r="B4" s="26" t="str">
        <f>"TNT_"&amp;TripCalcs!B4</f>
        <v>TNT_A_EB</v>
      </c>
      <c r="C4" t="s">
        <v>351</v>
      </c>
      <c r="D4" t="str">
        <f t="shared" si="0"/>
        <v>TNT_A_EB</v>
      </c>
    </row>
    <row r="5" spans="1:4" x14ac:dyDescent="0.25">
      <c r="A5" s="26">
        <f>TripCalcs!A5</f>
        <v>4</v>
      </c>
      <c r="B5" s="26" t="str">
        <f>"TNT_"&amp;TripCalcs!B5</f>
        <v>TNT_A_EB</v>
      </c>
      <c r="C5" t="s">
        <v>351</v>
      </c>
      <c r="D5" t="str">
        <f t="shared" si="0"/>
        <v>TNT_A_EB</v>
      </c>
    </row>
    <row r="6" spans="1:4" x14ac:dyDescent="0.25">
      <c r="A6" s="26">
        <f>TripCalcs!A6</f>
        <v>5</v>
      </c>
      <c r="B6" s="26" t="str">
        <f>"TNT_"&amp;TripCalcs!B6</f>
        <v>TNT_A_EB</v>
      </c>
      <c r="C6" t="s">
        <v>351</v>
      </c>
      <c r="D6" t="str">
        <f t="shared" si="0"/>
        <v>TNT_A_EB</v>
      </c>
    </row>
    <row r="7" spans="1:4" x14ac:dyDescent="0.25">
      <c r="A7" s="26">
        <f>TripCalcs!A7</f>
        <v>6</v>
      </c>
      <c r="B7" s="26" t="str">
        <f>"TNT_"&amp;TripCalcs!B7</f>
        <v>TNT_A_EB</v>
      </c>
      <c r="C7" t="s">
        <v>351</v>
      </c>
      <c r="D7" t="str">
        <f t="shared" si="0"/>
        <v>TNT_A_EB</v>
      </c>
    </row>
    <row r="8" spans="1:4" x14ac:dyDescent="0.25">
      <c r="A8" s="26">
        <f>TripCalcs!A8</f>
        <v>7</v>
      </c>
      <c r="B8" s="26" t="str">
        <f>"TNT_"&amp;TripCalcs!B8</f>
        <v>TNT_A_EB</v>
      </c>
      <c r="C8" t="s">
        <v>351</v>
      </c>
      <c r="D8" t="str">
        <f t="shared" si="0"/>
        <v>TNT_A_EB</v>
      </c>
    </row>
    <row r="9" spans="1:4" x14ac:dyDescent="0.25">
      <c r="A9" s="26">
        <f>TripCalcs!A9</f>
        <v>8</v>
      </c>
      <c r="B9" s="26" t="str">
        <f>"TNT_"&amp;TripCalcs!B9</f>
        <v>TNT_A_EB</v>
      </c>
      <c r="C9" t="s">
        <v>351</v>
      </c>
      <c r="D9" t="str">
        <f t="shared" si="0"/>
        <v>TNT_A_EB</v>
      </c>
    </row>
    <row r="10" spans="1:4" x14ac:dyDescent="0.25">
      <c r="A10" s="26">
        <f>TripCalcs!A10</f>
        <v>9</v>
      </c>
      <c r="B10" s="26" t="str">
        <f>"TNT_"&amp;TripCalcs!B10</f>
        <v>TNT_A_EB</v>
      </c>
      <c r="C10" t="s">
        <v>351</v>
      </c>
      <c r="D10" t="str">
        <f t="shared" si="0"/>
        <v>TNT_A_EB</v>
      </c>
    </row>
    <row r="11" spans="1:4" x14ac:dyDescent="0.25">
      <c r="A11" s="26">
        <f>TripCalcs!A11</f>
        <v>10</v>
      </c>
      <c r="B11" s="26" t="str">
        <f>"TNT_"&amp;TripCalcs!B11</f>
        <v>TNT_A_EB</v>
      </c>
      <c r="C11" t="s">
        <v>351</v>
      </c>
      <c r="D11" t="str">
        <f t="shared" si="0"/>
        <v>TNT_A_EB</v>
      </c>
    </row>
    <row r="12" spans="1:4" x14ac:dyDescent="0.25">
      <c r="A12" s="26">
        <f>TripCalcs!A12</f>
        <v>11</v>
      </c>
      <c r="B12" s="26" t="str">
        <f>"TNT_"&amp;TripCalcs!B12</f>
        <v>TNT_A_EB</v>
      </c>
      <c r="C12" t="s">
        <v>351</v>
      </c>
      <c r="D12" t="str">
        <f t="shared" si="0"/>
        <v>TNT_A_EB</v>
      </c>
    </row>
    <row r="13" spans="1:4" x14ac:dyDescent="0.25">
      <c r="A13" s="26">
        <f>TripCalcs!A13</f>
        <v>12</v>
      </c>
      <c r="B13" s="26" t="str">
        <f>"TNT_"&amp;TripCalcs!B13</f>
        <v>TNT_A_EB</v>
      </c>
      <c r="C13" t="s">
        <v>351</v>
      </c>
      <c r="D13" t="str">
        <f t="shared" si="0"/>
        <v>TNT_A_EB</v>
      </c>
    </row>
    <row r="14" spans="1:4" x14ac:dyDescent="0.25">
      <c r="A14" s="26">
        <f>TripCalcs!A14</f>
        <v>13</v>
      </c>
      <c r="B14" s="26" t="str">
        <f>"TNT_"&amp;TripCalcs!B14</f>
        <v>TNT_A_EB</v>
      </c>
      <c r="C14" t="s">
        <v>351</v>
      </c>
      <c r="D14" t="str">
        <f t="shared" si="0"/>
        <v>TNT_A_EB</v>
      </c>
    </row>
    <row r="15" spans="1:4" x14ac:dyDescent="0.25">
      <c r="A15" s="26">
        <f>TripCalcs!A15</f>
        <v>14</v>
      </c>
      <c r="B15" s="26" t="str">
        <f>"TNT_"&amp;TripCalcs!B15</f>
        <v>TNT_A_EB</v>
      </c>
      <c r="C15" t="s">
        <v>351</v>
      </c>
      <c r="D15" t="str">
        <f t="shared" si="0"/>
        <v>TNT_A_EB</v>
      </c>
    </row>
    <row r="16" spans="1:4" x14ac:dyDescent="0.25">
      <c r="A16" s="26">
        <f>TripCalcs!A16</f>
        <v>15</v>
      </c>
      <c r="B16" s="26" t="str">
        <f>"TNT_"&amp;TripCalcs!B16</f>
        <v>TNT_A_EB</v>
      </c>
      <c r="C16" t="s">
        <v>351</v>
      </c>
      <c r="D16" t="str">
        <f t="shared" si="0"/>
        <v>TNT_A_EB</v>
      </c>
    </row>
    <row r="17" spans="1:4" x14ac:dyDescent="0.25">
      <c r="A17" s="26">
        <f>TripCalcs!A17</f>
        <v>16</v>
      </c>
      <c r="B17" s="26" t="str">
        <f>"TNT_"&amp;TripCalcs!B17</f>
        <v>TNT_A_EB</v>
      </c>
      <c r="C17" t="s">
        <v>351</v>
      </c>
      <c r="D17" t="str">
        <f t="shared" si="0"/>
        <v>TNT_A_EB</v>
      </c>
    </row>
    <row r="18" spans="1:4" x14ac:dyDescent="0.25">
      <c r="A18" s="26">
        <f>TripCalcs!A18</f>
        <v>17</v>
      </c>
      <c r="B18" s="26" t="str">
        <f>"TNT_"&amp;TripCalcs!B18</f>
        <v>TNT_A_EB</v>
      </c>
      <c r="C18" t="s">
        <v>351</v>
      </c>
      <c r="D18" t="str">
        <f t="shared" si="0"/>
        <v>TNT_A_EB</v>
      </c>
    </row>
    <row r="19" spans="1:4" x14ac:dyDescent="0.25">
      <c r="A19" s="26">
        <f>TripCalcs!A19</f>
        <v>18</v>
      </c>
      <c r="B19" s="26" t="str">
        <f>"TNT_"&amp;TripCalcs!B19</f>
        <v>TNT_A_EB</v>
      </c>
      <c r="C19" t="s">
        <v>351</v>
      </c>
      <c r="D19" t="str">
        <f t="shared" si="0"/>
        <v>TNT_A_EB</v>
      </c>
    </row>
    <row r="20" spans="1:4" x14ac:dyDescent="0.25">
      <c r="A20" s="26">
        <f>TripCalcs!A20</f>
        <v>19</v>
      </c>
      <c r="B20" s="26" t="str">
        <f>"TNT_"&amp;TripCalcs!B20</f>
        <v>TNT_A_EB</v>
      </c>
      <c r="C20" t="s">
        <v>351</v>
      </c>
      <c r="D20" t="str">
        <f t="shared" si="0"/>
        <v>TNT_A_EB</v>
      </c>
    </row>
    <row r="21" spans="1:4" x14ac:dyDescent="0.25">
      <c r="A21" s="26">
        <f>TripCalcs!A21</f>
        <v>20</v>
      </c>
      <c r="B21" s="26" t="str">
        <f>"TNT_"&amp;TripCalcs!B21</f>
        <v>TNT_A_EB</v>
      </c>
      <c r="C21" t="s">
        <v>351</v>
      </c>
      <c r="D21" t="str">
        <f t="shared" si="0"/>
        <v>TNT_A_EB</v>
      </c>
    </row>
    <row r="22" spans="1:4" x14ac:dyDescent="0.25">
      <c r="A22" s="26">
        <f>TripCalcs!A22</f>
        <v>21</v>
      </c>
      <c r="B22" s="26" t="str">
        <f>"TNT_"&amp;TripCalcs!B22</f>
        <v>TNT_A_EB</v>
      </c>
      <c r="C22" t="s">
        <v>351</v>
      </c>
      <c r="D22" t="str">
        <f t="shared" si="0"/>
        <v>TNT_A_EB</v>
      </c>
    </row>
    <row r="23" spans="1:4" x14ac:dyDescent="0.25">
      <c r="A23" s="26">
        <f>TripCalcs!A23</f>
        <v>22</v>
      </c>
      <c r="B23" s="26" t="str">
        <f>"TNT_"&amp;TripCalcs!B23</f>
        <v>TNT_A_EB</v>
      </c>
      <c r="C23" t="s">
        <v>351</v>
      </c>
      <c r="D23" t="str">
        <f t="shared" si="0"/>
        <v>TNT_A_EB</v>
      </c>
    </row>
    <row r="24" spans="1:4" x14ac:dyDescent="0.25">
      <c r="A24" s="26">
        <f>TripCalcs!A24</f>
        <v>23</v>
      </c>
      <c r="B24" s="26" t="str">
        <f>"TNT_"&amp;TripCalcs!B24</f>
        <v>TNT_A_EB</v>
      </c>
      <c r="C24" t="s">
        <v>351</v>
      </c>
      <c r="D24" t="str">
        <f t="shared" si="0"/>
        <v>TNT_A_EB</v>
      </c>
    </row>
    <row r="25" spans="1:4" x14ac:dyDescent="0.25">
      <c r="A25" s="26">
        <f>TripCalcs!A25</f>
        <v>24</v>
      </c>
      <c r="B25" s="26" t="str">
        <f>"TNT_"&amp;TripCalcs!B25</f>
        <v>TNT_A_WB</v>
      </c>
      <c r="C25" t="s">
        <v>351</v>
      </c>
      <c r="D25" t="str">
        <f t="shared" si="0"/>
        <v>TNT_A_WB</v>
      </c>
    </row>
    <row r="26" spans="1:4" x14ac:dyDescent="0.25">
      <c r="A26" s="26">
        <f>TripCalcs!A26</f>
        <v>25</v>
      </c>
      <c r="B26" s="26" t="str">
        <f>"TNT_"&amp;TripCalcs!B26</f>
        <v>TNT_A_WB</v>
      </c>
      <c r="C26" t="s">
        <v>351</v>
      </c>
      <c r="D26" t="str">
        <f t="shared" si="0"/>
        <v>TNT_A_WB</v>
      </c>
    </row>
    <row r="27" spans="1:4" x14ac:dyDescent="0.25">
      <c r="A27" s="26">
        <f>TripCalcs!A27</f>
        <v>26</v>
      </c>
      <c r="B27" s="26" t="str">
        <f>"TNT_"&amp;TripCalcs!B27</f>
        <v>TNT_A_WB</v>
      </c>
      <c r="C27" t="s">
        <v>351</v>
      </c>
      <c r="D27" t="str">
        <f t="shared" si="0"/>
        <v>TNT_A_WB</v>
      </c>
    </row>
    <row r="28" spans="1:4" x14ac:dyDescent="0.25">
      <c r="A28" s="26">
        <f>TripCalcs!A28</f>
        <v>27</v>
      </c>
      <c r="B28" s="26" t="str">
        <f>"TNT_"&amp;TripCalcs!B28</f>
        <v>TNT_A_WB</v>
      </c>
      <c r="C28" t="s">
        <v>351</v>
      </c>
      <c r="D28" t="str">
        <f t="shared" si="0"/>
        <v>TNT_A_WB</v>
      </c>
    </row>
    <row r="29" spans="1:4" x14ac:dyDescent="0.25">
      <c r="A29" s="26">
        <f>TripCalcs!A29</f>
        <v>28</v>
      </c>
      <c r="B29" s="26" t="str">
        <f>"TNT_"&amp;TripCalcs!B29</f>
        <v>TNT_A_WB</v>
      </c>
      <c r="C29" t="s">
        <v>351</v>
      </c>
      <c r="D29" t="str">
        <f t="shared" si="0"/>
        <v>TNT_A_WB</v>
      </c>
    </row>
    <row r="30" spans="1:4" x14ac:dyDescent="0.25">
      <c r="A30" s="26">
        <f>TripCalcs!A30</f>
        <v>29</v>
      </c>
      <c r="B30" s="26" t="str">
        <f>"TNT_"&amp;TripCalcs!B30</f>
        <v>TNT_A_WB</v>
      </c>
      <c r="C30" t="s">
        <v>351</v>
      </c>
      <c r="D30" t="str">
        <f t="shared" si="0"/>
        <v>TNT_A_WB</v>
      </c>
    </row>
    <row r="31" spans="1:4" x14ac:dyDescent="0.25">
      <c r="A31" s="26">
        <f>TripCalcs!A31</f>
        <v>30</v>
      </c>
      <c r="B31" s="26" t="str">
        <f>"TNT_"&amp;TripCalcs!B31</f>
        <v>TNT_A_WB</v>
      </c>
      <c r="C31" t="s">
        <v>351</v>
      </c>
      <c r="D31" t="str">
        <f t="shared" si="0"/>
        <v>TNT_A_WB</v>
      </c>
    </row>
    <row r="32" spans="1:4" x14ac:dyDescent="0.25">
      <c r="A32" s="26">
        <f>TripCalcs!A32</f>
        <v>31</v>
      </c>
      <c r="B32" s="26" t="str">
        <f>"TNT_"&amp;TripCalcs!B32</f>
        <v>TNT_A_WB</v>
      </c>
      <c r="C32" t="s">
        <v>351</v>
      </c>
      <c r="D32" t="str">
        <f t="shared" si="0"/>
        <v>TNT_A_WB</v>
      </c>
    </row>
    <row r="33" spans="1:4" x14ac:dyDescent="0.25">
      <c r="A33" s="26">
        <f>TripCalcs!A33</f>
        <v>32</v>
      </c>
      <c r="B33" s="26" t="str">
        <f>"TNT_"&amp;TripCalcs!B33</f>
        <v>TNT_A_WB</v>
      </c>
      <c r="C33" t="s">
        <v>351</v>
      </c>
      <c r="D33" t="str">
        <f t="shared" si="0"/>
        <v>TNT_A_WB</v>
      </c>
    </row>
    <row r="34" spans="1:4" x14ac:dyDescent="0.25">
      <c r="A34" s="26">
        <f>TripCalcs!A34</f>
        <v>33</v>
      </c>
      <c r="B34" s="26" t="str">
        <f>"TNT_"&amp;TripCalcs!B34</f>
        <v>TNT_A_WB</v>
      </c>
      <c r="C34" t="s">
        <v>351</v>
      </c>
      <c r="D34" t="str">
        <f t="shared" si="0"/>
        <v>TNT_A_WB</v>
      </c>
    </row>
    <row r="35" spans="1:4" x14ac:dyDescent="0.25">
      <c r="A35" s="26">
        <f>TripCalcs!A35</f>
        <v>34</v>
      </c>
      <c r="B35" s="26" t="str">
        <f>"TNT_"&amp;TripCalcs!B35</f>
        <v>TNT_A_WB</v>
      </c>
      <c r="C35" t="s">
        <v>351</v>
      </c>
      <c r="D35" t="str">
        <f t="shared" si="0"/>
        <v>TNT_A_WB</v>
      </c>
    </row>
    <row r="36" spans="1:4" x14ac:dyDescent="0.25">
      <c r="A36" s="26">
        <f>TripCalcs!A36</f>
        <v>35</v>
      </c>
      <c r="B36" s="26" t="str">
        <f>"TNT_"&amp;TripCalcs!B36</f>
        <v>TNT_A_WB</v>
      </c>
      <c r="C36" t="s">
        <v>351</v>
      </c>
      <c r="D36" t="str">
        <f t="shared" si="0"/>
        <v>TNT_A_WB</v>
      </c>
    </row>
    <row r="37" spans="1:4" x14ac:dyDescent="0.25">
      <c r="A37" s="26">
        <f>TripCalcs!A37</f>
        <v>36</v>
      </c>
      <c r="B37" s="26" t="str">
        <f>"TNT_"&amp;TripCalcs!B37</f>
        <v>TNT_A_WB</v>
      </c>
      <c r="C37" t="s">
        <v>351</v>
      </c>
      <c r="D37" t="str">
        <f t="shared" si="0"/>
        <v>TNT_A_WB</v>
      </c>
    </row>
    <row r="38" spans="1:4" x14ac:dyDescent="0.25">
      <c r="A38" s="26">
        <f>TripCalcs!A38</f>
        <v>37</v>
      </c>
      <c r="B38" s="26" t="str">
        <f>"TNT_"&amp;TripCalcs!B38</f>
        <v>TNT_A_WB</v>
      </c>
      <c r="C38" t="s">
        <v>351</v>
      </c>
      <c r="D38" t="str">
        <f t="shared" si="0"/>
        <v>TNT_A_WB</v>
      </c>
    </row>
    <row r="39" spans="1:4" x14ac:dyDescent="0.25">
      <c r="A39" s="26">
        <f>TripCalcs!A39</f>
        <v>38</v>
      </c>
      <c r="B39" s="26" t="str">
        <f>"TNT_"&amp;TripCalcs!B39</f>
        <v>TNT_A_WB</v>
      </c>
      <c r="C39" t="s">
        <v>351</v>
      </c>
      <c r="D39" t="str">
        <f t="shared" si="0"/>
        <v>TNT_A_WB</v>
      </c>
    </row>
    <row r="40" spans="1:4" x14ac:dyDescent="0.25">
      <c r="A40" s="26">
        <f>TripCalcs!A40</f>
        <v>39</v>
      </c>
      <c r="B40" s="26" t="str">
        <f>"TNT_"&amp;TripCalcs!B40</f>
        <v>TNT_A_WB</v>
      </c>
      <c r="C40" t="s">
        <v>351</v>
      </c>
      <c r="D40" t="str">
        <f t="shared" si="0"/>
        <v>TNT_A_WB</v>
      </c>
    </row>
    <row r="41" spans="1:4" x14ac:dyDescent="0.25">
      <c r="A41" s="26">
        <f>TripCalcs!A41</f>
        <v>40</v>
      </c>
      <c r="B41" s="26" t="str">
        <f>"TNT_"&amp;TripCalcs!B41</f>
        <v>TNT_A_WB</v>
      </c>
      <c r="C41" t="s">
        <v>351</v>
      </c>
      <c r="D41" t="str">
        <f t="shared" si="0"/>
        <v>TNT_A_WB</v>
      </c>
    </row>
    <row r="42" spans="1:4" x14ac:dyDescent="0.25">
      <c r="A42" s="26">
        <f>TripCalcs!A42</f>
        <v>41</v>
      </c>
      <c r="B42" s="26" t="str">
        <f>"TNT_"&amp;TripCalcs!B42</f>
        <v>TNT_A_WB</v>
      </c>
      <c r="C42" t="s">
        <v>351</v>
      </c>
      <c r="D42" t="str">
        <f t="shared" si="0"/>
        <v>TNT_A_WB</v>
      </c>
    </row>
    <row r="43" spans="1:4" x14ac:dyDescent="0.25">
      <c r="A43" s="26">
        <f>TripCalcs!A43</f>
        <v>42</v>
      </c>
      <c r="B43" s="26" t="str">
        <f>"TNT_"&amp;TripCalcs!B43</f>
        <v>TNT_A_WB</v>
      </c>
      <c r="C43" t="s">
        <v>351</v>
      </c>
      <c r="D43" t="str">
        <f t="shared" si="0"/>
        <v>TNT_A_WB</v>
      </c>
    </row>
    <row r="44" spans="1:4" x14ac:dyDescent="0.25">
      <c r="A44" s="26">
        <f>TripCalcs!A44</f>
        <v>43</v>
      </c>
      <c r="B44" s="26" t="str">
        <f>"TNT_"&amp;TripCalcs!B44</f>
        <v>TNT_A_WB</v>
      </c>
      <c r="C44" t="s">
        <v>351</v>
      </c>
      <c r="D44" t="str">
        <f t="shared" si="0"/>
        <v>TNT_A_WB</v>
      </c>
    </row>
    <row r="45" spans="1:4" x14ac:dyDescent="0.25">
      <c r="A45" s="26">
        <f>TripCalcs!A45</f>
        <v>44</v>
      </c>
      <c r="B45" s="26" t="str">
        <f>"TNT_"&amp;TripCalcs!B45</f>
        <v>TNT_A_WB</v>
      </c>
      <c r="C45" t="s">
        <v>351</v>
      </c>
      <c r="D45" t="str">
        <f t="shared" si="0"/>
        <v>TNT_A_WB</v>
      </c>
    </row>
    <row r="46" spans="1:4" x14ac:dyDescent="0.25">
      <c r="A46" s="26">
        <f>TripCalcs!A46</f>
        <v>45</v>
      </c>
      <c r="B46" s="26" t="str">
        <f>"TNT_"&amp;TripCalcs!B46</f>
        <v>TNT_A_WB</v>
      </c>
      <c r="C46" t="s">
        <v>351</v>
      </c>
      <c r="D46" t="str">
        <f t="shared" si="0"/>
        <v>TNT_A_WB</v>
      </c>
    </row>
    <row r="47" spans="1:4" x14ac:dyDescent="0.25">
      <c r="A47" s="26">
        <f>TripCalcs!A47</f>
        <v>46</v>
      </c>
      <c r="B47" s="26" t="str">
        <f>"TNT_"&amp;TripCalcs!B47</f>
        <v>TNT_A_WB</v>
      </c>
      <c r="C47" t="s">
        <v>351</v>
      </c>
      <c r="D47" t="str">
        <f t="shared" si="0"/>
        <v>TNT_A_WB</v>
      </c>
    </row>
    <row r="48" spans="1:4" x14ac:dyDescent="0.25">
      <c r="A48" s="26">
        <f>TripCalcs!A48</f>
        <v>47</v>
      </c>
      <c r="B48" s="26" t="str">
        <f>"TNT_"&amp;TripCalcs!B48</f>
        <v>TNT_B_EB</v>
      </c>
      <c r="C48" t="s">
        <v>351</v>
      </c>
      <c r="D48" t="str">
        <f t="shared" si="0"/>
        <v>TNT_B_EB</v>
      </c>
    </row>
    <row r="49" spans="1:4" x14ac:dyDescent="0.25">
      <c r="A49" s="26">
        <f>TripCalcs!A49</f>
        <v>48</v>
      </c>
      <c r="B49" s="26" t="str">
        <f>"TNT_"&amp;TripCalcs!B49</f>
        <v>TNT_B_EB</v>
      </c>
      <c r="C49" t="s">
        <v>351</v>
      </c>
      <c r="D49" t="str">
        <f t="shared" si="0"/>
        <v>TNT_B_EB</v>
      </c>
    </row>
    <row r="50" spans="1:4" x14ac:dyDescent="0.25">
      <c r="A50" s="26">
        <f>TripCalcs!A50</f>
        <v>49</v>
      </c>
      <c r="B50" s="26" t="str">
        <f>"TNT_"&amp;TripCalcs!B50</f>
        <v>TNT_B_EB</v>
      </c>
      <c r="C50" t="s">
        <v>351</v>
      </c>
      <c r="D50" t="str">
        <f t="shared" si="0"/>
        <v>TNT_B_EB</v>
      </c>
    </row>
    <row r="51" spans="1:4" x14ac:dyDescent="0.25">
      <c r="A51" s="26">
        <f>TripCalcs!A51</f>
        <v>50</v>
      </c>
      <c r="B51" s="26" t="str">
        <f>"TNT_"&amp;TripCalcs!B51</f>
        <v>TNT_B_EB</v>
      </c>
      <c r="C51" t="s">
        <v>351</v>
      </c>
      <c r="D51" t="str">
        <f t="shared" si="0"/>
        <v>TNT_B_EB</v>
      </c>
    </row>
    <row r="52" spans="1:4" x14ac:dyDescent="0.25">
      <c r="A52" s="26">
        <f>TripCalcs!A52</f>
        <v>51</v>
      </c>
      <c r="B52" s="26" t="str">
        <f>"TNT_"&amp;TripCalcs!B52</f>
        <v>TNT_B_EB</v>
      </c>
      <c r="C52" t="s">
        <v>351</v>
      </c>
      <c r="D52" t="str">
        <f t="shared" si="0"/>
        <v>TNT_B_EB</v>
      </c>
    </row>
    <row r="53" spans="1:4" x14ac:dyDescent="0.25">
      <c r="A53" s="26">
        <f>TripCalcs!A53</f>
        <v>52</v>
      </c>
      <c r="B53" s="26" t="str">
        <f>"TNT_"&amp;TripCalcs!B53</f>
        <v>TNT_B_EB</v>
      </c>
      <c r="C53" t="s">
        <v>351</v>
      </c>
      <c r="D53" t="str">
        <f t="shared" si="0"/>
        <v>TNT_B_EB</v>
      </c>
    </row>
    <row r="54" spans="1:4" x14ac:dyDescent="0.25">
      <c r="A54" s="26">
        <f>TripCalcs!A54</f>
        <v>53</v>
      </c>
      <c r="B54" s="26" t="str">
        <f>"TNT_"&amp;TripCalcs!B54</f>
        <v>TNT_B_EB</v>
      </c>
      <c r="C54" t="s">
        <v>351</v>
      </c>
      <c r="D54" t="str">
        <f t="shared" si="0"/>
        <v>TNT_B_EB</v>
      </c>
    </row>
    <row r="55" spans="1:4" x14ac:dyDescent="0.25">
      <c r="A55" s="26">
        <f>TripCalcs!A55</f>
        <v>54</v>
      </c>
      <c r="B55" s="26" t="str">
        <f>"TNT_"&amp;TripCalcs!B55</f>
        <v>TNT_B_EB</v>
      </c>
      <c r="C55" t="s">
        <v>351</v>
      </c>
      <c r="D55" t="str">
        <f t="shared" si="0"/>
        <v>TNT_B_EB</v>
      </c>
    </row>
    <row r="56" spans="1:4" x14ac:dyDescent="0.25">
      <c r="A56" s="26">
        <f>TripCalcs!A56</f>
        <v>55</v>
      </c>
      <c r="B56" s="26" t="str">
        <f>"TNT_"&amp;TripCalcs!B56</f>
        <v>TNT_B_EB</v>
      </c>
      <c r="C56" t="s">
        <v>351</v>
      </c>
      <c r="D56" t="str">
        <f t="shared" si="0"/>
        <v>TNT_B_EB</v>
      </c>
    </row>
    <row r="57" spans="1:4" x14ac:dyDescent="0.25">
      <c r="A57" s="26">
        <f>TripCalcs!A57</f>
        <v>56</v>
      </c>
      <c r="B57" s="26" t="str">
        <f>"TNT_"&amp;TripCalcs!B57</f>
        <v>TNT_B_EB</v>
      </c>
      <c r="C57" t="s">
        <v>351</v>
      </c>
      <c r="D57" t="str">
        <f t="shared" si="0"/>
        <v>TNT_B_EB</v>
      </c>
    </row>
    <row r="58" spans="1:4" x14ac:dyDescent="0.25">
      <c r="A58" s="26">
        <f>TripCalcs!A58</f>
        <v>57</v>
      </c>
      <c r="B58" s="26" t="str">
        <f>"TNT_"&amp;TripCalcs!B58</f>
        <v>TNT_B_EB</v>
      </c>
      <c r="C58" t="s">
        <v>351</v>
      </c>
      <c r="D58" t="str">
        <f t="shared" si="0"/>
        <v>TNT_B_EB</v>
      </c>
    </row>
    <row r="59" spans="1:4" x14ac:dyDescent="0.25">
      <c r="A59" s="26">
        <f>TripCalcs!A59</f>
        <v>58</v>
      </c>
      <c r="B59" s="26" t="str">
        <f>"TNT_"&amp;TripCalcs!B59</f>
        <v>TNT_B_EB</v>
      </c>
      <c r="C59" t="s">
        <v>351</v>
      </c>
      <c r="D59" t="str">
        <f t="shared" si="0"/>
        <v>TNT_B_EB</v>
      </c>
    </row>
    <row r="60" spans="1:4" x14ac:dyDescent="0.25">
      <c r="A60" s="26">
        <f>TripCalcs!A60</f>
        <v>59</v>
      </c>
      <c r="B60" s="26" t="str">
        <f>"TNT_"&amp;TripCalcs!B60</f>
        <v>TNT_B_EB</v>
      </c>
      <c r="C60" t="s">
        <v>351</v>
      </c>
      <c r="D60" t="str">
        <f t="shared" si="0"/>
        <v>TNT_B_EB</v>
      </c>
    </row>
    <row r="61" spans="1:4" x14ac:dyDescent="0.25">
      <c r="A61" s="26">
        <f>TripCalcs!A61</f>
        <v>60</v>
      </c>
      <c r="B61" s="26" t="str">
        <f>"TNT_"&amp;TripCalcs!B61</f>
        <v>TNT_B_EB</v>
      </c>
      <c r="C61" t="s">
        <v>351</v>
      </c>
      <c r="D61" t="str">
        <f t="shared" si="0"/>
        <v>TNT_B_EB</v>
      </c>
    </row>
    <row r="62" spans="1:4" x14ac:dyDescent="0.25">
      <c r="A62" s="26">
        <f>TripCalcs!A62</f>
        <v>61</v>
      </c>
      <c r="B62" s="26" t="str">
        <f>"TNT_"&amp;TripCalcs!B62</f>
        <v>TNT_B_EB</v>
      </c>
      <c r="C62" t="s">
        <v>351</v>
      </c>
      <c r="D62" t="str">
        <f t="shared" si="0"/>
        <v>TNT_B_EB</v>
      </c>
    </row>
    <row r="63" spans="1:4" x14ac:dyDescent="0.25">
      <c r="A63" s="26">
        <f>TripCalcs!A63</f>
        <v>62</v>
      </c>
      <c r="B63" s="26" t="str">
        <f>"TNT_"&amp;TripCalcs!B63</f>
        <v>TNT_B_EB</v>
      </c>
      <c r="C63" t="s">
        <v>351</v>
      </c>
      <c r="D63" t="str">
        <f t="shared" si="0"/>
        <v>TNT_B_EB</v>
      </c>
    </row>
    <row r="64" spans="1:4" x14ac:dyDescent="0.25">
      <c r="A64" s="26">
        <f>TripCalcs!A64</f>
        <v>63</v>
      </c>
      <c r="B64" s="26" t="str">
        <f>"TNT_"&amp;TripCalcs!B64</f>
        <v>TNT_B_EB</v>
      </c>
      <c r="C64" t="s">
        <v>351</v>
      </c>
      <c r="D64" t="str">
        <f t="shared" si="0"/>
        <v>TNT_B_EB</v>
      </c>
    </row>
    <row r="65" spans="1:4" x14ac:dyDescent="0.25">
      <c r="A65" s="26">
        <f>TripCalcs!A65</f>
        <v>64</v>
      </c>
      <c r="B65" s="26" t="str">
        <f>"TNT_"&amp;TripCalcs!B65</f>
        <v>TNT_B_EB</v>
      </c>
      <c r="C65" t="s">
        <v>351</v>
      </c>
      <c r="D65" t="str">
        <f t="shared" si="0"/>
        <v>TNT_B_EB</v>
      </c>
    </row>
    <row r="66" spans="1:4" x14ac:dyDescent="0.25">
      <c r="A66" s="26">
        <f>TripCalcs!A66</f>
        <v>65</v>
      </c>
      <c r="B66" s="26" t="str">
        <f>"TNT_"&amp;TripCalcs!B66</f>
        <v>TNT_B_EB</v>
      </c>
      <c r="C66" t="s">
        <v>351</v>
      </c>
      <c r="D66" t="str">
        <f t="shared" si="0"/>
        <v>TNT_B_EB</v>
      </c>
    </row>
    <row r="67" spans="1:4" x14ac:dyDescent="0.25">
      <c r="A67" s="26">
        <f>TripCalcs!A67</f>
        <v>66</v>
      </c>
      <c r="B67" s="26" t="str">
        <f>"TNT_"&amp;TripCalcs!B67</f>
        <v>TNT_B_EB</v>
      </c>
      <c r="C67" t="s">
        <v>351</v>
      </c>
      <c r="D67" t="str">
        <f t="shared" ref="D67:D130" si="1">B67</f>
        <v>TNT_B_EB</v>
      </c>
    </row>
    <row r="68" spans="1:4" x14ac:dyDescent="0.25">
      <c r="A68" s="26">
        <f>TripCalcs!A68</f>
        <v>67</v>
      </c>
      <c r="B68" s="26" t="str">
        <f>"TNT_"&amp;TripCalcs!B68</f>
        <v>TNT_B_EB</v>
      </c>
      <c r="C68" t="s">
        <v>351</v>
      </c>
      <c r="D68" t="str">
        <f t="shared" si="1"/>
        <v>TNT_B_EB</v>
      </c>
    </row>
    <row r="69" spans="1:4" x14ac:dyDescent="0.25">
      <c r="A69" s="26">
        <f>TripCalcs!A69</f>
        <v>68</v>
      </c>
      <c r="B69" s="26" t="str">
        <f>"TNT_"&amp;TripCalcs!B69</f>
        <v>TNT_B_EB</v>
      </c>
      <c r="C69" t="s">
        <v>351</v>
      </c>
      <c r="D69" t="str">
        <f t="shared" si="1"/>
        <v>TNT_B_EB</v>
      </c>
    </row>
    <row r="70" spans="1:4" x14ac:dyDescent="0.25">
      <c r="A70" s="26">
        <f>TripCalcs!A70</f>
        <v>69</v>
      </c>
      <c r="B70" s="26" t="str">
        <f>"TNT_"&amp;TripCalcs!B70</f>
        <v>TNT_B_EB</v>
      </c>
      <c r="C70" t="s">
        <v>351</v>
      </c>
      <c r="D70" t="str">
        <f t="shared" si="1"/>
        <v>TNT_B_EB</v>
      </c>
    </row>
    <row r="71" spans="1:4" x14ac:dyDescent="0.25">
      <c r="A71" s="26">
        <f>TripCalcs!A71</f>
        <v>70</v>
      </c>
      <c r="B71" s="26" t="str">
        <f>"TNT_"&amp;TripCalcs!B71</f>
        <v>TNT_B_EB</v>
      </c>
      <c r="C71" t="s">
        <v>351</v>
      </c>
      <c r="D71" t="str">
        <f t="shared" si="1"/>
        <v>TNT_B_EB</v>
      </c>
    </row>
    <row r="72" spans="1:4" x14ac:dyDescent="0.25">
      <c r="A72" s="26">
        <f>TripCalcs!A72</f>
        <v>71</v>
      </c>
      <c r="B72" s="26" t="str">
        <f>"TNT_"&amp;TripCalcs!B72</f>
        <v>TNT_B_EB</v>
      </c>
      <c r="C72" t="s">
        <v>351</v>
      </c>
      <c r="D72" t="str">
        <f t="shared" si="1"/>
        <v>TNT_B_EB</v>
      </c>
    </row>
    <row r="73" spans="1:4" x14ac:dyDescent="0.25">
      <c r="A73" s="26">
        <f>TripCalcs!A73</f>
        <v>72</v>
      </c>
      <c r="B73" s="26" t="str">
        <f>"TNT_"&amp;TripCalcs!B73</f>
        <v>TNT_B_EB</v>
      </c>
      <c r="C73" t="s">
        <v>351</v>
      </c>
      <c r="D73" t="str">
        <f t="shared" si="1"/>
        <v>TNT_B_EB</v>
      </c>
    </row>
    <row r="74" spans="1:4" x14ac:dyDescent="0.25">
      <c r="A74" s="26">
        <f>TripCalcs!A74</f>
        <v>73</v>
      </c>
      <c r="B74" s="26" t="str">
        <f>"TNT_"&amp;TripCalcs!B74</f>
        <v>TNT_B_EB</v>
      </c>
      <c r="C74" t="s">
        <v>351</v>
      </c>
      <c r="D74" t="str">
        <f t="shared" si="1"/>
        <v>TNT_B_EB</v>
      </c>
    </row>
    <row r="75" spans="1:4" x14ac:dyDescent="0.25">
      <c r="A75" s="26">
        <f>TripCalcs!A75</f>
        <v>74</v>
      </c>
      <c r="B75" s="26" t="str">
        <f>"TNT_"&amp;TripCalcs!B75</f>
        <v>TNT_B_EB</v>
      </c>
      <c r="C75" t="s">
        <v>351</v>
      </c>
      <c r="D75" t="str">
        <f t="shared" si="1"/>
        <v>TNT_B_EB</v>
      </c>
    </row>
    <row r="76" spans="1:4" x14ac:dyDescent="0.25">
      <c r="A76" s="26">
        <f>TripCalcs!A76</f>
        <v>75</v>
      </c>
      <c r="B76" s="26" t="str">
        <f>"TNT_"&amp;TripCalcs!B76</f>
        <v>TNT_B_EB</v>
      </c>
      <c r="C76" t="s">
        <v>351</v>
      </c>
      <c r="D76" t="str">
        <f t="shared" si="1"/>
        <v>TNT_B_EB</v>
      </c>
    </row>
    <row r="77" spans="1:4" x14ac:dyDescent="0.25">
      <c r="A77" s="26">
        <f>TripCalcs!A77</f>
        <v>76</v>
      </c>
      <c r="B77" s="26" t="str">
        <f>"TNT_"&amp;TripCalcs!B77</f>
        <v>TNT_B_EB</v>
      </c>
      <c r="C77" t="s">
        <v>351</v>
      </c>
      <c r="D77" t="str">
        <f t="shared" si="1"/>
        <v>TNT_B_EB</v>
      </c>
    </row>
    <row r="78" spans="1:4" x14ac:dyDescent="0.25">
      <c r="A78" s="26">
        <f>TripCalcs!A78</f>
        <v>77</v>
      </c>
      <c r="B78" s="26" t="str">
        <f>"TNT_"&amp;TripCalcs!B78</f>
        <v>TNT_B_EB</v>
      </c>
      <c r="C78" t="s">
        <v>351</v>
      </c>
      <c r="D78" t="str">
        <f t="shared" si="1"/>
        <v>TNT_B_EB</v>
      </c>
    </row>
    <row r="79" spans="1:4" x14ac:dyDescent="0.25">
      <c r="A79" s="26">
        <f>TripCalcs!A79</f>
        <v>78</v>
      </c>
      <c r="B79" s="26" t="str">
        <f>"TNT_"&amp;TripCalcs!B79</f>
        <v>TNT_B_EB</v>
      </c>
      <c r="C79" t="s">
        <v>351</v>
      </c>
      <c r="D79" t="str">
        <f t="shared" si="1"/>
        <v>TNT_B_EB</v>
      </c>
    </row>
    <row r="80" spans="1:4" x14ac:dyDescent="0.25">
      <c r="A80" s="26">
        <f>TripCalcs!A80</f>
        <v>79</v>
      </c>
      <c r="B80" s="26" t="str">
        <f>"TNT_"&amp;TripCalcs!B80</f>
        <v>TNT_B_EB</v>
      </c>
      <c r="C80" t="s">
        <v>351</v>
      </c>
      <c r="D80" t="str">
        <f t="shared" si="1"/>
        <v>TNT_B_EB</v>
      </c>
    </row>
    <row r="81" spans="1:4" x14ac:dyDescent="0.25">
      <c r="A81" s="26">
        <f>TripCalcs!A81</f>
        <v>80</v>
      </c>
      <c r="B81" s="26" t="str">
        <f>"TNT_"&amp;TripCalcs!B81</f>
        <v>TNT_B_EB</v>
      </c>
      <c r="C81" t="s">
        <v>351</v>
      </c>
      <c r="D81" t="str">
        <f t="shared" si="1"/>
        <v>TNT_B_EB</v>
      </c>
    </row>
    <row r="82" spans="1:4" x14ac:dyDescent="0.25">
      <c r="A82" s="26">
        <f>TripCalcs!A82</f>
        <v>81</v>
      </c>
      <c r="B82" s="26" t="str">
        <f>"TNT_"&amp;TripCalcs!B82</f>
        <v>TNT_B_EB</v>
      </c>
      <c r="C82" t="s">
        <v>351</v>
      </c>
      <c r="D82" t="str">
        <f t="shared" si="1"/>
        <v>TNT_B_EB</v>
      </c>
    </row>
    <row r="83" spans="1:4" x14ac:dyDescent="0.25">
      <c r="A83" s="26">
        <f>TripCalcs!A83</f>
        <v>82</v>
      </c>
      <c r="B83" s="26" t="str">
        <f>"TNT_"&amp;TripCalcs!B83</f>
        <v>TNT_B_EB</v>
      </c>
      <c r="C83" t="s">
        <v>351</v>
      </c>
      <c r="D83" t="str">
        <f t="shared" si="1"/>
        <v>TNT_B_EB</v>
      </c>
    </row>
    <row r="84" spans="1:4" x14ac:dyDescent="0.25">
      <c r="A84" s="26">
        <f>TripCalcs!A84</f>
        <v>83</v>
      </c>
      <c r="B84" s="26" t="str">
        <f>"TNT_"&amp;TripCalcs!B84</f>
        <v>TNT_B_WB</v>
      </c>
      <c r="C84" t="s">
        <v>351</v>
      </c>
      <c r="D84" t="str">
        <f t="shared" si="1"/>
        <v>TNT_B_WB</v>
      </c>
    </row>
    <row r="85" spans="1:4" x14ac:dyDescent="0.25">
      <c r="A85" s="26">
        <f>TripCalcs!A85</f>
        <v>84</v>
      </c>
      <c r="B85" s="26" t="str">
        <f>"TNT_"&amp;TripCalcs!B85</f>
        <v>TNT_B_WB</v>
      </c>
      <c r="C85" t="s">
        <v>351</v>
      </c>
      <c r="D85" t="str">
        <f t="shared" si="1"/>
        <v>TNT_B_WB</v>
      </c>
    </row>
    <row r="86" spans="1:4" x14ac:dyDescent="0.25">
      <c r="A86" s="26">
        <f>TripCalcs!A86</f>
        <v>85</v>
      </c>
      <c r="B86" s="26" t="str">
        <f>"TNT_"&amp;TripCalcs!B86</f>
        <v>TNT_B_WB</v>
      </c>
      <c r="C86" t="s">
        <v>351</v>
      </c>
      <c r="D86" t="str">
        <f t="shared" si="1"/>
        <v>TNT_B_WB</v>
      </c>
    </row>
    <row r="87" spans="1:4" x14ac:dyDescent="0.25">
      <c r="A87" s="26">
        <f>TripCalcs!A87</f>
        <v>86</v>
      </c>
      <c r="B87" s="26" t="str">
        <f>"TNT_"&amp;TripCalcs!B87</f>
        <v>TNT_B_WB</v>
      </c>
      <c r="C87" t="s">
        <v>351</v>
      </c>
      <c r="D87" t="str">
        <f t="shared" si="1"/>
        <v>TNT_B_WB</v>
      </c>
    </row>
    <row r="88" spans="1:4" x14ac:dyDescent="0.25">
      <c r="A88" s="26">
        <f>TripCalcs!A88</f>
        <v>87</v>
      </c>
      <c r="B88" s="26" t="str">
        <f>"TNT_"&amp;TripCalcs!B88</f>
        <v>TNT_B_WB</v>
      </c>
      <c r="C88" t="s">
        <v>351</v>
      </c>
      <c r="D88" t="str">
        <f t="shared" si="1"/>
        <v>TNT_B_WB</v>
      </c>
    </row>
    <row r="89" spans="1:4" x14ac:dyDescent="0.25">
      <c r="A89" s="26">
        <f>TripCalcs!A89</f>
        <v>88</v>
      </c>
      <c r="B89" s="26" t="str">
        <f>"TNT_"&amp;TripCalcs!B89</f>
        <v>TNT_B_WB</v>
      </c>
      <c r="C89" t="s">
        <v>351</v>
      </c>
      <c r="D89" t="str">
        <f t="shared" si="1"/>
        <v>TNT_B_WB</v>
      </c>
    </row>
    <row r="90" spans="1:4" x14ac:dyDescent="0.25">
      <c r="A90" s="26">
        <f>TripCalcs!A90</f>
        <v>89</v>
      </c>
      <c r="B90" s="26" t="str">
        <f>"TNT_"&amp;TripCalcs!B90</f>
        <v>TNT_B_WB</v>
      </c>
      <c r="C90" t="s">
        <v>351</v>
      </c>
      <c r="D90" t="str">
        <f t="shared" si="1"/>
        <v>TNT_B_WB</v>
      </c>
    </row>
    <row r="91" spans="1:4" x14ac:dyDescent="0.25">
      <c r="A91" s="26">
        <f>TripCalcs!A91</f>
        <v>90</v>
      </c>
      <c r="B91" s="26" t="str">
        <f>"TNT_"&amp;TripCalcs!B91</f>
        <v>TNT_B_WB</v>
      </c>
      <c r="C91" t="s">
        <v>351</v>
      </c>
      <c r="D91" t="str">
        <f t="shared" si="1"/>
        <v>TNT_B_WB</v>
      </c>
    </row>
    <row r="92" spans="1:4" x14ac:dyDescent="0.25">
      <c r="A92" s="26">
        <f>TripCalcs!A92</f>
        <v>91</v>
      </c>
      <c r="B92" s="26" t="str">
        <f>"TNT_"&amp;TripCalcs!B92</f>
        <v>TNT_B_WB</v>
      </c>
      <c r="C92" t="s">
        <v>351</v>
      </c>
      <c r="D92" t="str">
        <f t="shared" si="1"/>
        <v>TNT_B_WB</v>
      </c>
    </row>
    <row r="93" spans="1:4" x14ac:dyDescent="0.25">
      <c r="A93" s="26">
        <f>TripCalcs!A93</f>
        <v>92</v>
      </c>
      <c r="B93" s="26" t="str">
        <f>"TNT_"&amp;TripCalcs!B93</f>
        <v>TNT_B_WB</v>
      </c>
      <c r="C93" t="s">
        <v>351</v>
      </c>
      <c r="D93" t="str">
        <f t="shared" si="1"/>
        <v>TNT_B_WB</v>
      </c>
    </row>
    <row r="94" spans="1:4" x14ac:dyDescent="0.25">
      <c r="A94" s="26">
        <f>TripCalcs!A94</f>
        <v>93</v>
      </c>
      <c r="B94" s="26" t="str">
        <f>"TNT_"&amp;TripCalcs!B94</f>
        <v>TNT_B_WB</v>
      </c>
      <c r="C94" t="s">
        <v>351</v>
      </c>
      <c r="D94" t="str">
        <f t="shared" si="1"/>
        <v>TNT_B_WB</v>
      </c>
    </row>
    <row r="95" spans="1:4" x14ac:dyDescent="0.25">
      <c r="A95" s="26">
        <f>TripCalcs!A95</f>
        <v>94</v>
      </c>
      <c r="B95" s="26" t="str">
        <f>"TNT_"&amp;TripCalcs!B95</f>
        <v>TNT_B_WB</v>
      </c>
      <c r="C95" t="s">
        <v>351</v>
      </c>
      <c r="D95" t="str">
        <f t="shared" si="1"/>
        <v>TNT_B_WB</v>
      </c>
    </row>
    <row r="96" spans="1:4" x14ac:dyDescent="0.25">
      <c r="A96" s="26">
        <f>TripCalcs!A96</f>
        <v>95</v>
      </c>
      <c r="B96" s="26" t="str">
        <f>"TNT_"&amp;TripCalcs!B96</f>
        <v>TNT_B_WB</v>
      </c>
      <c r="C96" t="s">
        <v>351</v>
      </c>
      <c r="D96" t="str">
        <f t="shared" si="1"/>
        <v>TNT_B_WB</v>
      </c>
    </row>
    <row r="97" spans="1:4" x14ac:dyDescent="0.25">
      <c r="A97" s="26">
        <f>TripCalcs!A97</f>
        <v>96</v>
      </c>
      <c r="B97" s="26" t="str">
        <f>"TNT_"&amp;TripCalcs!B97</f>
        <v>TNT_B_WB</v>
      </c>
      <c r="C97" t="s">
        <v>351</v>
      </c>
      <c r="D97" t="str">
        <f t="shared" si="1"/>
        <v>TNT_B_WB</v>
      </c>
    </row>
    <row r="98" spans="1:4" x14ac:dyDescent="0.25">
      <c r="A98" s="26">
        <f>TripCalcs!A98</f>
        <v>97</v>
      </c>
      <c r="B98" s="26" t="str">
        <f>"TNT_"&amp;TripCalcs!B98</f>
        <v>TNT_B_WB</v>
      </c>
      <c r="C98" t="s">
        <v>351</v>
      </c>
      <c r="D98" t="str">
        <f t="shared" si="1"/>
        <v>TNT_B_WB</v>
      </c>
    </row>
    <row r="99" spans="1:4" x14ac:dyDescent="0.25">
      <c r="A99" s="26">
        <f>TripCalcs!A99</f>
        <v>98</v>
      </c>
      <c r="B99" s="26" t="str">
        <f>"TNT_"&amp;TripCalcs!B99</f>
        <v>TNT_B_WB</v>
      </c>
      <c r="C99" t="s">
        <v>351</v>
      </c>
      <c r="D99" t="str">
        <f t="shared" si="1"/>
        <v>TNT_B_WB</v>
      </c>
    </row>
    <row r="100" spans="1:4" x14ac:dyDescent="0.25">
      <c r="A100" s="26">
        <f>TripCalcs!A100</f>
        <v>99</v>
      </c>
      <c r="B100" s="26" t="str">
        <f>"TNT_"&amp;TripCalcs!B100</f>
        <v>TNT_B_WB</v>
      </c>
      <c r="C100" t="s">
        <v>351</v>
      </c>
      <c r="D100" t="str">
        <f t="shared" si="1"/>
        <v>TNT_B_WB</v>
      </c>
    </row>
    <row r="101" spans="1:4" x14ac:dyDescent="0.25">
      <c r="A101" s="26">
        <f>TripCalcs!A101</f>
        <v>100</v>
      </c>
      <c r="B101" s="26" t="str">
        <f>"TNT_"&amp;TripCalcs!B101</f>
        <v>TNT_B_WB</v>
      </c>
      <c r="C101" t="s">
        <v>351</v>
      </c>
      <c r="D101" t="str">
        <f t="shared" si="1"/>
        <v>TNT_B_WB</v>
      </c>
    </row>
    <row r="102" spans="1:4" x14ac:dyDescent="0.25">
      <c r="A102" s="26">
        <f>TripCalcs!A102</f>
        <v>101</v>
      </c>
      <c r="B102" s="26" t="str">
        <f>"TNT_"&amp;TripCalcs!B102</f>
        <v>TNT_B_WB</v>
      </c>
      <c r="C102" t="s">
        <v>351</v>
      </c>
      <c r="D102" t="str">
        <f t="shared" si="1"/>
        <v>TNT_B_WB</v>
      </c>
    </row>
    <row r="103" spans="1:4" x14ac:dyDescent="0.25">
      <c r="A103" s="26">
        <f>TripCalcs!A103</f>
        <v>102</v>
      </c>
      <c r="B103" s="26" t="str">
        <f>"TNT_"&amp;TripCalcs!B103</f>
        <v>TNT_B_WB</v>
      </c>
      <c r="C103" t="s">
        <v>351</v>
      </c>
      <c r="D103" t="str">
        <f t="shared" si="1"/>
        <v>TNT_B_WB</v>
      </c>
    </row>
    <row r="104" spans="1:4" x14ac:dyDescent="0.25">
      <c r="A104" s="26">
        <f>TripCalcs!A104</f>
        <v>103</v>
      </c>
      <c r="B104" s="26" t="str">
        <f>"TNT_"&amp;TripCalcs!B104</f>
        <v>TNT_B_WB</v>
      </c>
      <c r="C104" t="s">
        <v>351</v>
      </c>
      <c r="D104" t="str">
        <f t="shared" si="1"/>
        <v>TNT_B_WB</v>
      </c>
    </row>
    <row r="105" spans="1:4" x14ac:dyDescent="0.25">
      <c r="A105" s="26">
        <f>TripCalcs!A105</f>
        <v>104</v>
      </c>
      <c r="B105" s="26" t="str">
        <f>"TNT_"&amp;TripCalcs!B105</f>
        <v>TNT_B_WB</v>
      </c>
      <c r="C105" t="s">
        <v>351</v>
      </c>
      <c r="D105" t="str">
        <f t="shared" si="1"/>
        <v>TNT_B_WB</v>
      </c>
    </row>
    <row r="106" spans="1:4" x14ac:dyDescent="0.25">
      <c r="A106" s="26">
        <f>TripCalcs!A106</f>
        <v>105</v>
      </c>
      <c r="B106" s="26" t="str">
        <f>"TNT_"&amp;TripCalcs!B106</f>
        <v>TNT_B_WB</v>
      </c>
      <c r="C106" t="s">
        <v>351</v>
      </c>
      <c r="D106" t="str">
        <f t="shared" si="1"/>
        <v>TNT_B_WB</v>
      </c>
    </row>
    <row r="107" spans="1:4" x14ac:dyDescent="0.25">
      <c r="A107" s="26">
        <f>TripCalcs!A107</f>
        <v>106</v>
      </c>
      <c r="B107" s="26" t="str">
        <f>"TNT_"&amp;TripCalcs!B107</f>
        <v>TNT_B_WB</v>
      </c>
      <c r="C107" t="s">
        <v>351</v>
      </c>
      <c r="D107" t="str">
        <f t="shared" si="1"/>
        <v>TNT_B_WB</v>
      </c>
    </row>
    <row r="108" spans="1:4" x14ac:dyDescent="0.25">
      <c r="A108" s="26">
        <f>TripCalcs!A108</f>
        <v>107</v>
      </c>
      <c r="B108" s="26" t="str">
        <f>"TNT_"&amp;TripCalcs!B108</f>
        <v>TNT_B_WB</v>
      </c>
      <c r="C108" t="s">
        <v>351</v>
      </c>
      <c r="D108" t="str">
        <f t="shared" si="1"/>
        <v>TNT_B_WB</v>
      </c>
    </row>
    <row r="109" spans="1:4" x14ac:dyDescent="0.25">
      <c r="A109" s="26">
        <f>TripCalcs!A109</f>
        <v>108</v>
      </c>
      <c r="B109" s="26" t="str">
        <f>"TNT_"&amp;TripCalcs!B109</f>
        <v>TNT_B_WB</v>
      </c>
      <c r="C109" t="s">
        <v>351</v>
      </c>
      <c r="D109" t="str">
        <f t="shared" si="1"/>
        <v>TNT_B_WB</v>
      </c>
    </row>
    <row r="110" spans="1:4" x14ac:dyDescent="0.25">
      <c r="A110" s="26">
        <f>TripCalcs!A110</f>
        <v>109</v>
      </c>
      <c r="B110" s="26" t="str">
        <f>"TNT_"&amp;TripCalcs!B110</f>
        <v>TNT_B_WB</v>
      </c>
      <c r="C110" t="s">
        <v>351</v>
      </c>
      <c r="D110" t="str">
        <f t="shared" si="1"/>
        <v>TNT_B_WB</v>
      </c>
    </row>
    <row r="111" spans="1:4" x14ac:dyDescent="0.25">
      <c r="A111" s="26">
        <f>TripCalcs!A111</f>
        <v>110</v>
      </c>
      <c r="B111" s="26" t="str">
        <f>"TNT_"&amp;TripCalcs!B111</f>
        <v>TNT_B_WB</v>
      </c>
      <c r="C111" t="s">
        <v>351</v>
      </c>
      <c r="D111" t="str">
        <f t="shared" si="1"/>
        <v>TNT_B_WB</v>
      </c>
    </row>
    <row r="112" spans="1:4" x14ac:dyDescent="0.25">
      <c r="A112" s="26">
        <f>TripCalcs!A112</f>
        <v>111</v>
      </c>
      <c r="B112" s="26" t="str">
        <f>"TNT_"&amp;TripCalcs!B112</f>
        <v>TNT_B_WB</v>
      </c>
      <c r="C112" t="s">
        <v>351</v>
      </c>
      <c r="D112" t="str">
        <f t="shared" si="1"/>
        <v>TNT_B_WB</v>
      </c>
    </row>
    <row r="113" spans="1:4" x14ac:dyDescent="0.25">
      <c r="A113" s="26">
        <f>TripCalcs!A113</f>
        <v>112</v>
      </c>
      <c r="B113" s="26" t="str">
        <f>"TNT_"&amp;TripCalcs!B113</f>
        <v>TNT_B_WB</v>
      </c>
      <c r="C113" t="s">
        <v>351</v>
      </c>
      <c r="D113" t="str">
        <f t="shared" si="1"/>
        <v>TNT_B_WB</v>
      </c>
    </row>
    <row r="114" spans="1:4" x14ac:dyDescent="0.25">
      <c r="A114" s="26">
        <f>TripCalcs!A114</f>
        <v>113</v>
      </c>
      <c r="B114" s="26" t="str">
        <f>"TNT_"&amp;TripCalcs!B114</f>
        <v>TNT_B_WB</v>
      </c>
      <c r="C114" t="s">
        <v>351</v>
      </c>
      <c r="D114" t="str">
        <f t="shared" si="1"/>
        <v>TNT_B_WB</v>
      </c>
    </row>
    <row r="115" spans="1:4" x14ac:dyDescent="0.25">
      <c r="A115" s="26">
        <f>TripCalcs!A115</f>
        <v>114</v>
      </c>
      <c r="B115" s="26" t="str">
        <f>"TNT_"&amp;TripCalcs!B115</f>
        <v>TNT_B_WB</v>
      </c>
      <c r="C115" t="s">
        <v>351</v>
      </c>
      <c r="D115" t="str">
        <f t="shared" si="1"/>
        <v>TNT_B_WB</v>
      </c>
    </row>
    <row r="116" spans="1:4" x14ac:dyDescent="0.25">
      <c r="A116" s="26">
        <f>TripCalcs!A116</f>
        <v>115</v>
      </c>
      <c r="B116" s="26" t="str">
        <f>"TNT_"&amp;TripCalcs!B116</f>
        <v>TNT_B_WB</v>
      </c>
      <c r="C116" t="s">
        <v>351</v>
      </c>
      <c r="D116" t="str">
        <f t="shared" si="1"/>
        <v>TNT_B_WB</v>
      </c>
    </row>
    <row r="117" spans="1:4" x14ac:dyDescent="0.25">
      <c r="A117" s="26">
        <f>TripCalcs!A117</f>
        <v>116</v>
      </c>
      <c r="B117" s="26" t="str">
        <f>"TNT_"&amp;TripCalcs!B117</f>
        <v>TNT_B_WB</v>
      </c>
      <c r="C117" t="s">
        <v>351</v>
      </c>
      <c r="D117" t="str">
        <f t="shared" si="1"/>
        <v>TNT_B_WB</v>
      </c>
    </row>
    <row r="118" spans="1:4" x14ac:dyDescent="0.25">
      <c r="A118" s="26">
        <f>TripCalcs!A118</f>
        <v>117</v>
      </c>
      <c r="B118" s="26" t="str">
        <f>"TNT_"&amp;TripCalcs!B118</f>
        <v>TNT_B_WB</v>
      </c>
      <c r="C118" t="s">
        <v>351</v>
      </c>
      <c r="D118" t="str">
        <f t="shared" si="1"/>
        <v>TNT_B_WB</v>
      </c>
    </row>
    <row r="119" spans="1:4" x14ac:dyDescent="0.25">
      <c r="A119" s="26">
        <f>TripCalcs!A119</f>
        <v>118</v>
      </c>
      <c r="B119" s="26" t="str">
        <f>"TNT_"&amp;TripCalcs!B119</f>
        <v>TNT_B_WB</v>
      </c>
      <c r="C119" t="s">
        <v>351</v>
      </c>
      <c r="D119" t="str">
        <f t="shared" si="1"/>
        <v>TNT_B_WB</v>
      </c>
    </row>
    <row r="120" spans="1:4" x14ac:dyDescent="0.25">
      <c r="A120" s="26">
        <f>TripCalcs!A120</f>
        <v>119</v>
      </c>
      <c r="B120" s="26" t="str">
        <f>"TNT_"&amp;TripCalcs!B120</f>
        <v>TNT_C_NB</v>
      </c>
      <c r="C120" t="s">
        <v>351</v>
      </c>
      <c r="D120" t="str">
        <f t="shared" si="1"/>
        <v>TNT_C_NB</v>
      </c>
    </row>
    <row r="121" spans="1:4" x14ac:dyDescent="0.25">
      <c r="A121" s="26">
        <f>TripCalcs!A121</f>
        <v>120</v>
      </c>
      <c r="B121" s="26" t="str">
        <f>"TNT_"&amp;TripCalcs!B121</f>
        <v>TNT_C_NB</v>
      </c>
      <c r="C121" t="s">
        <v>351</v>
      </c>
      <c r="D121" t="str">
        <f t="shared" si="1"/>
        <v>TNT_C_NB</v>
      </c>
    </row>
    <row r="122" spans="1:4" x14ac:dyDescent="0.25">
      <c r="A122" s="26">
        <f>TripCalcs!A122</f>
        <v>121</v>
      </c>
      <c r="B122" s="26" t="str">
        <f>"TNT_"&amp;TripCalcs!B122</f>
        <v>TNT_C_NB</v>
      </c>
      <c r="C122" t="s">
        <v>351</v>
      </c>
      <c r="D122" t="str">
        <f t="shared" si="1"/>
        <v>TNT_C_NB</v>
      </c>
    </row>
    <row r="123" spans="1:4" x14ac:dyDescent="0.25">
      <c r="A123" s="26">
        <f>TripCalcs!A123</f>
        <v>122</v>
      </c>
      <c r="B123" s="26" t="str">
        <f>"TNT_"&amp;TripCalcs!B123</f>
        <v>TNT_C_NB</v>
      </c>
      <c r="C123" t="s">
        <v>351</v>
      </c>
      <c r="D123" t="str">
        <f t="shared" si="1"/>
        <v>TNT_C_NB</v>
      </c>
    </row>
    <row r="124" spans="1:4" x14ac:dyDescent="0.25">
      <c r="A124" s="26">
        <f>TripCalcs!A124</f>
        <v>123</v>
      </c>
      <c r="B124" s="26" t="str">
        <f>"TNT_"&amp;TripCalcs!B124</f>
        <v>TNT_C_NB</v>
      </c>
      <c r="C124" t="s">
        <v>351</v>
      </c>
      <c r="D124" t="str">
        <f t="shared" si="1"/>
        <v>TNT_C_NB</v>
      </c>
    </row>
    <row r="125" spans="1:4" x14ac:dyDescent="0.25">
      <c r="A125" s="26">
        <f>TripCalcs!A125</f>
        <v>124</v>
      </c>
      <c r="B125" s="26" t="str">
        <f>"TNT_"&amp;TripCalcs!B125</f>
        <v>TNT_C_NB</v>
      </c>
      <c r="C125" t="s">
        <v>351</v>
      </c>
      <c r="D125" t="str">
        <f t="shared" si="1"/>
        <v>TNT_C_NB</v>
      </c>
    </row>
    <row r="126" spans="1:4" x14ac:dyDescent="0.25">
      <c r="A126" s="26">
        <f>TripCalcs!A126</f>
        <v>125</v>
      </c>
      <c r="B126" s="26" t="str">
        <f>"TNT_"&amp;TripCalcs!B126</f>
        <v>TNT_C_NB</v>
      </c>
      <c r="C126" t="s">
        <v>351</v>
      </c>
      <c r="D126" t="str">
        <f t="shared" si="1"/>
        <v>TNT_C_NB</v>
      </c>
    </row>
    <row r="127" spans="1:4" x14ac:dyDescent="0.25">
      <c r="A127" s="26">
        <f>TripCalcs!A127</f>
        <v>126</v>
      </c>
      <c r="B127" s="26" t="str">
        <f>"TNT_"&amp;TripCalcs!B127</f>
        <v>TNT_C_NB</v>
      </c>
      <c r="C127" t="s">
        <v>351</v>
      </c>
      <c r="D127" t="str">
        <f t="shared" si="1"/>
        <v>TNT_C_NB</v>
      </c>
    </row>
    <row r="128" spans="1:4" x14ac:dyDescent="0.25">
      <c r="A128" s="26">
        <f>TripCalcs!A128</f>
        <v>127</v>
      </c>
      <c r="B128" s="26" t="str">
        <f>"TNT_"&amp;TripCalcs!B128</f>
        <v>TNT_C_NB</v>
      </c>
      <c r="C128" t="s">
        <v>351</v>
      </c>
      <c r="D128" t="str">
        <f t="shared" si="1"/>
        <v>TNT_C_NB</v>
      </c>
    </row>
    <row r="129" spans="1:4" x14ac:dyDescent="0.25">
      <c r="A129" s="26">
        <f>TripCalcs!A129</f>
        <v>128</v>
      </c>
      <c r="B129" s="26" t="str">
        <f>"TNT_"&amp;TripCalcs!B129</f>
        <v>TNT_C_NB</v>
      </c>
      <c r="C129" t="s">
        <v>351</v>
      </c>
      <c r="D129" t="str">
        <f t="shared" si="1"/>
        <v>TNT_C_NB</v>
      </c>
    </row>
    <row r="130" spans="1:4" x14ac:dyDescent="0.25">
      <c r="A130" s="26">
        <f>TripCalcs!A130</f>
        <v>129</v>
      </c>
      <c r="B130" s="26" t="str">
        <f>"TNT_"&amp;TripCalcs!B130</f>
        <v>TNT_C_NB</v>
      </c>
      <c r="C130" t="s">
        <v>351</v>
      </c>
      <c r="D130" t="str">
        <f t="shared" si="1"/>
        <v>TNT_C_NB</v>
      </c>
    </row>
    <row r="131" spans="1:4" x14ac:dyDescent="0.25">
      <c r="A131" s="26">
        <f>TripCalcs!A131</f>
        <v>130</v>
      </c>
      <c r="B131" s="26" t="str">
        <f>"TNT_"&amp;TripCalcs!B131</f>
        <v>TNT_C_NB</v>
      </c>
      <c r="C131" t="s">
        <v>351</v>
      </c>
      <c r="D131" t="str">
        <f t="shared" ref="D131:D155" si="2">B131</f>
        <v>TNT_C_NB</v>
      </c>
    </row>
    <row r="132" spans="1:4" x14ac:dyDescent="0.25">
      <c r="A132" s="26">
        <f>TripCalcs!A132</f>
        <v>131</v>
      </c>
      <c r="B132" s="26" t="str">
        <f>"TNT_"&amp;TripCalcs!B132</f>
        <v>TNT_C_NB</v>
      </c>
      <c r="C132" t="s">
        <v>351</v>
      </c>
      <c r="D132" t="str">
        <f t="shared" si="2"/>
        <v>TNT_C_NB</v>
      </c>
    </row>
    <row r="133" spans="1:4" x14ac:dyDescent="0.25">
      <c r="A133" s="26">
        <f>TripCalcs!A133</f>
        <v>132</v>
      </c>
      <c r="B133" s="26" t="str">
        <f>"TNT_"&amp;TripCalcs!B133</f>
        <v>TNT_C_NB</v>
      </c>
      <c r="C133" t="s">
        <v>351</v>
      </c>
      <c r="D133" t="str">
        <f t="shared" si="2"/>
        <v>TNT_C_NB</v>
      </c>
    </row>
    <row r="134" spans="1:4" x14ac:dyDescent="0.25">
      <c r="A134" s="26">
        <f>TripCalcs!A134</f>
        <v>133</v>
      </c>
      <c r="B134" s="26" t="str">
        <f>"TNT_"&amp;TripCalcs!B134</f>
        <v>TNT_C_NB</v>
      </c>
      <c r="C134" t="s">
        <v>351</v>
      </c>
      <c r="D134" t="str">
        <f t="shared" si="2"/>
        <v>TNT_C_NB</v>
      </c>
    </row>
    <row r="135" spans="1:4" x14ac:dyDescent="0.25">
      <c r="A135" s="26">
        <f>TripCalcs!A135</f>
        <v>134</v>
      </c>
      <c r="B135" s="26" t="str">
        <f>"TNT_"&amp;TripCalcs!B135</f>
        <v>TNT_C_NB</v>
      </c>
      <c r="C135" t="s">
        <v>351</v>
      </c>
      <c r="D135" t="str">
        <f t="shared" si="2"/>
        <v>TNT_C_NB</v>
      </c>
    </row>
    <row r="136" spans="1:4" x14ac:dyDescent="0.25">
      <c r="A136" s="26">
        <f>TripCalcs!A136</f>
        <v>135</v>
      </c>
      <c r="B136" s="26" t="str">
        <f>"TNT_"&amp;TripCalcs!B136</f>
        <v>TNT_C_NB</v>
      </c>
      <c r="C136" t="s">
        <v>351</v>
      </c>
      <c r="D136" t="str">
        <f t="shared" si="2"/>
        <v>TNT_C_NB</v>
      </c>
    </row>
    <row r="137" spans="1:4" x14ac:dyDescent="0.25">
      <c r="A137" s="26">
        <f>TripCalcs!A137</f>
        <v>136</v>
      </c>
      <c r="B137" s="26" t="str">
        <f>"TNT_"&amp;TripCalcs!B137</f>
        <v>TNT_C_NB</v>
      </c>
      <c r="C137" t="s">
        <v>351</v>
      </c>
      <c r="D137" t="str">
        <f t="shared" si="2"/>
        <v>TNT_C_NB</v>
      </c>
    </row>
    <row r="138" spans="1:4" x14ac:dyDescent="0.25">
      <c r="A138" s="26">
        <f>TripCalcs!A138</f>
        <v>137</v>
      </c>
      <c r="B138" s="26" t="str">
        <f>"TNT_"&amp;TripCalcs!B138</f>
        <v>TNT_C_SB</v>
      </c>
      <c r="C138" t="s">
        <v>351</v>
      </c>
      <c r="D138" t="str">
        <f t="shared" si="2"/>
        <v>TNT_C_SB</v>
      </c>
    </row>
    <row r="139" spans="1:4" x14ac:dyDescent="0.25">
      <c r="A139" s="26">
        <f>TripCalcs!A139</f>
        <v>138</v>
      </c>
      <c r="B139" s="26" t="str">
        <f>"TNT_"&amp;TripCalcs!B139</f>
        <v>TNT_C_SB</v>
      </c>
      <c r="C139" t="s">
        <v>351</v>
      </c>
      <c r="D139" t="str">
        <f t="shared" si="2"/>
        <v>TNT_C_SB</v>
      </c>
    </row>
    <row r="140" spans="1:4" x14ac:dyDescent="0.25">
      <c r="A140" s="26">
        <f>TripCalcs!A140</f>
        <v>139</v>
      </c>
      <c r="B140" s="26" t="str">
        <f>"TNT_"&amp;TripCalcs!B140</f>
        <v>TNT_C_SB</v>
      </c>
      <c r="C140" t="s">
        <v>351</v>
      </c>
      <c r="D140" t="str">
        <f t="shared" si="2"/>
        <v>TNT_C_SB</v>
      </c>
    </row>
    <row r="141" spans="1:4" x14ac:dyDescent="0.25">
      <c r="A141" s="26">
        <f>TripCalcs!A141</f>
        <v>140</v>
      </c>
      <c r="B141" s="26" t="str">
        <f>"TNT_"&amp;TripCalcs!B141</f>
        <v>TNT_C_SB</v>
      </c>
      <c r="C141" t="s">
        <v>351</v>
      </c>
      <c r="D141" t="str">
        <f t="shared" si="2"/>
        <v>TNT_C_SB</v>
      </c>
    </row>
    <row r="142" spans="1:4" x14ac:dyDescent="0.25">
      <c r="A142" s="26">
        <f>TripCalcs!A142</f>
        <v>141</v>
      </c>
      <c r="B142" s="26" t="str">
        <f>"TNT_"&amp;TripCalcs!B142</f>
        <v>TNT_C_SB</v>
      </c>
      <c r="C142" t="s">
        <v>351</v>
      </c>
      <c r="D142" t="str">
        <f t="shared" si="2"/>
        <v>TNT_C_SB</v>
      </c>
    </row>
    <row r="143" spans="1:4" x14ac:dyDescent="0.25">
      <c r="A143" s="26">
        <f>TripCalcs!A143</f>
        <v>142</v>
      </c>
      <c r="B143" s="26" t="str">
        <f>"TNT_"&amp;TripCalcs!B143</f>
        <v>TNT_C_SB</v>
      </c>
      <c r="C143" t="s">
        <v>351</v>
      </c>
      <c r="D143" t="str">
        <f t="shared" si="2"/>
        <v>TNT_C_SB</v>
      </c>
    </row>
    <row r="144" spans="1:4" x14ac:dyDescent="0.25">
      <c r="A144" s="26">
        <f>TripCalcs!A144</f>
        <v>143</v>
      </c>
      <c r="B144" s="26" t="str">
        <f>"TNT_"&amp;TripCalcs!B144</f>
        <v>TNT_C_SB</v>
      </c>
      <c r="C144" t="s">
        <v>351</v>
      </c>
      <c r="D144" t="str">
        <f t="shared" si="2"/>
        <v>TNT_C_SB</v>
      </c>
    </row>
    <row r="145" spans="1:4" x14ac:dyDescent="0.25">
      <c r="A145" s="26">
        <f>TripCalcs!A145</f>
        <v>144</v>
      </c>
      <c r="B145" s="26" t="str">
        <f>"TNT_"&amp;TripCalcs!B145</f>
        <v>TNT_C_SB</v>
      </c>
      <c r="C145" t="s">
        <v>351</v>
      </c>
      <c r="D145" t="str">
        <f t="shared" si="2"/>
        <v>TNT_C_SB</v>
      </c>
    </row>
    <row r="146" spans="1:4" x14ac:dyDescent="0.25">
      <c r="A146" s="26">
        <f>TripCalcs!A146</f>
        <v>145</v>
      </c>
      <c r="B146" s="26" t="str">
        <f>"TNT_"&amp;TripCalcs!B146</f>
        <v>TNT_C_SB</v>
      </c>
      <c r="C146" t="s">
        <v>351</v>
      </c>
      <c r="D146" t="str">
        <f t="shared" si="2"/>
        <v>TNT_C_SB</v>
      </c>
    </row>
    <row r="147" spans="1:4" x14ac:dyDescent="0.25">
      <c r="A147" s="26">
        <f>TripCalcs!A147</f>
        <v>146</v>
      </c>
      <c r="B147" s="26" t="str">
        <f>"TNT_"&amp;TripCalcs!B147</f>
        <v>TNT_C_SB</v>
      </c>
      <c r="C147" t="s">
        <v>351</v>
      </c>
      <c r="D147" t="str">
        <f t="shared" si="2"/>
        <v>TNT_C_SB</v>
      </c>
    </row>
    <row r="148" spans="1:4" x14ac:dyDescent="0.25">
      <c r="A148" s="26">
        <f>TripCalcs!A148</f>
        <v>147</v>
      </c>
      <c r="B148" s="26" t="str">
        <f>"TNT_"&amp;TripCalcs!B148</f>
        <v>TNT_C_SB</v>
      </c>
      <c r="C148" t="s">
        <v>351</v>
      </c>
      <c r="D148" t="str">
        <f t="shared" si="2"/>
        <v>TNT_C_SB</v>
      </c>
    </row>
    <row r="149" spans="1:4" x14ac:dyDescent="0.25">
      <c r="A149" s="26">
        <f>TripCalcs!A149</f>
        <v>148</v>
      </c>
      <c r="B149" s="26" t="str">
        <f>"TNT_"&amp;TripCalcs!B149</f>
        <v>TNT_C_SB</v>
      </c>
      <c r="C149" t="s">
        <v>351</v>
      </c>
      <c r="D149" t="str">
        <f t="shared" si="2"/>
        <v>TNT_C_SB</v>
      </c>
    </row>
    <row r="150" spans="1:4" x14ac:dyDescent="0.25">
      <c r="A150" s="26">
        <f>TripCalcs!A150</f>
        <v>149</v>
      </c>
      <c r="B150" s="26" t="str">
        <f>"TNT_"&amp;TripCalcs!B150</f>
        <v>TNT_C_SB</v>
      </c>
      <c r="C150" t="s">
        <v>351</v>
      </c>
      <c r="D150" t="str">
        <f t="shared" si="2"/>
        <v>TNT_C_SB</v>
      </c>
    </row>
    <row r="151" spans="1:4" x14ac:dyDescent="0.25">
      <c r="A151" s="26">
        <f>TripCalcs!A151</f>
        <v>150</v>
      </c>
      <c r="B151" s="26" t="str">
        <f>"TNT_"&amp;TripCalcs!B151</f>
        <v>TNT_C_SB</v>
      </c>
      <c r="C151" t="s">
        <v>351</v>
      </c>
      <c r="D151" t="str">
        <f t="shared" si="2"/>
        <v>TNT_C_SB</v>
      </c>
    </row>
    <row r="152" spans="1:4" x14ac:dyDescent="0.25">
      <c r="A152" s="26">
        <f>TripCalcs!A152</f>
        <v>151</v>
      </c>
      <c r="B152" s="26" t="str">
        <f>"TNT_"&amp;TripCalcs!B152</f>
        <v>TNT_C_SB</v>
      </c>
      <c r="C152" t="s">
        <v>351</v>
      </c>
      <c r="D152" t="str">
        <f t="shared" si="2"/>
        <v>TNT_C_SB</v>
      </c>
    </row>
    <row r="153" spans="1:4" x14ac:dyDescent="0.25">
      <c r="A153" s="26">
        <f>TripCalcs!A153</f>
        <v>152</v>
      </c>
      <c r="B153" s="26" t="str">
        <f>"TNT_"&amp;TripCalcs!B153</f>
        <v>TNT_C_SB</v>
      </c>
      <c r="C153" t="s">
        <v>351</v>
      </c>
      <c r="D153" t="str">
        <f t="shared" si="2"/>
        <v>TNT_C_SB</v>
      </c>
    </row>
    <row r="154" spans="1:4" x14ac:dyDescent="0.25">
      <c r="A154" s="26">
        <f>TripCalcs!A154</f>
        <v>153</v>
      </c>
      <c r="B154" s="26" t="str">
        <f>"TNT_"&amp;TripCalcs!B154</f>
        <v>TNT_C_SB</v>
      </c>
      <c r="C154" t="s">
        <v>351</v>
      </c>
      <c r="D154" t="str">
        <f t="shared" si="2"/>
        <v>TNT_C_SB</v>
      </c>
    </row>
    <row r="155" spans="1:4" x14ac:dyDescent="0.25">
      <c r="A155" s="26">
        <f>TripCalcs!A155</f>
        <v>154</v>
      </c>
      <c r="B155" s="26" t="str">
        <f>"TNT_"&amp;TripCalcs!B155</f>
        <v>TNT_C_SB</v>
      </c>
      <c r="C155" t="s">
        <v>351</v>
      </c>
      <c r="D155" t="str">
        <f t="shared" si="2"/>
        <v>TNT_C_SB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155"/>
  <sheetViews>
    <sheetView topLeftCell="A120" workbookViewId="0">
      <selection activeCell="A152" sqref="A152:B155"/>
    </sheetView>
  </sheetViews>
  <sheetFormatPr defaultRowHeight="15" x14ac:dyDescent="0.25"/>
  <cols>
    <col min="1" max="1" width="6.85546875" bestFit="1" customWidth="1"/>
    <col min="2" max="2" width="13.5703125" bestFit="1" customWidth="1"/>
  </cols>
  <sheetData>
    <row r="1" spans="1:2" x14ac:dyDescent="0.25">
      <c r="A1" t="s">
        <v>213</v>
      </c>
      <c r="B1" t="s">
        <v>214</v>
      </c>
    </row>
    <row r="2" spans="1:2" x14ac:dyDescent="0.25">
      <c r="A2" s="26">
        <f>TripCalcs!A2</f>
        <v>1</v>
      </c>
      <c r="B2" s="26" t="str">
        <f>TripCalcs!C2</f>
        <v>bus</v>
      </c>
    </row>
    <row r="3" spans="1:2" x14ac:dyDescent="0.25">
      <c r="A3" s="26">
        <f>TripCalcs!A3</f>
        <v>2</v>
      </c>
      <c r="B3" s="26" t="str">
        <f>TripCalcs!C3</f>
        <v>bus</v>
      </c>
    </row>
    <row r="4" spans="1:2" x14ac:dyDescent="0.25">
      <c r="A4" s="26">
        <f>TripCalcs!A4</f>
        <v>3</v>
      </c>
      <c r="B4" s="26" t="str">
        <f>TripCalcs!C4</f>
        <v>bus</v>
      </c>
    </row>
    <row r="5" spans="1:2" x14ac:dyDescent="0.25">
      <c r="A5" s="26">
        <f>TripCalcs!A5</f>
        <v>4</v>
      </c>
      <c r="B5" s="26" t="str">
        <f>TripCalcs!C5</f>
        <v>bus</v>
      </c>
    </row>
    <row r="6" spans="1:2" x14ac:dyDescent="0.25">
      <c r="A6" s="26">
        <f>TripCalcs!A6</f>
        <v>5</v>
      </c>
      <c r="B6" s="26" t="str">
        <f>TripCalcs!C6</f>
        <v>bus</v>
      </c>
    </row>
    <row r="7" spans="1:2" x14ac:dyDescent="0.25">
      <c r="A7" s="26">
        <f>TripCalcs!A7</f>
        <v>6</v>
      </c>
      <c r="B7" s="26" t="str">
        <f>TripCalcs!C7</f>
        <v>bus</v>
      </c>
    </row>
    <row r="8" spans="1:2" x14ac:dyDescent="0.25">
      <c r="A8" s="26">
        <f>TripCalcs!A8</f>
        <v>7</v>
      </c>
      <c r="B8" s="26" t="str">
        <f>TripCalcs!C8</f>
        <v>bus</v>
      </c>
    </row>
    <row r="9" spans="1:2" x14ac:dyDescent="0.25">
      <c r="A9" s="26">
        <f>TripCalcs!A9</f>
        <v>8</v>
      </c>
      <c r="B9" s="26" t="str">
        <f>TripCalcs!C9</f>
        <v>bus</v>
      </c>
    </row>
    <row r="10" spans="1:2" x14ac:dyDescent="0.25">
      <c r="A10" s="26">
        <f>TripCalcs!A10</f>
        <v>9</v>
      </c>
      <c r="B10" s="26" t="str">
        <f>TripCalcs!C10</f>
        <v>bus</v>
      </c>
    </row>
    <row r="11" spans="1:2" x14ac:dyDescent="0.25">
      <c r="A11" s="26">
        <f>TripCalcs!A11</f>
        <v>10</v>
      </c>
      <c r="B11" s="26" t="str">
        <f>TripCalcs!C11</f>
        <v>bus</v>
      </c>
    </row>
    <row r="12" spans="1:2" x14ac:dyDescent="0.25">
      <c r="A12" s="26">
        <f>TripCalcs!A12</f>
        <v>11</v>
      </c>
      <c r="B12" s="26" t="str">
        <f>TripCalcs!C12</f>
        <v>bus</v>
      </c>
    </row>
    <row r="13" spans="1:2" x14ac:dyDescent="0.25">
      <c r="A13" s="26">
        <f>TripCalcs!A13</f>
        <v>12</v>
      </c>
      <c r="B13" s="26" t="str">
        <f>TripCalcs!C13</f>
        <v>bus</v>
      </c>
    </row>
    <row r="14" spans="1:2" x14ac:dyDescent="0.25">
      <c r="A14" s="26">
        <f>TripCalcs!A14</f>
        <v>13</v>
      </c>
      <c r="B14" s="26" t="str">
        <f>TripCalcs!C14</f>
        <v>bus</v>
      </c>
    </row>
    <row r="15" spans="1:2" x14ac:dyDescent="0.25">
      <c r="A15" s="26">
        <f>TripCalcs!A15</f>
        <v>14</v>
      </c>
      <c r="B15" s="26" t="str">
        <f>TripCalcs!C15</f>
        <v>bus</v>
      </c>
    </row>
    <row r="16" spans="1:2" x14ac:dyDescent="0.25">
      <c r="A16" s="26">
        <f>TripCalcs!A16</f>
        <v>15</v>
      </c>
      <c r="B16" s="26" t="str">
        <f>TripCalcs!C16</f>
        <v>bus</v>
      </c>
    </row>
    <row r="17" spans="1:2" x14ac:dyDescent="0.25">
      <c r="A17" s="26">
        <f>TripCalcs!A17</f>
        <v>16</v>
      </c>
      <c r="B17" s="26" t="str">
        <f>TripCalcs!C17</f>
        <v>bus</v>
      </c>
    </row>
    <row r="18" spans="1:2" x14ac:dyDescent="0.25">
      <c r="A18" s="26">
        <f>TripCalcs!A18</f>
        <v>17</v>
      </c>
      <c r="B18" s="26" t="str">
        <f>TripCalcs!C18</f>
        <v>bus</v>
      </c>
    </row>
    <row r="19" spans="1:2" x14ac:dyDescent="0.25">
      <c r="A19" s="26">
        <f>TripCalcs!A19</f>
        <v>18</v>
      </c>
      <c r="B19" s="26" t="str">
        <f>TripCalcs!C19</f>
        <v>bus</v>
      </c>
    </row>
    <row r="20" spans="1:2" x14ac:dyDescent="0.25">
      <c r="A20" s="26">
        <f>TripCalcs!A20</f>
        <v>19</v>
      </c>
      <c r="B20" s="26" t="str">
        <f>TripCalcs!C20</f>
        <v>bus</v>
      </c>
    </row>
    <row r="21" spans="1:2" x14ac:dyDescent="0.25">
      <c r="A21" s="26">
        <f>TripCalcs!A21</f>
        <v>20</v>
      </c>
      <c r="B21" s="26" t="str">
        <f>TripCalcs!C21</f>
        <v>bus</v>
      </c>
    </row>
    <row r="22" spans="1:2" x14ac:dyDescent="0.25">
      <c r="A22" s="26">
        <f>TripCalcs!A22</f>
        <v>21</v>
      </c>
      <c r="B22" s="26" t="str">
        <f>TripCalcs!C22</f>
        <v>bus</v>
      </c>
    </row>
    <row r="23" spans="1:2" x14ac:dyDescent="0.25">
      <c r="A23" s="26">
        <f>TripCalcs!A23</f>
        <v>22</v>
      </c>
      <c r="B23" s="26" t="str">
        <f>TripCalcs!C23</f>
        <v>bus</v>
      </c>
    </row>
    <row r="24" spans="1:2" x14ac:dyDescent="0.25">
      <c r="A24" s="26">
        <f>TripCalcs!A24</f>
        <v>23</v>
      </c>
      <c r="B24" s="26" t="str">
        <f>TripCalcs!C24</f>
        <v>bus</v>
      </c>
    </row>
    <row r="25" spans="1:2" x14ac:dyDescent="0.25">
      <c r="A25" s="26">
        <f>TripCalcs!A25</f>
        <v>24</v>
      </c>
      <c r="B25" s="26" t="str">
        <f>TripCalcs!C25</f>
        <v>bus</v>
      </c>
    </row>
    <row r="26" spans="1:2" x14ac:dyDescent="0.25">
      <c r="A26" s="26">
        <f>TripCalcs!A26</f>
        <v>25</v>
      </c>
      <c r="B26" s="26" t="str">
        <f>TripCalcs!C26</f>
        <v>bus</v>
      </c>
    </row>
    <row r="27" spans="1:2" x14ac:dyDescent="0.25">
      <c r="A27" s="26">
        <f>TripCalcs!A27</f>
        <v>26</v>
      </c>
      <c r="B27" s="26" t="str">
        <f>TripCalcs!C27</f>
        <v>bus</v>
      </c>
    </row>
    <row r="28" spans="1:2" x14ac:dyDescent="0.25">
      <c r="A28" s="26">
        <f>TripCalcs!A28</f>
        <v>27</v>
      </c>
      <c r="B28" s="26" t="str">
        <f>TripCalcs!C28</f>
        <v>bus</v>
      </c>
    </row>
    <row r="29" spans="1:2" x14ac:dyDescent="0.25">
      <c r="A29" s="26">
        <f>TripCalcs!A29</f>
        <v>28</v>
      </c>
      <c r="B29" s="26" t="str">
        <f>TripCalcs!C29</f>
        <v>bus</v>
      </c>
    </row>
    <row r="30" spans="1:2" x14ac:dyDescent="0.25">
      <c r="A30" s="26">
        <f>TripCalcs!A30</f>
        <v>29</v>
      </c>
      <c r="B30" s="26" t="str">
        <f>TripCalcs!C30</f>
        <v>bus</v>
      </c>
    </row>
    <row r="31" spans="1:2" x14ac:dyDescent="0.25">
      <c r="A31" s="26">
        <f>TripCalcs!A31</f>
        <v>30</v>
      </c>
      <c r="B31" s="26" t="str">
        <f>TripCalcs!C31</f>
        <v>bus</v>
      </c>
    </row>
    <row r="32" spans="1:2" x14ac:dyDescent="0.25">
      <c r="A32" s="26">
        <f>TripCalcs!A32</f>
        <v>31</v>
      </c>
      <c r="B32" s="26" t="str">
        <f>TripCalcs!C32</f>
        <v>bus</v>
      </c>
    </row>
    <row r="33" spans="1:2" x14ac:dyDescent="0.25">
      <c r="A33" s="26">
        <f>TripCalcs!A33</f>
        <v>32</v>
      </c>
      <c r="B33" s="26" t="str">
        <f>TripCalcs!C33</f>
        <v>bus</v>
      </c>
    </row>
    <row r="34" spans="1:2" x14ac:dyDescent="0.25">
      <c r="A34" s="26">
        <f>TripCalcs!A34</f>
        <v>33</v>
      </c>
      <c r="B34" s="26" t="str">
        <f>TripCalcs!C34</f>
        <v>bus</v>
      </c>
    </row>
    <row r="35" spans="1:2" x14ac:dyDescent="0.25">
      <c r="A35" s="26">
        <f>TripCalcs!A35</f>
        <v>34</v>
      </c>
      <c r="B35" s="26" t="str">
        <f>TripCalcs!C35</f>
        <v>bus</v>
      </c>
    </row>
    <row r="36" spans="1:2" x14ac:dyDescent="0.25">
      <c r="A36" s="26">
        <f>TripCalcs!A36</f>
        <v>35</v>
      </c>
      <c r="B36" s="26" t="str">
        <f>TripCalcs!C36</f>
        <v>bus</v>
      </c>
    </row>
    <row r="37" spans="1:2" x14ac:dyDescent="0.25">
      <c r="A37" s="26">
        <f>TripCalcs!A37</f>
        <v>36</v>
      </c>
      <c r="B37" s="26" t="str">
        <f>TripCalcs!C37</f>
        <v>bus</v>
      </c>
    </row>
    <row r="38" spans="1:2" x14ac:dyDescent="0.25">
      <c r="A38" s="26">
        <f>TripCalcs!A38</f>
        <v>37</v>
      </c>
      <c r="B38" s="26" t="str">
        <f>TripCalcs!C38</f>
        <v>bus</v>
      </c>
    </row>
    <row r="39" spans="1:2" x14ac:dyDescent="0.25">
      <c r="A39" s="26">
        <f>TripCalcs!A39</f>
        <v>38</v>
      </c>
      <c r="B39" s="26" t="str">
        <f>TripCalcs!C39</f>
        <v>bus</v>
      </c>
    </row>
    <row r="40" spans="1:2" x14ac:dyDescent="0.25">
      <c r="A40" s="26">
        <f>TripCalcs!A40</f>
        <v>39</v>
      </c>
      <c r="B40" s="26" t="str">
        <f>TripCalcs!C40</f>
        <v>bus</v>
      </c>
    </row>
    <row r="41" spans="1:2" x14ac:dyDescent="0.25">
      <c r="A41" s="26">
        <f>TripCalcs!A41</f>
        <v>40</v>
      </c>
      <c r="B41" s="26" t="str">
        <f>TripCalcs!C41</f>
        <v>bus</v>
      </c>
    </row>
    <row r="42" spans="1:2" x14ac:dyDescent="0.25">
      <c r="A42" s="26">
        <f>TripCalcs!A42</f>
        <v>41</v>
      </c>
      <c r="B42" s="26" t="str">
        <f>TripCalcs!C42</f>
        <v>bus</v>
      </c>
    </row>
    <row r="43" spans="1:2" x14ac:dyDescent="0.25">
      <c r="A43" s="26">
        <f>TripCalcs!A43</f>
        <v>42</v>
      </c>
      <c r="B43" s="26" t="str">
        <f>TripCalcs!C43</f>
        <v>bus</v>
      </c>
    </row>
    <row r="44" spans="1:2" x14ac:dyDescent="0.25">
      <c r="A44" s="26">
        <f>TripCalcs!A44</f>
        <v>43</v>
      </c>
      <c r="B44" s="26" t="str">
        <f>TripCalcs!C44</f>
        <v>bus</v>
      </c>
    </row>
    <row r="45" spans="1:2" x14ac:dyDescent="0.25">
      <c r="A45" s="26">
        <f>TripCalcs!A45</f>
        <v>44</v>
      </c>
      <c r="B45" s="26" t="str">
        <f>TripCalcs!C45</f>
        <v>bus</v>
      </c>
    </row>
    <row r="46" spans="1:2" x14ac:dyDescent="0.25">
      <c r="A46" s="26">
        <f>TripCalcs!A46</f>
        <v>45</v>
      </c>
      <c r="B46" s="26" t="str">
        <f>TripCalcs!C46</f>
        <v>bus</v>
      </c>
    </row>
    <row r="47" spans="1:2" x14ac:dyDescent="0.25">
      <c r="A47" s="26">
        <f>TripCalcs!A47</f>
        <v>46</v>
      </c>
      <c r="B47" s="26" t="str">
        <f>TripCalcs!C47</f>
        <v>bus</v>
      </c>
    </row>
    <row r="48" spans="1:2" x14ac:dyDescent="0.25">
      <c r="A48" s="26">
        <f>TripCalcs!A48</f>
        <v>47</v>
      </c>
      <c r="B48" s="26" t="str">
        <f>TripCalcs!C48</f>
        <v>bus</v>
      </c>
    </row>
    <row r="49" spans="1:2" x14ac:dyDescent="0.25">
      <c r="A49" s="26">
        <f>TripCalcs!A49</f>
        <v>48</v>
      </c>
      <c r="B49" s="26" t="str">
        <f>TripCalcs!C49</f>
        <v>bus</v>
      </c>
    </row>
    <row r="50" spans="1:2" x14ac:dyDescent="0.25">
      <c r="A50" s="26">
        <f>TripCalcs!A50</f>
        <v>49</v>
      </c>
      <c r="B50" s="26" t="str">
        <f>TripCalcs!C50</f>
        <v>bus</v>
      </c>
    </row>
    <row r="51" spans="1:2" x14ac:dyDescent="0.25">
      <c r="A51" s="26">
        <f>TripCalcs!A51</f>
        <v>50</v>
      </c>
      <c r="B51" s="26" t="str">
        <f>TripCalcs!C51</f>
        <v>bus</v>
      </c>
    </row>
    <row r="52" spans="1:2" x14ac:dyDescent="0.25">
      <c r="A52" s="26">
        <f>TripCalcs!A52</f>
        <v>51</v>
      </c>
      <c r="B52" s="26" t="str">
        <f>TripCalcs!C52</f>
        <v>bus</v>
      </c>
    </row>
    <row r="53" spans="1:2" x14ac:dyDescent="0.25">
      <c r="A53" s="26">
        <f>TripCalcs!A53</f>
        <v>52</v>
      </c>
      <c r="B53" s="26" t="str">
        <f>TripCalcs!C53</f>
        <v>bus</v>
      </c>
    </row>
    <row r="54" spans="1:2" x14ac:dyDescent="0.25">
      <c r="A54" s="26">
        <f>TripCalcs!A54</f>
        <v>53</v>
      </c>
      <c r="B54" s="26" t="str">
        <f>TripCalcs!C54</f>
        <v>bus</v>
      </c>
    </row>
    <row r="55" spans="1:2" x14ac:dyDescent="0.25">
      <c r="A55" s="26">
        <f>TripCalcs!A55</f>
        <v>54</v>
      </c>
      <c r="B55" s="26" t="str">
        <f>TripCalcs!C55</f>
        <v>bus</v>
      </c>
    </row>
    <row r="56" spans="1:2" x14ac:dyDescent="0.25">
      <c r="A56" s="26">
        <f>TripCalcs!A56</f>
        <v>55</v>
      </c>
      <c r="B56" s="26" t="str">
        <f>TripCalcs!C56</f>
        <v>bus</v>
      </c>
    </row>
    <row r="57" spans="1:2" x14ac:dyDescent="0.25">
      <c r="A57" s="26">
        <f>TripCalcs!A57</f>
        <v>56</v>
      </c>
      <c r="B57" s="26" t="str">
        <f>TripCalcs!C57</f>
        <v>bus</v>
      </c>
    </row>
    <row r="58" spans="1:2" x14ac:dyDescent="0.25">
      <c r="A58" s="26">
        <f>TripCalcs!A58</f>
        <v>57</v>
      </c>
      <c r="B58" s="26" t="str">
        <f>TripCalcs!C58</f>
        <v>bus</v>
      </c>
    </row>
    <row r="59" spans="1:2" x14ac:dyDescent="0.25">
      <c r="A59" s="26">
        <f>TripCalcs!A59</f>
        <v>58</v>
      </c>
      <c r="B59" s="26" t="str">
        <f>TripCalcs!C59</f>
        <v>bus</v>
      </c>
    </row>
    <row r="60" spans="1:2" x14ac:dyDescent="0.25">
      <c r="A60" s="26">
        <f>TripCalcs!A60</f>
        <v>59</v>
      </c>
      <c r="B60" s="26" t="str">
        <f>TripCalcs!C60</f>
        <v>bus</v>
      </c>
    </row>
    <row r="61" spans="1:2" x14ac:dyDescent="0.25">
      <c r="A61" s="26">
        <f>TripCalcs!A61</f>
        <v>60</v>
      </c>
      <c r="B61" s="26" t="str">
        <f>TripCalcs!C61</f>
        <v>bus</v>
      </c>
    </row>
    <row r="62" spans="1:2" x14ac:dyDescent="0.25">
      <c r="A62" s="26">
        <f>TripCalcs!A62</f>
        <v>61</v>
      </c>
      <c r="B62" s="26" t="str">
        <f>TripCalcs!C62</f>
        <v>bus</v>
      </c>
    </row>
    <row r="63" spans="1:2" x14ac:dyDescent="0.25">
      <c r="A63" s="26">
        <f>TripCalcs!A63</f>
        <v>62</v>
      </c>
      <c r="B63" s="26" t="str">
        <f>TripCalcs!C63</f>
        <v>bus</v>
      </c>
    </row>
    <row r="64" spans="1:2" x14ac:dyDescent="0.25">
      <c r="A64" s="26">
        <f>TripCalcs!A64</f>
        <v>63</v>
      </c>
      <c r="B64" s="26" t="str">
        <f>TripCalcs!C64</f>
        <v>bus</v>
      </c>
    </row>
    <row r="65" spans="1:2" x14ac:dyDescent="0.25">
      <c r="A65" s="26">
        <f>TripCalcs!A65</f>
        <v>64</v>
      </c>
      <c r="B65" s="26" t="str">
        <f>TripCalcs!C65</f>
        <v>bus</v>
      </c>
    </row>
    <row r="66" spans="1:2" x14ac:dyDescent="0.25">
      <c r="A66" s="26">
        <f>TripCalcs!A66</f>
        <v>65</v>
      </c>
      <c r="B66" s="26" t="str">
        <f>TripCalcs!C66</f>
        <v>bus</v>
      </c>
    </row>
    <row r="67" spans="1:2" x14ac:dyDescent="0.25">
      <c r="A67" s="26">
        <f>TripCalcs!A67</f>
        <v>66</v>
      </c>
      <c r="B67" s="26" t="str">
        <f>TripCalcs!C67</f>
        <v>bus</v>
      </c>
    </row>
    <row r="68" spans="1:2" x14ac:dyDescent="0.25">
      <c r="A68" s="26">
        <f>TripCalcs!A68</f>
        <v>67</v>
      </c>
      <c r="B68" s="26" t="str">
        <f>TripCalcs!C68</f>
        <v>bus</v>
      </c>
    </row>
    <row r="69" spans="1:2" x14ac:dyDescent="0.25">
      <c r="A69" s="26">
        <f>TripCalcs!A69</f>
        <v>68</v>
      </c>
      <c r="B69" s="26" t="str">
        <f>TripCalcs!C69</f>
        <v>bus</v>
      </c>
    </row>
    <row r="70" spans="1:2" x14ac:dyDescent="0.25">
      <c r="A70" s="26">
        <f>TripCalcs!A70</f>
        <v>69</v>
      </c>
      <c r="B70" s="26" t="str">
        <f>TripCalcs!C70</f>
        <v>bus</v>
      </c>
    </row>
    <row r="71" spans="1:2" x14ac:dyDescent="0.25">
      <c r="A71" s="26">
        <f>TripCalcs!A71</f>
        <v>70</v>
      </c>
      <c r="B71" s="26" t="str">
        <f>TripCalcs!C71</f>
        <v>bus</v>
      </c>
    </row>
    <row r="72" spans="1:2" x14ac:dyDescent="0.25">
      <c r="A72" s="26">
        <f>TripCalcs!A72</f>
        <v>71</v>
      </c>
      <c r="B72" s="26" t="str">
        <f>TripCalcs!C72</f>
        <v>bus</v>
      </c>
    </row>
    <row r="73" spans="1:2" x14ac:dyDescent="0.25">
      <c r="A73" s="26">
        <f>TripCalcs!A73</f>
        <v>72</v>
      </c>
      <c r="B73" s="26" t="str">
        <f>TripCalcs!C73</f>
        <v>bus</v>
      </c>
    </row>
    <row r="74" spans="1:2" x14ac:dyDescent="0.25">
      <c r="A74" s="26">
        <f>TripCalcs!A74</f>
        <v>73</v>
      </c>
      <c r="B74" s="26" t="str">
        <f>TripCalcs!C74</f>
        <v>bus</v>
      </c>
    </row>
    <row r="75" spans="1:2" x14ac:dyDescent="0.25">
      <c r="A75" s="26">
        <f>TripCalcs!A75</f>
        <v>74</v>
      </c>
      <c r="B75" s="26" t="str">
        <f>TripCalcs!C75</f>
        <v>bus</v>
      </c>
    </row>
    <row r="76" spans="1:2" x14ac:dyDescent="0.25">
      <c r="A76" s="26">
        <f>TripCalcs!A76</f>
        <v>75</v>
      </c>
      <c r="B76" s="26" t="str">
        <f>TripCalcs!C76</f>
        <v>bus</v>
      </c>
    </row>
    <row r="77" spans="1:2" x14ac:dyDescent="0.25">
      <c r="A77" s="26">
        <f>TripCalcs!A77</f>
        <v>76</v>
      </c>
      <c r="B77" s="26" t="str">
        <f>TripCalcs!C77</f>
        <v>bus</v>
      </c>
    </row>
    <row r="78" spans="1:2" x14ac:dyDescent="0.25">
      <c r="A78" s="26">
        <f>TripCalcs!A78</f>
        <v>77</v>
      </c>
      <c r="B78" s="26" t="str">
        <f>TripCalcs!C78</f>
        <v>bus</v>
      </c>
    </row>
    <row r="79" spans="1:2" x14ac:dyDescent="0.25">
      <c r="A79" s="26">
        <f>TripCalcs!A79</f>
        <v>78</v>
      </c>
      <c r="B79" s="26" t="str">
        <f>TripCalcs!C79</f>
        <v>bus</v>
      </c>
    </row>
    <row r="80" spans="1:2" x14ac:dyDescent="0.25">
      <c r="A80" s="26">
        <f>TripCalcs!A80</f>
        <v>79</v>
      </c>
      <c r="B80" s="26" t="str">
        <f>TripCalcs!C80</f>
        <v>bus</v>
      </c>
    </row>
    <row r="81" spans="1:2" x14ac:dyDescent="0.25">
      <c r="A81" s="26">
        <f>TripCalcs!A81</f>
        <v>80</v>
      </c>
      <c r="B81" s="26" t="str">
        <f>TripCalcs!C81</f>
        <v>bus</v>
      </c>
    </row>
    <row r="82" spans="1:2" x14ac:dyDescent="0.25">
      <c r="A82" s="26">
        <f>TripCalcs!A82</f>
        <v>81</v>
      </c>
      <c r="B82" s="26" t="str">
        <f>TripCalcs!C82</f>
        <v>bus</v>
      </c>
    </row>
    <row r="83" spans="1:2" x14ac:dyDescent="0.25">
      <c r="A83" s="26">
        <f>TripCalcs!A83</f>
        <v>82</v>
      </c>
      <c r="B83" s="26" t="str">
        <f>TripCalcs!C83</f>
        <v>bus</v>
      </c>
    </row>
    <row r="84" spans="1:2" x14ac:dyDescent="0.25">
      <c r="A84" s="26">
        <f>TripCalcs!A84</f>
        <v>83</v>
      </c>
      <c r="B84" s="26" t="str">
        <f>TripCalcs!C84</f>
        <v>bus</v>
      </c>
    </row>
    <row r="85" spans="1:2" x14ac:dyDescent="0.25">
      <c r="A85" s="26">
        <f>TripCalcs!A85</f>
        <v>84</v>
      </c>
      <c r="B85" s="26" t="str">
        <f>TripCalcs!C85</f>
        <v>bus</v>
      </c>
    </row>
    <row r="86" spans="1:2" x14ac:dyDescent="0.25">
      <c r="A86" s="26">
        <f>TripCalcs!A86</f>
        <v>85</v>
      </c>
      <c r="B86" s="26" t="str">
        <f>TripCalcs!C86</f>
        <v>bus</v>
      </c>
    </row>
    <row r="87" spans="1:2" x14ac:dyDescent="0.25">
      <c r="A87" s="26">
        <f>TripCalcs!A87</f>
        <v>86</v>
      </c>
      <c r="B87" s="26" t="str">
        <f>TripCalcs!C87</f>
        <v>bus</v>
      </c>
    </row>
    <row r="88" spans="1:2" x14ac:dyDescent="0.25">
      <c r="A88" s="26">
        <f>TripCalcs!A88</f>
        <v>87</v>
      </c>
      <c r="B88" s="26" t="str">
        <f>TripCalcs!C88</f>
        <v>bus</v>
      </c>
    </row>
    <row r="89" spans="1:2" x14ac:dyDescent="0.25">
      <c r="A89" s="26">
        <f>TripCalcs!A89</f>
        <v>88</v>
      </c>
      <c r="B89" s="26" t="str">
        <f>TripCalcs!C89</f>
        <v>bus</v>
      </c>
    </row>
    <row r="90" spans="1:2" x14ac:dyDescent="0.25">
      <c r="A90" s="26">
        <f>TripCalcs!A90</f>
        <v>89</v>
      </c>
      <c r="B90" s="26" t="str">
        <f>TripCalcs!C90</f>
        <v>bus</v>
      </c>
    </row>
    <row r="91" spans="1:2" x14ac:dyDescent="0.25">
      <c r="A91" s="26">
        <f>TripCalcs!A91</f>
        <v>90</v>
      </c>
      <c r="B91" s="26" t="str">
        <f>TripCalcs!C91</f>
        <v>bus</v>
      </c>
    </row>
    <row r="92" spans="1:2" x14ac:dyDescent="0.25">
      <c r="A92" s="26">
        <f>TripCalcs!A92</f>
        <v>91</v>
      </c>
      <c r="B92" s="26" t="str">
        <f>TripCalcs!C92</f>
        <v>bus</v>
      </c>
    </row>
    <row r="93" spans="1:2" x14ac:dyDescent="0.25">
      <c r="A93" s="26">
        <f>TripCalcs!A93</f>
        <v>92</v>
      </c>
      <c r="B93" s="26" t="str">
        <f>TripCalcs!C93</f>
        <v>bus</v>
      </c>
    </row>
    <row r="94" spans="1:2" x14ac:dyDescent="0.25">
      <c r="A94" s="26">
        <f>TripCalcs!A94</f>
        <v>93</v>
      </c>
      <c r="B94" s="26" t="str">
        <f>TripCalcs!C94</f>
        <v>bus</v>
      </c>
    </row>
    <row r="95" spans="1:2" x14ac:dyDescent="0.25">
      <c r="A95" s="26">
        <f>TripCalcs!A95</f>
        <v>94</v>
      </c>
      <c r="B95" s="26" t="str">
        <f>TripCalcs!C95</f>
        <v>bus</v>
      </c>
    </row>
    <row r="96" spans="1:2" x14ac:dyDescent="0.25">
      <c r="A96" s="26">
        <f>TripCalcs!A96</f>
        <v>95</v>
      </c>
      <c r="B96" s="26" t="str">
        <f>TripCalcs!C96</f>
        <v>bus</v>
      </c>
    </row>
    <row r="97" spans="1:2" x14ac:dyDescent="0.25">
      <c r="A97" s="26">
        <f>TripCalcs!A97</f>
        <v>96</v>
      </c>
      <c r="B97" s="26" t="str">
        <f>TripCalcs!C97</f>
        <v>bus</v>
      </c>
    </row>
    <row r="98" spans="1:2" x14ac:dyDescent="0.25">
      <c r="A98" s="26">
        <f>TripCalcs!A98</f>
        <v>97</v>
      </c>
      <c r="B98" s="26" t="str">
        <f>TripCalcs!C98</f>
        <v>bus</v>
      </c>
    </row>
    <row r="99" spans="1:2" x14ac:dyDescent="0.25">
      <c r="A99" s="26">
        <f>TripCalcs!A99</f>
        <v>98</v>
      </c>
      <c r="B99" s="26" t="str">
        <f>TripCalcs!C99</f>
        <v>bus</v>
      </c>
    </row>
    <row r="100" spans="1:2" x14ac:dyDescent="0.25">
      <c r="A100" s="26">
        <f>TripCalcs!A100</f>
        <v>99</v>
      </c>
      <c r="B100" s="26" t="str">
        <f>TripCalcs!C100</f>
        <v>bus</v>
      </c>
    </row>
    <row r="101" spans="1:2" x14ac:dyDescent="0.25">
      <c r="A101" s="26">
        <f>TripCalcs!A101</f>
        <v>100</v>
      </c>
      <c r="B101" s="26" t="str">
        <f>TripCalcs!C101</f>
        <v>bus</v>
      </c>
    </row>
    <row r="102" spans="1:2" x14ac:dyDescent="0.25">
      <c r="A102" s="26">
        <f>TripCalcs!A102</f>
        <v>101</v>
      </c>
      <c r="B102" s="26" t="str">
        <f>TripCalcs!C102</f>
        <v>bus</v>
      </c>
    </row>
    <row r="103" spans="1:2" x14ac:dyDescent="0.25">
      <c r="A103" s="26">
        <f>TripCalcs!A103</f>
        <v>102</v>
      </c>
      <c r="B103" s="26" t="str">
        <f>TripCalcs!C103</f>
        <v>bus</v>
      </c>
    </row>
    <row r="104" spans="1:2" x14ac:dyDescent="0.25">
      <c r="A104" s="26">
        <f>TripCalcs!A104</f>
        <v>103</v>
      </c>
      <c r="B104" s="26" t="str">
        <f>TripCalcs!C104</f>
        <v>bus</v>
      </c>
    </row>
    <row r="105" spans="1:2" x14ac:dyDescent="0.25">
      <c r="A105" s="26">
        <f>TripCalcs!A105</f>
        <v>104</v>
      </c>
      <c r="B105" s="26" t="str">
        <f>TripCalcs!C105</f>
        <v>bus</v>
      </c>
    </row>
    <row r="106" spans="1:2" x14ac:dyDescent="0.25">
      <c r="A106" s="26">
        <f>TripCalcs!A106</f>
        <v>105</v>
      </c>
      <c r="B106" s="26" t="str">
        <f>TripCalcs!C106</f>
        <v>bus</v>
      </c>
    </row>
    <row r="107" spans="1:2" x14ac:dyDescent="0.25">
      <c r="A107" s="26">
        <f>TripCalcs!A107</f>
        <v>106</v>
      </c>
      <c r="B107" s="26" t="str">
        <f>TripCalcs!C107</f>
        <v>bus</v>
      </c>
    </row>
    <row r="108" spans="1:2" x14ac:dyDescent="0.25">
      <c r="A108" s="26">
        <f>TripCalcs!A108</f>
        <v>107</v>
      </c>
      <c r="B108" s="26" t="str">
        <f>TripCalcs!C108</f>
        <v>bus</v>
      </c>
    </row>
    <row r="109" spans="1:2" x14ac:dyDescent="0.25">
      <c r="A109" s="26">
        <f>TripCalcs!A109</f>
        <v>108</v>
      </c>
      <c r="B109" s="26" t="str">
        <f>TripCalcs!C109</f>
        <v>bus</v>
      </c>
    </row>
    <row r="110" spans="1:2" x14ac:dyDescent="0.25">
      <c r="A110" s="26">
        <f>TripCalcs!A110</f>
        <v>109</v>
      </c>
      <c r="B110" s="26" t="str">
        <f>TripCalcs!C110</f>
        <v>bus</v>
      </c>
    </row>
    <row r="111" spans="1:2" x14ac:dyDescent="0.25">
      <c r="A111" s="26">
        <f>TripCalcs!A111</f>
        <v>110</v>
      </c>
      <c r="B111" s="26" t="str">
        <f>TripCalcs!C111</f>
        <v>bus</v>
      </c>
    </row>
    <row r="112" spans="1:2" x14ac:dyDescent="0.25">
      <c r="A112" s="26">
        <f>TripCalcs!A112</f>
        <v>111</v>
      </c>
      <c r="B112" s="26" t="str">
        <f>TripCalcs!C112</f>
        <v>bus</v>
      </c>
    </row>
    <row r="113" spans="1:2" x14ac:dyDescent="0.25">
      <c r="A113" s="26">
        <f>TripCalcs!A113</f>
        <v>112</v>
      </c>
      <c r="B113" s="26" t="str">
        <f>TripCalcs!C113</f>
        <v>bus</v>
      </c>
    </row>
    <row r="114" spans="1:2" x14ac:dyDescent="0.25">
      <c r="A114" s="26">
        <f>TripCalcs!A114</f>
        <v>113</v>
      </c>
      <c r="B114" s="26" t="str">
        <f>TripCalcs!C114</f>
        <v>bus</v>
      </c>
    </row>
    <row r="115" spans="1:2" x14ac:dyDescent="0.25">
      <c r="A115" s="26">
        <f>TripCalcs!A115</f>
        <v>114</v>
      </c>
      <c r="B115" s="26" t="str">
        <f>TripCalcs!C115</f>
        <v>bus</v>
      </c>
    </row>
    <row r="116" spans="1:2" x14ac:dyDescent="0.25">
      <c r="A116" s="26">
        <f>TripCalcs!A116</f>
        <v>115</v>
      </c>
      <c r="B116" s="26" t="str">
        <f>TripCalcs!C116</f>
        <v>bus</v>
      </c>
    </row>
    <row r="117" spans="1:2" x14ac:dyDescent="0.25">
      <c r="A117" s="26">
        <f>TripCalcs!A117</f>
        <v>116</v>
      </c>
      <c r="B117" s="26" t="str">
        <f>TripCalcs!C117</f>
        <v>bus</v>
      </c>
    </row>
    <row r="118" spans="1:2" x14ac:dyDescent="0.25">
      <c r="A118" s="26">
        <f>TripCalcs!A118</f>
        <v>117</v>
      </c>
      <c r="B118" s="26" t="str">
        <f>TripCalcs!C118</f>
        <v>bus</v>
      </c>
    </row>
    <row r="119" spans="1:2" x14ac:dyDescent="0.25">
      <c r="A119" s="26">
        <f>TripCalcs!A119</f>
        <v>118</v>
      </c>
      <c r="B119" s="26" t="str">
        <f>TripCalcs!C119</f>
        <v>bus</v>
      </c>
    </row>
    <row r="120" spans="1:2" x14ac:dyDescent="0.25">
      <c r="A120" s="26">
        <f>TripCalcs!A120</f>
        <v>119</v>
      </c>
      <c r="B120" s="26" t="str">
        <f>TripCalcs!C120</f>
        <v>train</v>
      </c>
    </row>
    <row r="121" spans="1:2" x14ac:dyDescent="0.25">
      <c r="A121" s="26">
        <f>TripCalcs!A121</f>
        <v>120</v>
      </c>
      <c r="B121" s="26" t="str">
        <f>TripCalcs!C121</f>
        <v>train</v>
      </c>
    </row>
    <row r="122" spans="1:2" x14ac:dyDescent="0.25">
      <c r="A122" s="26">
        <f>TripCalcs!A122</f>
        <v>121</v>
      </c>
      <c r="B122" s="26" t="str">
        <f>TripCalcs!C122</f>
        <v>train</v>
      </c>
    </row>
    <row r="123" spans="1:2" x14ac:dyDescent="0.25">
      <c r="A123" s="26">
        <f>TripCalcs!A123</f>
        <v>122</v>
      </c>
      <c r="B123" s="26" t="str">
        <f>TripCalcs!C123</f>
        <v>train</v>
      </c>
    </row>
    <row r="124" spans="1:2" x14ac:dyDescent="0.25">
      <c r="A124" s="26">
        <f>TripCalcs!A124</f>
        <v>123</v>
      </c>
      <c r="B124" s="26" t="str">
        <f>TripCalcs!C124</f>
        <v>train</v>
      </c>
    </row>
    <row r="125" spans="1:2" x14ac:dyDescent="0.25">
      <c r="A125" s="26">
        <f>TripCalcs!A125</f>
        <v>124</v>
      </c>
      <c r="B125" s="26" t="str">
        <f>TripCalcs!C125</f>
        <v>train</v>
      </c>
    </row>
    <row r="126" spans="1:2" x14ac:dyDescent="0.25">
      <c r="A126" s="26">
        <f>TripCalcs!A126</f>
        <v>125</v>
      </c>
      <c r="B126" s="26" t="str">
        <f>TripCalcs!C126</f>
        <v>train</v>
      </c>
    </row>
    <row r="127" spans="1:2" x14ac:dyDescent="0.25">
      <c r="A127" s="26">
        <f>TripCalcs!A127</f>
        <v>126</v>
      </c>
      <c r="B127" s="26" t="str">
        <f>TripCalcs!C127</f>
        <v>train</v>
      </c>
    </row>
    <row r="128" spans="1:2" x14ac:dyDescent="0.25">
      <c r="A128" s="26">
        <f>TripCalcs!A128</f>
        <v>127</v>
      </c>
      <c r="B128" s="26" t="str">
        <f>TripCalcs!C128</f>
        <v>train</v>
      </c>
    </row>
    <row r="129" spans="1:2" x14ac:dyDescent="0.25">
      <c r="A129" s="26">
        <f>TripCalcs!A129</f>
        <v>128</v>
      </c>
      <c r="B129" s="26" t="str">
        <f>TripCalcs!C129</f>
        <v>train</v>
      </c>
    </row>
    <row r="130" spans="1:2" x14ac:dyDescent="0.25">
      <c r="A130" s="26">
        <f>TripCalcs!A130</f>
        <v>129</v>
      </c>
      <c r="B130" s="26" t="str">
        <f>TripCalcs!C130</f>
        <v>train</v>
      </c>
    </row>
    <row r="131" spans="1:2" x14ac:dyDescent="0.25">
      <c r="A131" s="26">
        <f>TripCalcs!A131</f>
        <v>130</v>
      </c>
      <c r="B131" s="26" t="str">
        <f>TripCalcs!C131</f>
        <v>train</v>
      </c>
    </row>
    <row r="132" spans="1:2" x14ac:dyDescent="0.25">
      <c r="A132" s="26">
        <f>TripCalcs!A132</f>
        <v>131</v>
      </c>
      <c r="B132" s="26" t="str">
        <f>TripCalcs!C132</f>
        <v>train</v>
      </c>
    </row>
    <row r="133" spans="1:2" x14ac:dyDescent="0.25">
      <c r="A133" s="26">
        <f>TripCalcs!A133</f>
        <v>132</v>
      </c>
      <c r="B133" s="26" t="str">
        <f>TripCalcs!C133</f>
        <v>train</v>
      </c>
    </row>
    <row r="134" spans="1:2" x14ac:dyDescent="0.25">
      <c r="A134" s="26">
        <f>TripCalcs!A134</f>
        <v>133</v>
      </c>
      <c r="B134" s="26" t="str">
        <f>TripCalcs!C134</f>
        <v>train</v>
      </c>
    </row>
    <row r="135" spans="1:2" x14ac:dyDescent="0.25">
      <c r="A135" s="26">
        <f>TripCalcs!A135</f>
        <v>134</v>
      </c>
      <c r="B135" s="26" t="str">
        <f>TripCalcs!C135</f>
        <v>train</v>
      </c>
    </row>
    <row r="136" spans="1:2" x14ac:dyDescent="0.25">
      <c r="A136" s="26">
        <f>TripCalcs!A136</f>
        <v>135</v>
      </c>
      <c r="B136" s="26" t="str">
        <f>TripCalcs!C136</f>
        <v>train</v>
      </c>
    </row>
    <row r="137" spans="1:2" x14ac:dyDescent="0.25">
      <c r="A137" s="26">
        <f>TripCalcs!A137</f>
        <v>136</v>
      </c>
      <c r="B137" s="26" t="str">
        <f>TripCalcs!C137</f>
        <v>train</v>
      </c>
    </row>
    <row r="138" spans="1:2" x14ac:dyDescent="0.25">
      <c r="A138" s="26">
        <f>TripCalcs!A138</f>
        <v>137</v>
      </c>
      <c r="B138" s="26" t="str">
        <f>TripCalcs!C138</f>
        <v>train</v>
      </c>
    </row>
    <row r="139" spans="1:2" x14ac:dyDescent="0.25">
      <c r="A139" s="26">
        <f>TripCalcs!A139</f>
        <v>138</v>
      </c>
      <c r="B139" s="26" t="str">
        <f>TripCalcs!C139</f>
        <v>train</v>
      </c>
    </row>
    <row r="140" spans="1:2" x14ac:dyDescent="0.25">
      <c r="A140" s="26">
        <f>TripCalcs!A140</f>
        <v>139</v>
      </c>
      <c r="B140" s="26" t="str">
        <f>TripCalcs!C140</f>
        <v>train</v>
      </c>
    </row>
    <row r="141" spans="1:2" x14ac:dyDescent="0.25">
      <c r="A141" s="26">
        <f>TripCalcs!A141</f>
        <v>140</v>
      </c>
      <c r="B141" s="26" t="str">
        <f>TripCalcs!C141</f>
        <v>train</v>
      </c>
    </row>
    <row r="142" spans="1:2" x14ac:dyDescent="0.25">
      <c r="A142" s="26">
        <f>TripCalcs!A142</f>
        <v>141</v>
      </c>
      <c r="B142" s="26" t="str">
        <f>TripCalcs!C142</f>
        <v>train</v>
      </c>
    </row>
    <row r="143" spans="1:2" x14ac:dyDescent="0.25">
      <c r="A143" s="26">
        <f>TripCalcs!A143</f>
        <v>142</v>
      </c>
      <c r="B143" s="26" t="str">
        <f>TripCalcs!C143</f>
        <v>train</v>
      </c>
    </row>
    <row r="144" spans="1:2" x14ac:dyDescent="0.25">
      <c r="A144" s="26">
        <f>TripCalcs!A144</f>
        <v>143</v>
      </c>
      <c r="B144" s="26" t="str">
        <f>TripCalcs!C144</f>
        <v>train</v>
      </c>
    </row>
    <row r="145" spans="1:2" x14ac:dyDescent="0.25">
      <c r="A145" s="26">
        <f>TripCalcs!A145</f>
        <v>144</v>
      </c>
      <c r="B145" s="26" t="str">
        <f>TripCalcs!C145</f>
        <v>train</v>
      </c>
    </row>
    <row r="146" spans="1:2" x14ac:dyDescent="0.25">
      <c r="A146" s="26">
        <f>TripCalcs!A146</f>
        <v>145</v>
      </c>
      <c r="B146" s="26" t="str">
        <f>TripCalcs!C146</f>
        <v>train</v>
      </c>
    </row>
    <row r="147" spans="1:2" x14ac:dyDescent="0.25">
      <c r="A147" s="26">
        <f>TripCalcs!A147</f>
        <v>146</v>
      </c>
      <c r="B147" s="26" t="str">
        <f>TripCalcs!C147</f>
        <v>train</v>
      </c>
    </row>
    <row r="148" spans="1:2" x14ac:dyDescent="0.25">
      <c r="A148" s="26">
        <f>TripCalcs!A148</f>
        <v>147</v>
      </c>
      <c r="B148" s="26" t="str">
        <f>TripCalcs!C148</f>
        <v>train</v>
      </c>
    </row>
    <row r="149" spans="1:2" x14ac:dyDescent="0.25">
      <c r="A149" s="26">
        <f>TripCalcs!A149</f>
        <v>148</v>
      </c>
      <c r="B149" s="26" t="str">
        <f>TripCalcs!C149</f>
        <v>train</v>
      </c>
    </row>
    <row r="150" spans="1:2" x14ac:dyDescent="0.25">
      <c r="A150" s="26">
        <f>TripCalcs!A150</f>
        <v>149</v>
      </c>
      <c r="B150" s="26" t="str">
        <f>TripCalcs!C150</f>
        <v>train</v>
      </c>
    </row>
    <row r="151" spans="1:2" x14ac:dyDescent="0.25">
      <c r="A151" s="26">
        <f>TripCalcs!A151</f>
        <v>150</v>
      </c>
      <c r="B151" s="26" t="str">
        <f>TripCalcs!C151</f>
        <v>train</v>
      </c>
    </row>
    <row r="152" spans="1:2" x14ac:dyDescent="0.25">
      <c r="A152" s="26">
        <f>TripCalcs!A152</f>
        <v>151</v>
      </c>
      <c r="B152" s="26" t="str">
        <f>TripCalcs!C152</f>
        <v>train</v>
      </c>
    </row>
    <row r="153" spans="1:2" x14ac:dyDescent="0.25">
      <c r="A153" s="26">
        <f>TripCalcs!A153</f>
        <v>152</v>
      </c>
      <c r="B153" s="26" t="str">
        <f>TripCalcs!C153</f>
        <v>train</v>
      </c>
    </row>
    <row r="154" spans="1:2" x14ac:dyDescent="0.25">
      <c r="A154" s="26">
        <f>TripCalcs!A154</f>
        <v>153</v>
      </c>
      <c r="B154" s="26" t="str">
        <f>TripCalcs!C154</f>
        <v>train</v>
      </c>
    </row>
    <row r="155" spans="1:2" x14ac:dyDescent="0.25">
      <c r="A155" s="26">
        <f>TripCalcs!A155</f>
        <v>154</v>
      </c>
      <c r="B155" s="26" t="str">
        <f>TripCalcs!C155</f>
        <v>train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</vt:i4>
      </vt:variant>
    </vt:vector>
  </HeadingPairs>
  <TitlesOfParts>
    <vt:vector size="29" baseType="lpstr">
      <vt:lpstr>Diagram</vt:lpstr>
      <vt:lpstr>Features</vt:lpstr>
      <vt:lpstr>TripCalcs</vt:lpstr>
      <vt:lpstr>StopTimeCalcs</vt:lpstr>
      <vt:lpstr>Reqs</vt:lpstr>
      <vt:lpstr>Demand</vt:lpstr>
      <vt:lpstr>&lt;design|inputs&gt;</vt:lpstr>
      <vt:lpstr>trips</vt:lpstr>
      <vt:lpstr>trips_ft</vt:lpstr>
      <vt:lpstr>routes</vt:lpstr>
      <vt:lpstr>routes_ft</vt:lpstr>
      <vt:lpstr>stops</vt:lpstr>
      <vt:lpstr>stops_ft</vt:lpstr>
      <vt:lpstr>stop_times</vt:lpstr>
      <vt:lpstr>stop_times_ft</vt:lpstr>
      <vt:lpstr>vehicles_ft</vt:lpstr>
      <vt:lpstr>fare_attributes_ft</vt:lpstr>
      <vt:lpstr>fare_rules</vt:lpstr>
      <vt:lpstr>fare_rules_ft</vt:lpstr>
      <vt:lpstr>fare_transfer_rules</vt:lpstr>
      <vt:lpstr>walk_access</vt:lpstr>
      <vt:lpstr>transfers</vt:lpstr>
      <vt:lpstr>transfers_ft</vt:lpstr>
      <vt:lpstr>drive_access</vt:lpstr>
      <vt:lpstr>pnr</vt:lpstr>
      <vt:lpstr>agency</vt:lpstr>
      <vt:lpstr>calendar</vt:lpstr>
      <vt:lpstr>blank</vt:lpstr>
      <vt:lpstr>Diagram!Print_Area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Tischler</dc:creator>
  <cp:lastModifiedBy>Drew Cooper</cp:lastModifiedBy>
  <cp:lastPrinted>2015-09-11T23:32:04Z</cp:lastPrinted>
  <dcterms:created xsi:type="dcterms:W3CDTF">2015-07-30T14:05:47Z</dcterms:created>
  <dcterms:modified xsi:type="dcterms:W3CDTF">2016-01-26T01:15:20Z</dcterms:modified>
</cp:coreProperties>
</file>