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ildress\Documents\GitHub\heritage-month\data\"/>
    </mc:Choice>
  </mc:AlternateContent>
  <xr:revisionPtr revIDLastSave="0" documentId="13_ncr:1_{34265392-6F28-459E-9127-38F3BCD7BF30}" xr6:coauthVersionLast="47" xr6:coauthVersionMax="47" xr10:uidLastSave="{00000000-0000-0000-0000-000000000000}"/>
  <bookViews>
    <workbookView xWindow="33720" yWindow="-120" windowWidth="29040" windowHeight="15840" firstSheet="3" activeTab="4" xr2:uid="{6BF6366D-BBDF-40F5-8D39-4EF720CAF928}"/>
  </bookViews>
  <sheets>
    <sheet name="Median income" sheetId="4" r:id="rId1"/>
    <sheet name="Poverty" sheetId="5" r:id="rId2"/>
    <sheet name="Education" sheetId="7" r:id="rId3"/>
    <sheet name="Occupants per Room" sheetId="8" r:id="rId4"/>
    <sheet name="UnitsinStructure" sheetId="11" r:id="rId5"/>
    <sheet name="Pop by County 2010 2020" sheetId="1" r:id="rId6"/>
    <sheet name="Racial Identity" sheetId="3" r:id="rId7"/>
    <sheet name="Median Age" sheetId="9" r:id="rId8"/>
    <sheet name="TransporttoWork" sheetId="6" r:id="rId9"/>
    <sheet name="Map" sheetId="10" r:id="rId10"/>
  </sheets>
  <definedNames>
    <definedName name="_xlchart.v1.0" hidden="1">'Pop by County 2010 2020'!$A$4:$A$7</definedName>
    <definedName name="_xlchart.v1.1" hidden="1">'Pop by County 2010 2020'!$E$3</definedName>
    <definedName name="_xlchart.v1.2" hidden="1">'Pop by County 2010 2020'!$E$4:$E$7</definedName>
    <definedName name="_xlchart.v1.3" hidden="1">'Racial Identity'!$K$2:$T$2</definedName>
    <definedName name="_xlchart.v1.4" hidden="1">'Racial Identity'!$K$7:$T$7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1" l="1"/>
  <c r="C7" i="11"/>
  <c r="C6" i="11"/>
  <c r="C5" i="11"/>
  <c r="C4" i="11"/>
  <c r="C3" i="11"/>
  <c r="B5" i="11"/>
  <c r="B8" i="11"/>
  <c r="B7" i="11"/>
  <c r="B6" i="11"/>
  <c r="B4" i="11"/>
  <c r="B3" i="11"/>
  <c r="C4" i="8"/>
  <c r="C3" i="8"/>
  <c r="B4" i="8"/>
  <c r="B3" i="8"/>
  <c r="T3" i="3"/>
  <c r="T4" i="3"/>
  <c r="T5" i="3"/>
  <c r="T6" i="3"/>
  <c r="K7" i="3"/>
  <c r="C17" i="3" s="1"/>
  <c r="L7" i="3"/>
  <c r="D17" i="3" s="1"/>
  <c r="M7" i="3"/>
  <c r="E17" i="3" s="1"/>
  <c r="N7" i="3"/>
  <c r="F17" i="3" s="1"/>
  <c r="O7" i="3"/>
  <c r="P7" i="3"/>
  <c r="Q7" i="3"/>
  <c r="R7" i="3"/>
  <c r="S7" i="3"/>
  <c r="K17" i="3" s="1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C5" i="7"/>
  <c r="C6" i="7"/>
  <c r="C7" i="7"/>
  <c r="C4" i="7"/>
  <c r="B5" i="7"/>
  <c r="B6" i="7"/>
  <c r="B7" i="7"/>
  <c r="B4" i="7"/>
  <c r="B5" i="6"/>
  <c r="C5" i="6"/>
  <c r="B6" i="6"/>
  <c r="C6" i="6"/>
  <c r="B7" i="6"/>
  <c r="C7" i="6"/>
  <c r="B8" i="6"/>
  <c r="C8" i="6"/>
  <c r="C4" i="6"/>
  <c r="B4" i="6"/>
  <c r="C6" i="5"/>
  <c r="C7" i="5"/>
  <c r="C8" i="5"/>
  <c r="C9" i="5"/>
  <c r="C5" i="5"/>
  <c r="B6" i="5"/>
  <c r="B7" i="5"/>
  <c r="B8" i="5"/>
  <c r="B9" i="5"/>
  <c r="B5" i="5"/>
  <c r="G17" i="3"/>
  <c r="H17" i="3"/>
  <c r="I17" i="3"/>
  <c r="J17" i="3"/>
  <c r="T7" i="3" l="1"/>
  <c r="L17" i="3" s="1"/>
  <c r="M17" i="3" s="1"/>
  <c r="E16" i="1"/>
  <c r="E14" i="1"/>
  <c r="D17" i="1"/>
  <c r="E17" i="1" s="1"/>
  <c r="D16" i="1"/>
  <c r="D15" i="1"/>
  <c r="E15" i="1" s="1"/>
  <c r="D14" i="1"/>
  <c r="B17" i="1"/>
  <c r="C17" i="1" s="1"/>
  <c r="B16" i="1"/>
  <c r="C16" i="1" s="1"/>
  <c r="B15" i="1"/>
  <c r="C15" i="1" s="1"/>
  <c r="B14" i="1"/>
  <c r="C14" i="1" s="1"/>
  <c r="G5" i="1"/>
  <c r="G6" i="1"/>
  <c r="G7" i="1"/>
  <c r="G4" i="1"/>
  <c r="F8" i="1"/>
  <c r="D18" i="1" s="1"/>
  <c r="E18" i="1" s="1"/>
  <c r="E8" i="1"/>
  <c r="B18" i="1" s="1"/>
  <c r="C18" i="1" s="1"/>
  <c r="D5" i="1"/>
  <c r="D6" i="1"/>
  <c r="D7" i="1"/>
  <c r="D8" i="1"/>
  <c r="D4" i="1"/>
  <c r="G18" i="3" l="1"/>
  <c r="J18" i="3"/>
  <c r="K18" i="3"/>
  <c r="H18" i="3"/>
  <c r="C18" i="3"/>
  <c r="D18" i="3"/>
  <c r="E18" i="3"/>
  <c r="L18" i="3"/>
  <c r="F18" i="3"/>
  <c r="I18" i="3"/>
  <c r="G8" i="1"/>
</calcChain>
</file>

<file path=xl/sharedStrings.xml><?xml version="1.0" encoding="utf-8"?>
<sst xmlns="http://schemas.openxmlformats.org/spreadsheetml/2006/main" count="264" uniqueCount="146">
  <si>
    <t>Region</t>
  </si>
  <si>
    <t>Total Population</t>
  </si>
  <si>
    <t>Population Share</t>
  </si>
  <si>
    <t>black_pop</t>
  </si>
  <si>
    <t>2020 Census Redistricting Table P001</t>
  </si>
  <si>
    <t>Total Population Increase</t>
  </si>
  <si>
    <t>County</t>
  </si>
  <si>
    <t>2010 Census:Tables P001, P006</t>
  </si>
  <si>
    <t xml:space="preserve">King </t>
  </si>
  <si>
    <t xml:space="preserve">Kitsap </t>
  </si>
  <si>
    <t xml:space="preserve">Pierce </t>
  </si>
  <si>
    <t xml:space="preserve">Snohomish </t>
  </si>
  <si>
    <t>2010 to 2020 Change</t>
  </si>
  <si>
    <t>v</t>
  </si>
  <si>
    <t>Black Population Percent Increase</t>
  </si>
  <si>
    <t>Total Population Percent Increase</t>
  </si>
  <si>
    <t>Black Population</t>
  </si>
  <si>
    <t>For the purposes of this summary, people were classified as Black if they were Black or African American alone or in combination with one or more other races</t>
  </si>
  <si>
    <t>Black* Population</t>
  </si>
  <si>
    <t>2010 to 2020 Black Population Increase</t>
  </si>
  <si>
    <t>Black Population Share</t>
  </si>
  <si>
    <t>King County</t>
  </si>
  <si>
    <t>Kitsap County</t>
  </si>
  <si>
    <t>Pierce County</t>
  </si>
  <si>
    <t>Snohomish County</t>
  </si>
  <si>
    <t>Black or African American alone</t>
  </si>
  <si>
    <t>X</t>
  </si>
  <si>
    <t>TRACT</t>
  </si>
  <si>
    <t>COUNTY</t>
  </si>
  <si>
    <t>P0010019</t>
  </si>
  <si>
    <t>NA</t>
  </si>
  <si>
    <t>Black and American Indian or Alaska Native</t>
  </si>
  <si>
    <t>Black or African American and White</t>
  </si>
  <si>
    <t>Black or African American; Some Other Race</t>
  </si>
  <si>
    <t>Black or African America and Asian</t>
  </si>
  <si>
    <t>Black or African American and Asian</t>
  </si>
  <si>
    <t>Black and Some Other Combination of Races</t>
  </si>
  <si>
    <t>White; Black or African American; Asian</t>
  </si>
  <si>
    <t>White; Black or African American; Some Other Race</t>
  </si>
  <si>
    <t xml:space="preserve"> Black or African American, American Indian or Alaska Native, and Some Other Race</t>
  </si>
  <si>
    <t>Total</t>
  </si>
  <si>
    <t>Black and Some Other Combination of Races (total)</t>
  </si>
  <si>
    <t>Share</t>
  </si>
  <si>
    <t>Measure</t>
  </si>
  <si>
    <t>People's Racial Identities who Identify as Black Alone or In Combination</t>
  </si>
  <si>
    <t>2020 Census (Redistricting File Table P001)</t>
  </si>
  <si>
    <t>2010 and 2020 Black and Total Population by County</t>
  </si>
  <si>
    <t>2010 and 2020 Black and Total Population Increase by County</t>
  </si>
  <si>
    <t>2020 People's Racial Identities who Identify as Black Alone or In Combination</t>
  </si>
  <si>
    <t>Note: Code for this work is on Github at: https://github.com/psrc/heritage-month</t>
  </si>
  <si>
    <t>White, Non-Hispanic Householder Median Income</t>
  </si>
  <si>
    <t>White, Non-Hispanic Householder Median Income MOE</t>
  </si>
  <si>
    <t>Black Householder Median Income</t>
  </si>
  <si>
    <r>
      <t>Median Income by Black and White householders, ACS table 19013 (B, H), 2019 1-</t>
    </r>
    <r>
      <rPr>
        <b/>
        <sz val="11"/>
        <color rgb="FFFF0000"/>
        <rFont val="Calibri"/>
        <family val="2"/>
        <scheme val="minor"/>
      </rPr>
      <t xml:space="preserve">year </t>
    </r>
    <r>
      <rPr>
        <sz val="11"/>
        <color theme="1"/>
        <rFont val="Calibri"/>
        <family val="2"/>
        <scheme val="minor"/>
      </rPr>
      <t>estimate</t>
    </r>
  </si>
  <si>
    <t>I'd go with 5-year estimate because of the wide error bars on the 1-year estimate</t>
  </si>
  <si>
    <t>Total Black Householders</t>
  </si>
  <si>
    <t>Black Households in Poverty</t>
  </si>
  <si>
    <t>MOE total Black Householders</t>
  </si>
  <si>
    <t>MOE Black Householders in Poverty</t>
  </si>
  <si>
    <t>Black</t>
  </si>
  <si>
    <t>White, Non-Hispanic</t>
  </si>
  <si>
    <t>Total White, non-Hispanic Householders</t>
  </si>
  <si>
    <t>White, non-Hispanic Households in Poverty</t>
  </si>
  <si>
    <t>MOE total White, non-Hispanic Householders</t>
  </si>
  <si>
    <t>MOE White, non-Hispanic Householders in Poverty</t>
  </si>
  <si>
    <t>Code to retrieve data is here: https://github.com/psrc/heritage-month</t>
  </si>
  <si>
    <t>moe</t>
  </si>
  <si>
    <t>label</t>
  </si>
  <si>
    <t>Estimate!!Total:</t>
  </si>
  <si>
    <t>estimate.x</t>
  </si>
  <si>
    <t>moe.x</t>
  </si>
  <si>
    <t>estimate.y</t>
  </si>
  <si>
    <t>moe.y</t>
  </si>
  <si>
    <t>Total:</t>
  </si>
  <si>
    <t>Car, truck, or van - carpooled</t>
  </si>
  <si>
    <t>Car, truck, or van - drove alone</t>
  </si>
  <si>
    <t>Public transportation (excluding taxicab)</t>
  </si>
  <si>
    <t>Taxicab, motorcycle, bicycle, or other means</t>
  </si>
  <si>
    <t>Walked</t>
  </si>
  <si>
    <t>Transportation Mode to Work</t>
  </si>
  <si>
    <t>Share of Black Workers</t>
  </si>
  <si>
    <t>Share of White, non-Hispanic Workers</t>
  </si>
  <si>
    <t>Estimate!!Total:!!Female:</t>
  </si>
  <si>
    <t>Estimate!!Total:!!Female:!!Bachelor's degree or higher</t>
  </si>
  <si>
    <t>Estimate!!Total:!!Female:!!High school graduate (includes equivalency)</t>
  </si>
  <si>
    <t>Estimate!!Total:!!Female:!!Less than high school diploma</t>
  </si>
  <si>
    <t>Estimate!!Total:!!Female:!!Some college or associate's degree</t>
  </si>
  <si>
    <t>Estimate!!Total:!!Male:</t>
  </si>
  <si>
    <t>Estimate!!Total:!!Male:!!Bachelor's degree or higher</t>
  </si>
  <si>
    <t>Estimate!!Total:!!Male:!!High school graduate (includes equivalency)</t>
  </si>
  <si>
    <t>Estimate!!Total:!!Male:!!Less than high school diploma</t>
  </si>
  <si>
    <t>Estimate!!Total:!!Male:!!Some college or associate's degree</t>
  </si>
  <si>
    <t>Bachelor's degree or higher</t>
  </si>
  <si>
    <t>High school graduate (includes equivalency)</t>
  </si>
  <si>
    <t>Less than high school diploma</t>
  </si>
  <si>
    <t>Some college or associate's degree</t>
  </si>
  <si>
    <t>Educational Attainment</t>
  </si>
  <si>
    <t>White</t>
  </si>
  <si>
    <r>
      <t>Median Income by Black and White householders, ACS table 19013 (B, H), 2019 5 -</t>
    </r>
    <r>
      <rPr>
        <b/>
        <sz val="14"/>
        <color rgb="FFFF0000"/>
        <rFont val="Calibri"/>
        <family val="2"/>
        <scheme val="minor"/>
      </rPr>
      <t xml:space="preserve"> year </t>
    </r>
    <r>
      <rPr>
        <b/>
        <sz val="14"/>
        <color theme="1"/>
        <rFont val="Calibri"/>
        <family val="2"/>
        <scheme val="minor"/>
      </rPr>
      <t>estimate</t>
    </r>
  </si>
  <si>
    <t>For Regional Population 18 and Older</t>
  </si>
  <si>
    <t>Educational Attainment for Black and White, non-Hispanic People ages 18+, ACS table C15002, 2019 5 - year estimate</t>
  </si>
  <si>
    <t>Share of Workers by Mode of Transportation to Work</t>
  </si>
  <si>
    <t>Share of Workers by Mode of Transportation to Work, 2019 ACS 5-year, Table B08105</t>
  </si>
  <si>
    <t>Underlying Data</t>
  </si>
  <si>
    <t>2020 Regional People's Racial Identities who Identify as Black Alone or In Combination</t>
  </si>
  <si>
    <t>Estimate!!Total:!!1.00 or less occupants per room</t>
  </si>
  <si>
    <t>Estimate!!Total:!!1.01 or more occupants per room</t>
  </si>
  <si>
    <t>Median Age</t>
  </si>
  <si>
    <t>Share of Black Persons in Poverty</t>
  </si>
  <si>
    <t>2019 5-year ACS Poverty by Black (table B17020B) and White, Non Hispanic Population table B17020H)</t>
  </si>
  <si>
    <t>Black Householders</t>
  </si>
  <si>
    <t>White Non-Hispanic Householders</t>
  </si>
  <si>
    <t>Table B25014 (B, H) 5 year ACS</t>
  </si>
  <si>
    <t>White, Non-Hispanic Householders</t>
  </si>
  <si>
    <t>Underling Data</t>
  </si>
  <si>
    <t>1.00 or less occupants per room</t>
  </si>
  <si>
    <t>1.01 or more occupants per room</t>
  </si>
  <si>
    <t>Occupants per Room</t>
  </si>
  <si>
    <t>Median Incomes for Black Householders are less than half that of White, non-Hispanic Householders in King County.</t>
  </si>
  <si>
    <t>Notes:</t>
  </si>
  <si>
    <t>About 3 times as many Black persons live in poverty as Whites.</t>
  </si>
  <si>
    <t>Notes :26% of Black adults have a bachelor's degree or higher in the region, vs. 44% of White, non-Hispanic Adults.</t>
  </si>
  <si>
    <t>10% of Black adults have not graduated high school, vs 4% of Whites.</t>
  </si>
  <si>
    <t>2019 Share of Householders by Occupants per Room, ACS 5 year data, Table 25014</t>
  </si>
  <si>
    <t>Notes: Black householders are more likely to live in crowded conditions than White non-Hispanic householders.</t>
  </si>
  <si>
    <t>All counties show large disparities between Black and White household median incomes, on the range of $15,000 to $30,000.</t>
  </si>
  <si>
    <t>Estimate!!Total:!!1, attached</t>
  </si>
  <si>
    <t>Estimate!!Total:!!1, detached</t>
  </si>
  <si>
    <t>Estimate!!Total:!!10 to 19</t>
  </si>
  <si>
    <t>Estimate!!Total:!!2</t>
  </si>
  <si>
    <t>Estimate!!Total:!!20 to 49</t>
  </si>
  <si>
    <t>Estimate!!Total:!!3 or 4</t>
  </si>
  <si>
    <t>Estimate!!Total:!!5 to 9</t>
  </si>
  <si>
    <t>Estimate!!Total:!!50 or more</t>
  </si>
  <si>
    <t>Estimate!!Total:!!Boat, RV, van, etc.</t>
  </si>
  <si>
    <t>Estimate!!Total:!!Mobile home</t>
  </si>
  <si>
    <t>2019 Share of Householders by Units in Structure, ACS 5 year data, Table 25032</t>
  </si>
  <si>
    <t>Units in Strucure</t>
  </si>
  <si>
    <t>20 or More</t>
  </si>
  <si>
    <t>RV, Van, Boat or Mobile Home</t>
  </si>
  <si>
    <t>1 attached</t>
  </si>
  <si>
    <t>2 to 9</t>
  </si>
  <si>
    <t>10 to 19</t>
  </si>
  <si>
    <t>1 detached</t>
  </si>
  <si>
    <t>Notes:Only 35% of Black householders live in single family detached homes, about half that of white non-Hispanic householders (64%)</t>
  </si>
  <si>
    <t>Black householders are much more likely to live in a structure with 20+ Units.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</si>
</sst>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5" xfId="0" applyBorder="1"/>
    <xf numFmtId="0" fontId="0" fillId="0" borderId="0" xfId="0" applyBorder="1"/>
    <xf numFmtId="9" fontId="0" fillId="0" borderId="0" xfId="3" applyFont="1" applyBorder="1"/>
    <xf numFmtId="9" fontId="0" fillId="0" borderId="6" xfId="3" applyFont="1" applyBorder="1"/>
    <xf numFmtId="0" fontId="0" fillId="0" borderId="7" xfId="0" applyBorder="1"/>
    <xf numFmtId="9" fontId="0" fillId="0" borderId="8" xfId="3" applyFont="1" applyBorder="1"/>
    <xf numFmtId="0" fontId="0" fillId="0" borderId="10" xfId="0" applyBorder="1"/>
    <xf numFmtId="0" fontId="0" fillId="0" borderId="11" xfId="0" applyBorder="1"/>
    <xf numFmtId="0" fontId="0" fillId="0" borderId="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1" fontId="0" fillId="0" borderId="0" xfId="3" applyNumberFormat="1" applyFont="1" applyBorder="1"/>
    <xf numFmtId="0" fontId="0" fillId="0" borderId="13" xfId="0" applyFill="1" applyBorder="1" applyAlignment="1">
      <alignment wrapText="1"/>
    </xf>
    <xf numFmtId="0" fontId="0" fillId="0" borderId="1" xfId="0" applyBorder="1"/>
    <xf numFmtId="0" fontId="0" fillId="0" borderId="14" xfId="0" applyBorder="1"/>
    <xf numFmtId="0" fontId="0" fillId="0" borderId="12" xfId="0" applyBorder="1"/>
    <xf numFmtId="9" fontId="0" fillId="0" borderId="13" xfId="3" applyFont="1" applyBorder="1"/>
    <xf numFmtId="9" fontId="0" fillId="0" borderId="12" xfId="3" applyFont="1" applyBorder="1"/>
    <xf numFmtId="1" fontId="0" fillId="0" borderId="12" xfId="3" applyNumberFormat="1" applyFont="1" applyBorder="1"/>
    <xf numFmtId="0" fontId="0" fillId="0" borderId="10" xfId="0" applyFill="1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Fill="1" applyBorder="1"/>
    <xf numFmtId="9" fontId="0" fillId="0" borderId="15" xfId="3" applyFont="1" applyBorder="1"/>
    <xf numFmtId="164" fontId="0" fillId="0" borderId="0" xfId="2" applyNumberFormat="1" applyFont="1" applyBorder="1"/>
    <xf numFmtId="164" fontId="0" fillId="0" borderId="6" xfId="2" applyNumberFormat="1" applyFont="1" applyBorder="1"/>
    <xf numFmtId="164" fontId="0" fillId="0" borderId="7" xfId="2" applyNumberFormat="1" applyFont="1" applyBorder="1"/>
    <xf numFmtId="164" fontId="0" fillId="0" borderId="8" xfId="2" applyNumberFormat="1" applyFont="1" applyBorder="1"/>
    <xf numFmtId="0" fontId="0" fillId="0" borderId="8" xfId="0" applyBorder="1"/>
    <xf numFmtId="0" fontId="0" fillId="0" borderId="9" xfId="0" applyBorder="1"/>
    <xf numFmtId="165" fontId="0" fillId="0" borderId="0" xfId="1" applyNumberFormat="1" applyFont="1"/>
    <xf numFmtId="0" fontId="0" fillId="0" borderId="3" xfId="0" applyBorder="1"/>
    <xf numFmtId="0" fontId="0" fillId="0" borderId="4" xfId="0" applyBorder="1"/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/>
    <xf numFmtId="0" fontId="0" fillId="2" borderId="15" xfId="0" applyFill="1" applyBorder="1"/>
    <xf numFmtId="9" fontId="0" fillId="2" borderId="15" xfId="3" applyFont="1" applyFill="1" applyBorder="1"/>
    <xf numFmtId="0" fontId="3" fillId="0" borderId="0" xfId="0" applyFont="1"/>
    <xf numFmtId="0" fontId="5" fillId="0" borderId="0" xfId="0" applyFont="1"/>
    <xf numFmtId="9" fontId="0" fillId="0" borderId="0" xfId="3" applyFont="1" applyBorder="1" applyAlignment="1">
      <alignment wrapText="1"/>
    </xf>
    <xf numFmtId="9" fontId="0" fillId="0" borderId="6" xfId="3" applyFont="1" applyBorder="1" applyAlignment="1">
      <alignment wrapText="1"/>
    </xf>
    <xf numFmtId="9" fontId="0" fillId="0" borderId="7" xfId="3" applyFont="1" applyBorder="1" applyAlignment="1">
      <alignment wrapText="1"/>
    </xf>
    <xf numFmtId="9" fontId="0" fillId="0" borderId="8" xfId="3" applyFont="1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2" xfId="0" applyFill="1" applyBorder="1" applyAlignment="1">
      <alignment wrapText="1"/>
    </xf>
    <xf numFmtId="0" fontId="0" fillId="0" borderId="10" xfId="0" applyFill="1" applyBorder="1" applyAlignment="1">
      <alignment wrapText="1"/>
    </xf>
    <xf numFmtId="9" fontId="0" fillId="0" borderId="0" xfId="3" applyFont="1" applyFill="1" applyBorder="1" applyAlignment="1">
      <alignment wrapText="1"/>
    </xf>
    <xf numFmtId="9" fontId="0" fillId="0" borderId="6" xfId="3" applyFont="1" applyFill="1" applyBorder="1" applyAlignment="1">
      <alignment wrapText="1"/>
    </xf>
    <xf numFmtId="0" fontId="0" fillId="0" borderId="11" xfId="0" applyFill="1" applyBorder="1" applyAlignment="1">
      <alignment wrapText="1"/>
    </xf>
    <xf numFmtId="9" fontId="0" fillId="0" borderId="7" xfId="3" applyFont="1" applyFill="1" applyBorder="1" applyAlignment="1">
      <alignment wrapText="1"/>
    </xf>
    <xf numFmtId="9" fontId="0" fillId="0" borderId="8" xfId="3" applyFont="1" applyFill="1" applyBorder="1" applyAlignment="1">
      <alignment wrapText="1"/>
    </xf>
    <xf numFmtId="0" fontId="0" fillId="0" borderId="0" xfId="0" applyFill="1"/>
    <xf numFmtId="9" fontId="0" fillId="0" borderId="0" xfId="3" applyFont="1" applyFill="1"/>
    <xf numFmtId="0" fontId="0" fillId="0" borderId="16" xfId="0" applyBorder="1" applyAlignment="1">
      <alignment wrapText="1"/>
    </xf>
    <xf numFmtId="0" fontId="6" fillId="0" borderId="0" xfId="0" applyFont="1"/>
    <xf numFmtId="0" fontId="0" fillId="0" borderId="13" xfId="0" applyBorder="1"/>
    <xf numFmtId="9" fontId="0" fillId="0" borderId="7" xfId="3" applyNumberFormat="1" applyFont="1" applyBorder="1"/>
    <xf numFmtId="9" fontId="0" fillId="0" borderId="8" xfId="3" applyNumberFormat="1" applyFont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9" fontId="0" fillId="0" borderId="0" xfId="3" applyFont="1" applyFill="1" applyBorder="1" applyAlignment="1"/>
    <xf numFmtId="0" fontId="5" fillId="0" borderId="0" xfId="0" applyFont="1" applyAlignment="1"/>
    <xf numFmtId="0" fontId="0" fillId="0" borderId="0" xfId="0" applyAlignment="1"/>
    <xf numFmtId="16" fontId="0" fillId="0" borderId="10" xfId="0" applyNumberForma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Income by Black and White householders, ACS table 19013 (B, H), 2019 5 year estimate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'Median income'!$B$13</c:f>
              <c:strCache>
                <c:ptCount val="1"/>
                <c:pt idx="0">
                  <c:v>Black Householder Median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'Median income'!$C$14:$C$17</c:f>
                <c:numCache>
                  <c:formatCode>General</c:formatCode>
                  <c:ptCount val="4"/>
                  <c:pt idx="0">
                    <c:v>2006</c:v>
                  </c:pt>
                  <c:pt idx="1">
                    <c:v>8640</c:v>
                  </c:pt>
                  <c:pt idx="2">
                    <c:v>2765</c:v>
                  </c:pt>
                  <c:pt idx="3">
                    <c:v>4023</c:v>
                  </c:pt>
                </c:numCache>
              </c:numRef>
            </c:plus>
            <c:minus>
              <c:numRef>
                <c:f>'Median income'!$C$14:$C$17</c:f>
                <c:numCache>
                  <c:formatCode>General</c:formatCode>
                  <c:ptCount val="4"/>
                  <c:pt idx="0">
                    <c:v>2006</c:v>
                  </c:pt>
                  <c:pt idx="1">
                    <c:v>8640</c:v>
                  </c:pt>
                  <c:pt idx="2">
                    <c:v>2765</c:v>
                  </c:pt>
                  <c:pt idx="3">
                    <c:v>4023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'Median income'!$A$14:$A$17</c:f>
              <c:strCache>
                <c:ptCount val="4"/>
                <c:pt idx="0">
                  <c:v>King </c:v>
                </c:pt>
                <c:pt idx="1">
                  <c:v>Kitsap </c:v>
                </c:pt>
                <c:pt idx="2">
                  <c:v>Pierce </c:v>
                </c:pt>
                <c:pt idx="3">
                  <c:v>Snohomish </c:v>
                </c:pt>
              </c:strCache>
            </c:strRef>
          </c:cat>
          <c:val>
            <c:numRef>
              <c:f>'Median income'!$B$14:$B$17</c:f>
              <c:numCache>
                <c:formatCode>_("$"* #,##0_);_("$"* \(#,##0\);_("$"* "-"??_);_(@_)</c:formatCode>
                <c:ptCount val="4"/>
                <c:pt idx="0">
                  <c:v>49846</c:v>
                </c:pt>
                <c:pt idx="1">
                  <c:v>47074</c:v>
                </c:pt>
                <c:pt idx="2">
                  <c:v>54683</c:v>
                </c:pt>
                <c:pt idx="3">
                  <c:v>71050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7-4D71-98A7-16F135FF622E}"/>
            </c:ext>
          </c:extLst>
        </c:ser>
        <c:ser>
          <c:idx val="1"/>
          <c:order val="1"/>
          <c:tx>
            <c:strRef>
              <c:f>'Median income'!$D$13</c:f>
              <c:strCache>
                <c:ptCount val="1"/>
                <c:pt idx="0">
                  <c:v>White, Non-Hispanic Householder Median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'Median income'!$E$14:$E$18</c:f>
                <c:numCache>
                  <c:formatCode>General</c:formatCode>
                  <c:ptCount val="5"/>
                  <c:pt idx="0">
                    <c:v>816</c:v>
                  </c:pt>
                  <c:pt idx="1">
                    <c:v>1241</c:v>
                  </c:pt>
                  <c:pt idx="2">
                    <c:v>1030</c:v>
                  </c:pt>
                  <c:pt idx="3">
                    <c:v>1222</c:v>
                  </c:pt>
                </c:numCache>
              </c:numRef>
            </c:plus>
            <c:minus>
              <c:numRef>
                <c:f>'Median income'!$E$14:$E$17</c:f>
                <c:numCache>
                  <c:formatCode>General</c:formatCode>
                  <c:ptCount val="4"/>
                  <c:pt idx="0">
                    <c:v>816</c:v>
                  </c:pt>
                  <c:pt idx="1">
                    <c:v>1241</c:v>
                  </c:pt>
                  <c:pt idx="2">
                    <c:v>1030</c:v>
                  </c:pt>
                  <c:pt idx="3">
                    <c:v>1222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'Median income'!$A$14:$A$17</c:f>
              <c:strCache>
                <c:ptCount val="4"/>
                <c:pt idx="0">
                  <c:v>King </c:v>
                </c:pt>
                <c:pt idx="1">
                  <c:v>Kitsap </c:v>
                </c:pt>
                <c:pt idx="2">
                  <c:v>Pierce </c:v>
                </c:pt>
                <c:pt idx="3">
                  <c:v>Snohomish </c:v>
                </c:pt>
              </c:strCache>
            </c:strRef>
          </c:cat>
          <c:val>
            <c:numRef>
              <c:f>'Median income'!$D$14:$D$17</c:f>
              <c:numCache>
                <c:formatCode>_("$"* #,##0_);_("$"* \(#,##0\);_("$"* "-"??_);_(@_)</c:formatCode>
                <c:ptCount val="4"/>
                <c:pt idx="0">
                  <c:v>101265</c:v>
                </c:pt>
                <c:pt idx="1">
                  <c:v>77807</c:v>
                </c:pt>
                <c:pt idx="2">
                  <c:v>76183</c:v>
                </c:pt>
                <c:pt idx="3">
                  <c:v>88341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97-4D71-98A7-16F135FF6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715248"/>
        <c:axId val="173716912"/>
      </c:barChart>
      <c:catAx>
        <c:axId val="17371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16912"/>
        <c:crosses val="autoZero"/>
        <c:auto val="1"/>
        <c:lblAlgn val="ctr"/>
        <c:lblOffset val="100"/>
        <c:noMultiLvlLbl val="0"/>
      </c:catAx>
      <c:valAx>
        <c:axId val="1737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1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Income by Black and White householders, ACS table 19013 (B, H), 2019 1-</a:t>
            </a:r>
            <a:r>
              <a:rPr lang="en-US" baseline="0"/>
              <a:t> </a:t>
            </a:r>
            <a:r>
              <a:rPr lang="en-US"/>
              <a:t>year estimate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'Median income'!$B$2</c:f>
              <c:strCache>
                <c:ptCount val="1"/>
                <c:pt idx="0">
                  <c:v>Black Householder Median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'Median income'!$C$3:$C$6</c:f>
              </c:numRef>
            </c:plus>
            <c:minus>
              <c:numRef>
                <c:f>'Median income'!$C$3:$C$6</c:f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'Median income'!$A$3:$A$6</c:f>
            </c:strRef>
          </c:cat>
          <c:val>
            <c:numRef>
              <c:f>'Median income'!$B$3:$B$6</c:f>
            </c:numRef>
          </c:val>
          <c:extLst>
            <c:ext xmlns:c16="http://schemas.microsoft.com/office/drawing/2014/chart" uri="{C3380CC4-5D6E-409C-BE32-E72D297353CC}">
              <c16:uniqueId val="{00000000-C20B-4728-80FD-C932D06DED73}"/>
            </c:ext>
          </c:extLst>
        </c:ser>
        <c:ser>
          <c:idx val="1"/>
          <c:order val="1"/>
          <c:tx>
            <c:strRef>
              <c:f>'Median income'!$D$2</c:f>
              <c:strCache>
                <c:ptCount val="1"/>
                <c:pt idx="0">
                  <c:v>White, Non-Hispanic Householder Median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'Median income'!$E$3:$E$6</c:f>
              </c:numRef>
            </c:plus>
            <c:minus>
              <c:numRef>
                <c:f>'Median income'!$E$3:$E$6</c:f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'Median income'!$A$3:$A$6</c:f>
            </c:strRef>
          </c:cat>
          <c:val>
            <c:numRef>
              <c:f>'Median income'!$D$3:$D$6</c:f>
            </c:numRef>
          </c:val>
          <c:extLst>
            <c:ext xmlns:c16="http://schemas.microsoft.com/office/drawing/2014/chart" uri="{C3380CC4-5D6E-409C-BE32-E72D297353CC}">
              <c16:uniqueId val="{00000003-C20B-4728-80FD-C932D06DE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715248"/>
        <c:axId val="173716912"/>
      </c:barChart>
      <c:catAx>
        <c:axId val="17371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16912"/>
        <c:crosses val="autoZero"/>
        <c:auto val="1"/>
        <c:lblAlgn val="ctr"/>
        <c:lblOffset val="100"/>
        <c:noMultiLvlLbl val="0"/>
      </c:catAx>
      <c:valAx>
        <c:axId val="1737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1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</a:t>
            </a:r>
            <a:r>
              <a:rPr lang="en-US" baseline="0"/>
              <a:t> of Householders in Poverty</a:t>
            </a:r>
          </a:p>
          <a:p>
            <a:pPr>
              <a:defRPr/>
            </a:pPr>
            <a:r>
              <a:rPr lang="en-US" baseline="0"/>
              <a:t>2019 ACS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Poverty!$B$4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Poverty!$A$5:$A$9</c:f>
              <c:strCache>
                <c:ptCount val="5"/>
                <c:pt idx="0">
                  <c:v>King </c:v>
                </c:pt>
                <c:pt idx="1">
                  <c:v>Kitsap </c:v>
                </c:pt>
                <c:pt idx="2">
                  <c:v>Pierce </c:v>
                </c:pt>
                <c:pt idx="3">
                  <c:v>Snohomish </c:v>
                </c:pt>
                <c:pt idx="4">
                  <c:v>Region</c:v>
                </c:pt>
              </c:strCache>
            </c:strRef>
          </c:cat>
          <c:val>
            <c:numRef>
              <c:f>Poverty!$B$5:$B$9</c:f>
              <c:numCache>
                <c:formatCode>0%</c:formatCode>
                <c:ptCount val="5"/>
                <c:pt idx="0">
                  <c:v>0.24090344178561934</c:v>
                </c:pt>
                <c:pt idx="1">
                  <c:v>0.19749547374773688</c:v>
                </c:pt>
                <c:pt idx="2">
                  <c:v>0.16250893433049177</c:v>
                </c:pt>
                <c:pt idx="3">
                  <c:v>0.11927509532582152</c:v>
                </c:pt>
                <c:pt idx="4">
                  <c:v>0.20725015781365189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F-4305-9E7E-4DFCB7489F6C}"/>
            </c:ext>
          </c:extLst>
        </c:ser>
        <c:ser>
          <c:idx val="1"/>
          <c:order val="1"/>
          <c:tx>
            <c:strRef>
              <c:f>Poverty!$C$4</c:f>
              <c:strCache>
                <c:ptCount val="1"/>
                <c:pt idx="0">
                  <c:v>White, Non-Hispanic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Poverty!$A$5:$A$9</c:f>
              <c:strCache>
                <c:ptCount val="5"/>
                <c:pt idx="0">
                  <c:v>King </c:v>
                </c:pt>
                <c:pt idx="1">
                  <c:v>Kitsap </c:v>
                </c:pt>
                <c:pt idx="2">
                  <c:v>Pierce </c:v>
                </c:pt>
                <c:pt idx="3">
                  <c:v>Snohomish </c:v>
                </c:pt>
                <c:pt idx="4">
                  <c:v>Region</c:v>
                </c:pt>
              </c:strCache>
            </c:strRef>
          </c:cat>
          <c:val>
            <c:numRef>
              <c:f>Poverty!$C$5:$C$9</c:f>
              <c:numCache>
                <c:formatCode>0%</c:formatCode>
                <c:ptCount val="5"/>
                <c:pt idx="0">
                  <c:v>6.2677736572840578E-2</c:v>
                </c:pt>
                <c:pt idx="1">
                  <c:v>7.8884083744240566E-2</c:v>
                </c:pt>
                <c:pt idx="2">
                  <c:v>8.2885493822334122E-2</c:v>
                </c:pt>
                <c:pt idx="3">
                  <c:v>6.3579651447984345E-2</c:v>
                </c:pt>
                <c:pt idx="4">
                  <c:v>6.8541467882540327E-2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F-4305-9E7E-4DFCB7489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675328"/>
        <c:axId val="1088674080"/>
      </c:barChart>
      <c:catAx>
        <c:axId val="108867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674080"/>
        <c:crosses val="autoZero"/>
        <c:auto val="1"/>
        <c:lblAlgn val="ctr"/>
        <c:lblOffset val="100"/>
        <c:noMultiLvlLbl val="0"/>
      </c:catAx>
      <c:valAx>
        <c:axId val="10886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67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Educational Attainment</a:t>
            </a:r>
            <a:r>
              <a:rPr lang="en-US" baseline="0"/>
              <a:t> by Race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Education!$A$4</c:f>
              <c:strCache>
                <c:ptCount val="1"/>
                <c:pt idx="0">
                  <c:v>Bachelor's degree or higher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Education!$B$3:$C$3</c:f>
              <c:strCache>
                <c:ptCount val="2"/>
                <c:pt idx="0">
                  <c:v>Black</c:v>
                </c:pt>
                <c:pt idx="1">
                  <c:v>White</c:v>
                </c:pt>
              </c:strCache>
            </c:strRef>
          </c:cat>
          <c:val>
            <c:numRef>
              <c:f>Education!$B$4:$C$4</c:f>
              <c:numCache>
                <c:formatCode>0%</c:formatCode>
                <c:ptCount val="2"/>
                <c:pt idx="0">
                  <c:v>0.255785749032099</c:v>
                </c:pt>
                <c:pt idx="1">
                  <c:v>0.4398081805246033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1-47FB-84FC-27E2E7B4119D}"/>
            </c:ext>
          </c:extLst>
        </c:ser>
        <c:ser>
          <c:idx val="1"/>
          <c:order val="1"/>
          <c:tx>
            <c:strRef>
              <c:f>Education!$A$5</c:f>
              <c:strCache>
                <c:ptCount val="1"/>
                <c:pt idx="0">
                  <c:v>High school graduate (includes equivalency)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Education!$B$3:$C$3</c:f>
              <c:strCache>
                <c:ptCount val="2"/>
                <c:pt idx="0">
                  <c:v>Black</c:v>
                </c:pt>
                <c:pt idx="1">
                  <c:v>White</c:v>
                </c:pt>
              </c:strCache>
            </c:strRef>
          </c:cat>
          <c:val>
            <c:numRef>
              <c:f>Education!$B$5:$C$5</c:f>
              <c:numCache>
                <c:formatCode>0%</c:formatCode>
                <c:ptCount val="2"/>
                <c:pt idx="0">
                  <c:v>0.25610560616258071</c:v>
                </c:pt>
                <c:pt idx="1">
                  <c:v>0.19509283325461699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91-47FB-84FC-27E2E7B4119D}"/>
            </c:ext>
          </c:extLst>
        </c:ser>
        <c:ser>
          <c:idx val="2"/>
          <c:order val="2"/>
          <c:tx>
            <c:strRef>
              <c:f>Education!$A$6</c:f>
              <c:strCache>
                <c:ptCount val="1"/>
                <c:pt idx="0">
                  <c:v>Less than high school diploma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Education!$B$3:$C$3</c:f>
              <c:strCache>
                <c:ptCount val="2"/>
                <c:pt idx="0">
                  <c:v>Black</c:v>
                </c:pt>
                <c:pt idx="1">
                  <c:v>White</c:v>
                </c:pt>
              </c:strCache>
            </c:strRef>
          </c:cat>
          <c:val>
            <c:numRef>
              <c:f>Education!$B$6:$C$6</c:f>
              <c:numCache>
                <c:formatCode>0%</c:formatCode>
                <c:ptCount val="2"/>
                <c:pt idx="0">
                  <c:v>0.10234095437371307</c:v>
                </c:pt>
                <c:pt idx="1">
                  <c:v>4.1312485083336944E-2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91-47FB-84FC-27E2E7B4119D}"/>
            </c:ext>
          </c:extLst>
        </c:ser>
        <c:ser>
          <c:idx val="3"/>
          <c:order val="3"/>
          <c:tx>
            <c:strRef>
              <c:f>Education!$A$7</c:f>
              <c:strCache>
                <c:ptCount val="1"/>
                <c:pt idx="0">
                  <c:v>Some college or associate's degree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Education!$B$3:$C$3</c:f>
              <c:strCache>
                <c:ptCount val="2"/>
                <c:pt idx="0">
                  <c:v>Black</c:v>
                </c:pt>
                <c:pt idx="1">
                  <c:v>White</c:v>
                </c:pt>
              </c:strCache>
            </c:strRef>
          </c:cat>
          <c:val>
            <c:numRef>
              <c:f>Education!$B$7:$C$7</c:f>
              <c:numCache>
                <c:formatCode>0%</c:formatCode>
                <c:ptCount val="2"/>
                <c:pt idx="0">
                  <c:v>0.38576769043160719</c:v>
                </c:pt>
                <c:pt idx="1">
                  <c:v>0.32378650113744278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91-47FB-84FC-27E2E7B41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5692352"/>
        <c:axId val="1635694848"/>
      </c:barChart>
      <c:catAx>
        <c:axId val="1635692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694848"/>
        <c:crosses val="autoZero"/>
        <c:auto val="1"/>
        <c:lblAlgn val="ctr"/>
        <c:lblOffset val="100"/>
        <c:noMultiLvlLbl val="0"/>
      </c:catAx>
      <c:valAx>
        <c:axId val="163569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69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Householders by Units in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UnitsinStructure!$A$3</c:f>
              <c:strCache>
                <c:ptCount val="1"/>
                <c:pt idx="0">
                  <c:v>1 attached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UnitsinStructure!$B$2:$C$2</c:f>
              <c:strCache>
                <c:ptCount val="2"/>
                <c:pt idx="0">
                  <c:v>Black Householders</c:v>
                </c:pt>
                <c:pt idx="1">
                  <c:v>White, Non-Hispanic Householders</c:v>
                </c:pt>
              </c:strCache>
            </c:strRef>
          </c:cat>
          <c:val>
            <c:numRef>
              <c:f>UnitsinStructure!$B$3:$C$3</c:f>
              <c:numCache>
                <c:formatCode>0%</c:formatCode>
                <c:ptCount val="2"/>
                <c:pt idx="0">
                  <c:v>5.8443448396297802E-2</c:v>
                </c:pt>
                <c:pt idx="1">
                  <c:v>4.5040299354067094E-2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4-4269-BA4C-D92F61E8C736}"/>
            </c:ext>
          </c:extLst>
        </c:ser>
        <c:ser>
          <c:idx val="1"/>
          <c:order val="1"/>
          <c:tx>
            <c:strRef>
              <c:f>UnitsinStructure!$A$4</c:f>
              <c:strCache>
                <c:ptCount val="1"/>
                <c:pt idx="0">
                  <c:v>1 detached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UnitsinStructure!$B$2:$C$2</c:f>
              <c:strCache>
                <c:ptCount val="2"/>
                <c:pt idx="0">
                  <c:v>Black Householders</c:v>
                </c:pt>
                <c:pt idx="1">
                  <c:v>White, Non-Hispanic Householders</c:v>
                </c:pt>
              </c:strCache>
            </c:strRef>
          </c:cat>
          <c:val>
            <c:numRef>
              <c:f>UnitsinStructure!$B$4:$C$4</c:f>
              <c:numCache>
                <c:formatCode>0%</c:formatCode>
                <c:ptCount val="2"/>
                <c:pt idx="0">
                  <c:v>0.35080039583212064</c:v>
                </c:pt>
                <c:pt idx="1">
                  <c:v>0.64204060275345942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D4-4269-BA4C-D92F61E8C736}"/>
            </c:ext>
          </c:extLst>
        </c:ser>
        <c:ser>
          <c:idx val="2"/>
          <c:order val="2"/>
          <c:tx>
            <c:strRef>
              <c:f>UnitsinStructure!$A$5</c:f>
              <c:strCache>
                <c:ptCount val="1"/>
                <c:pt idx="0">
                  <c:v>2 to 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UnitsinStructure!$B$2:$C$2</c:f>
              <c:strCache>
                <c:ptCount val="2"/>
                <c:pt idx="0">
                  <c:v>Black Householders</c:v>
                </c:pt>
                <c:pt idx="1">
                  <c:v>White, Non-Hispanic Householders</c:v>
                </c:pt>
              </c:strCache>
            </c:strRef>
          </c:cat>
          <c:val>
            <c:numRef>
              <c:f>UnitsinStructure!$B$5:$C$5</c:f>
              <c:numCache>
                <c:formatCode>0%</c:formatCode>
                <c:ptCount val="2"/>
                <c:pt idx="0">
                  <c:v>0.21493684149251993</c:v>
                </c:pt>
                <c:pt idx="1">
                  <c:v>9.2863078932210019E-2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D4-4269-BA4C-D92F61E8C736}"/>
            </c:ext>
          </c:extLst>
        </c:ser>
        <c:ser>
          <c:idx val="3"/>
          <c:order val="3"/>
          <c:tx>
            <c:strRef>
              <c:f>UnitsinStructure!$A$6</c:f>
              <c:strCache>
                <c:ptCount val="1"/>
                <c:pt idx="0">
                  <c:v>10 to 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UnitsinStructure!$B$2:$C$2</c:f>
              <c:strCache>
                <c:ptCount val="2"/>
                <c:pt idx="0">
                  <c:v>Black Householders</c:v>
                </c:pt>
                <c:pt idx="1">
                  <c:v>White, Non-Hispanic Householders</c:v>
                </c:pt>
              </c:strCache>
            </c:strRef>
          </c:cat>
          <c:val>
            <c:numRef>
              <c:f>UnitsinStructure!$B$6:$C$6</c:f>
              <c:numCache>
                <c:formatCode>0%</c:formatCode>
                <c:ptCount val="2"/>
                <c:pt idx="0">
                  <c:v>0.13750509342802258</c:v>
                </c:pt>
                <c:pt idx="1">
                  <c:v>5.2485456616085446E-2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D4-4269-BA4C-D92F61E8C736}"/>
            </c:ext>
          </c:extLst>
        </c:ser>
        <c:ser>
          <c:idx val="4"/>
          <c:order val="4"/>
          <c:tx>
            <c:strRef>
              <c:f>UnitsinStructure!$A$7</c:f>
              <c:strCache>
                <c:ptCount val="1"/>
                <c:pt idx="0">
                  <c:v>20 or More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UnitsinStructure!$B$2:$C$2</c:f>
              <c:strCache>
                <c:ptCount val="2"/>
                <c:pt idx="0">
                  <c:v>Black Householders</c:v>
                </c:pt>
                <c:pt idx="1">
                  <c:v>White, Non-Hispanic Householders</c:v>
                </c:pt>
              </c:strCache>
            </c:strRef>
          </c:cat>
          <c:val>
            <c:numRef>
              <c:f>UnitsinStructure!$B$7:$C$7</c:f>
              <c:numCache>
                <c:formatCode>0%</c:formatCode>
                <c:ptCount val="2"/>
                <c:pt idx="0">
                  <c:v>0.23243494964782582</c:v>
                </c:pt>
                <c:pt idx="1">
                  <c:v>0.12911710776834356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D4-4269-BA4C-D92F61E8C736}"/>
            </c:ext>
          </c:extLst>
        </c:ser>
        <c:ser>
          <c:idx val="5"/>
          <c:order val="5"/>
          <c:tx>
            <c:strRef>
              <c:f>UnitsinStructure!$A$8</c:f>
              <c:strCache>
                <c:ptCount val="1"/>
                <c:pt idx="0">
                  <c:v>RV, Van, Boat or Mobile Home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UnitsinStructure!$B$2:$C$2</c:f>
              <c:strCache>
                <c:ptCount val="2"/>
                <c:pt idx="0">
                  <c:v>Black Householders</c:v>
                </c:pt>
                <c:pt idx="1">
                  <c:v>White, Non-Hispanic Householders</c:v>
                </c:pt>
              </c:strCache>
            </c:strRef>
          </c:cat>
          <c:val>
            <c:numRef>
              <c:f>UnitsinStructure!$B$8:$C$8</c:f>
              <c:numCache>
                <c:formatCode>0%</c:formatCode>
                <c:ptCount val="2"/>
                <c:pt idx="0">
                  <c:v>5.879271203213225E-3</c:v>
                </c:pt>
                <c:pt idx="1">
                  <c:v>3.8453454575834461E-2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D4-4269-BA4C-D92F61E8C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7879232"/>
        <c:axId val="1507878400"/>
      </c:barChart>
      <c:catAx>
        <c:axId val="1507879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878400"/>
        <c:crosses val="autoZero"/>
        <c:auto val="1"/>
        <c:lblAlgn val="ctr"/>
        <c:lblOffset val="100"/>
        <c:noMultiLvlLbl val="0"/>
      </c:catAx>
      <c:valAx>
        <c:axId val="150787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87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'Pop by County 2010 2020'!$A$14</c:f>
              <c:strCache>
                <c:ptCount val="1"/>
                <c:pt idx="0">
                  <c:v>King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 by County 2010 2020'!$B$13</c:f>
              <c:strCache>
                <c:ptCount val="1"/>
                <c:pt idx="0">
                  <c:v>2010 to 2020 Black Population Increase</c:v>
                </c:pt>
              </c:strCache>
            </c:strRef>
          </c:cat>
          <c:val>
            <c:numRef>
              <c:f>'Pop by County 2010 2020'!$B$14</c:f>
              <c:numCache>
                <c:formatCode>General</c:formatCode>
                <c:ptCount val="1"/>
                <c:pt idx="0">
                  <c:v>46907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8-4B35-953A-01AF8C056B1F}"/>
            </c:ext>
          </c:extLst>
        </c:ser>
        <c:ser>
          <c:idx val="1"/>
          <c:order val="1"/>
          <c:tx>
            <c:strRef>
              <c:f>'Pop by County 2010 2020'!$A$15</c:f>
              <c:strCache>
                <c:ptCount val="1"/>
                <c:pt idx="0">
                  <c:v>Kitsap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'Pop by County 2010 2020'!$B$13</c:f>
              <c:strCache>
                <c:ptCount val="1"/>
                <c:pt idx="0">
                  <c:v>2010 to 2020 Black Population Increase</c:v>
                </c:pt>
              </c:strCache>
            </c:strRef>
          </c:cat>
          <c:val>
            <c:numRef>
              <c:f>'Pop by County 2010 2020'!$B$15</c:f>
              <c:numCache>
                <c:formatCode>General</c:formatCode>
                <c:ptCount val="1"/>
                <c:pt idx="0">
                  <c:v>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98-4B35-953A-01AF8C056B1F}"/>
            </c:ext>
          </c:extLst>
        </c:ser>
        <c:ser>
          <c:idx val="2"/>
          <c:order val="2"/>
          <c:tx>
            <c:strRef>
              <c:f>'Pop by County 2010 2020'!$A$16</c:f>
              <c:strCache>
                <c:ptCount val="1"/>
                <c:pt idx="0">
                  <c:v>Pierce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'Pop by County 2010 2020'!$B$13</c:f>
              <c:strCache>
                <c:ptCount val="1"/>
                <c:pt idx="0">
                  <c:v>2010 to 2020 Black Population Increase</c:v>
                </c:pt>
              </c:strCache>
            </c:strRef>
          </c:cat>
          <c:val>
            <c:numRef>
              <c:f>'Pop by County 2010 2020'!$B$16</c:f>
              <c:numCache>
                <c:formatCode>General</c:formatCode>
                <c:ptCount val="1"/>
                <c:pt idx="0">
                  <c:v>23170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98-4B35-953A-01AF8C056B1F}"/>
            </c:ext>
          </c:extLst>
        </c:ser>
        <c:ser>
          <c:idx val="3"/>
          <c:order val="3"/>
          <c:tx>
            <c:strRef>
              <c:f>'Pop by County 2010 2020'!$A$17</c:f>
              <c:strCache>
                <c:ptCount val="1"/>
                <c:pt idx="0">
                  <c:v>Snohomish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'Pop by County 2010 2020'!$B$13</c:f>
              <c:strCache>
                <c:ptCount val="1"/>
                <c:pt idx="0">
                  <c:v>2010 to 2020 Black Population Increase</c:v>
                </c:pt>
              </c:strCache>
            </c:strRef>
          </c:cat>
          <c:val>
            <c:numRef>
              <c:f>'Pop by County 2010 2020'!$B$17</c:f>
              <c:numCache>
                <c:formatCode>General</c:formatCode>
                <c:ptCount val="1"/>
                <c:pt idx="0">
                  <c:v>17230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98-4B35-953A-01AF8C056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02073376"/>
        <c:axId val="1802070880"/>
      </c:barChart>
      <c:catAx>
        <c:axId val="180207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070880"/>
        <c:crosses val="autoZero"/>
        <c:auto val="1"/>
        <c:lblAlgn val="ctr"/>
        <c:lblOffset val="100"/>
        <c:noMultiLvlLbl val="0"/>
      </c:catAx>
      <c:valAx>
        <c:axId val="18020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07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Increase</a:t>
            </a:r>
            <a:r>
              <a:rPr lang="en-US" baseline="0"/>
              <a:t> in Population 2010 to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 by County 2010 2020'!$C$13</c:f>
              <c:strCache>
                <c:ptCount val="1"/>
                <c:pt idx="0">
                  <c:v>Black Population Percent Increase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 by County 2010 2020'!$A$14:$A$18</c:f>
              <c:strCache>
                <c:ptCount val="5"/>
                <c:pt idx="0">
                  <c:v>King </c:v>
                </c:pt>
                <c:pt idx="1">
                  <c:v>Kitsap </c:v>
                </c:pt>
                <c:pt idx="2">
                  <c:v>Pierce </c:v>
                </c:pt>
                <c:pt idx="3">
                  <c:v>Snohomish </c:v>
                </c:pt>
                <c:pt idx="4">
                  <c:v>Region</c:v>
                </c:pt>
              </c:strCache>
            </c:strRef>
          </c:cat>
          <c:val>
            <c:numRef>
              <c:f>'Pop by County 2010 2020'!$C$14:$C$18</c:f>
              <c:numCache>
                <c:formatCode>0%</c:formatCode>
                <c:ptCount val="5"/>
                <c:pt idx="0">
                  <c:v>0.31704629942548157</c:v>
                </c:pt>
                <c:pt idx="1">
                  <c:v>0.33174697600634545</c:v>
                </c:pt>
                <c:pt idx="2">
                  <c:v>0.3097717822907336</c:v>
                </c:pt>
                <c:pt idx="3">
                  <c:v>0.66093827918217041</c:v>
                </c:pt>
                <c:pt idx="4">
                  <c:v>0.35014406995697211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C-4625-B6A1-51150714226F}"/>
            </c:ext>
          </c:extLst>
        </c:ser>
        <c:ser>
          <c:idx val="1"/>
          <c:order val="1"/>
          <c:tx>
            <c:strRef>
              <c:f>'Pop by County 2010 2020'!$E$13</c:f>
              <c:strCache>
                <c:ptCount val="1"/>
                <c:pt idx="0">
                  <c:v>Total Population Percent Increase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'Pop by County 2010 2020'!$A$14:$A$18</c:f>
              <c:strCache>
                <c:ptCount val="5"/>
                <c:pt idx="0">
                  <c:v>King </c:v>
                </c:pt>
                <c:pt idx="1">
                  <c:v>Kitsap </c:v>
                </c:pt>
                <c:pt idx="2">
                  <c:v>Pierce </c:v>
                </c:pt>
                <c:pt idx="3">
                  <c:v>Snohomish </c:v>
                </c:pt>
                <c:pt idx="4">
                  <c:v>Region</c:v>
                </c:pt>
              </c:strCache>
            </c:strRef>
          </c:cat>
          <c:val>
            <c:numRef>
              <c:f>'Pop by County 2010 2020'!$E$14:$E$18</c:f>
              <c:numCache>
                <c:formatCode>0%</c:formatCode>
                <c:ptCount val="5"/>
                <c:pt idx="0">
                  <c:v>0.17523685449157514</c:v>
                </c:pt>
                <c:pt idx="1">
                  <c:v>9.74702647601072E-2</c:v>
                </c:pt>
                <c:pt idx="2">
                  <c:v>0.15832625986356064</c:v>
                </c:pt>
                <c:pt idx="3">
                  <c:v>0.16068467129749697</c:v>
                </c:pt>
                <c:pt idx="4">
                  <c:v>0.16348969991942436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1C-4625-B6A1-511507142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245376"/>
        <c:axId val="173247040"/>
      </c:barChart>
      <c:catAx>
        <c:axId val="17324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47040"/>
        <c:crosses val="autoZero"/>
        <c:auto val="1"/>
        <c:lblAlgn val="ctr"/>
        <c:lblOffset val="100"/>
        <c:noMultiLvlLbl val="0"/>
      </c:catAx>
      <c:valAx>
        <c:axId val="1732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4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Black</a:t>
            </a:r>
            <a:r>
              <a:rPr lang="en-US" baseline="0"/>
              <a:t> Population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 by County 2010 2020'!$G$3</c:f>
              <c:strCache>
                <c:ptCount val="1"/>
                <c:pt idx="0">
                  <c:v>Black Population Share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 by County 2010 2020'!$A$4:$A$8</c:f>
              <c:strCache>
                <c:ptCount val="5"/>
                <c:pt idx="0">
                  <c:v>King </c:v>
                </c:pt>
                <c:pt idx="1">
                  <c:v>Kitsap </c:v>
                </c:pt>
                <c:pt idx="2">
                  <c:v>Pierce </c:v>
                </c:pt>
                <c:pt idx="3">
                  <c:v>Snohomish </c:v>
                </c:pt>
                <c:pt idx="4">
                  <c:v>Region</c:v>
                </c:pt>
              </c:strCache>
            </c:strRef>
          </c:cat>
          <c:val>
            <c:numRef>
              <c:f>'Pop by County 2010 2020'!$G$4:$G$8</c:f>
              <c:numCache>
                <c:formatCode>0%</c:formatCode>
                <c:ptCount val="5"/>
                <c:pt idx="0">
                  <c:v>8.585237974599888E-2</c:v>
                </c:pt>
                <c:pt idx="1">
                  <c:v>4.873535526521075E-2</c:v>
                </c:pt>
                <c:pt idx="2">
                  <c:v>0.10635523758861398</c:v>
                </c:pt>
                <c:pt idx="3">
                  <c:v>5.2296194126023453E-2</c:v>
                </c:pt>
                <c:pt idx="4">
                  <c:v>8.139837876216155E-2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2-4891-841D-969D85EED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260192"/>
        <c:axId val="178259776"/>
      </c:barChart>
      <c:catAx>
        <c:axId val="17826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59776"/>
        <c:crosses val="autoZero"/>
        <c:auto val="1"/>
        <c:lblAlgn val="ctr"/>
        <c:lblOffset val="100"/>
        <c:noMultiLvlLbl val="0"/>
      </c:catAx>
      <c:valAx>
        <c:axId val="17825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6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Transportation</a:t>
            </a:r>
            <a:r>
              <a:rPr lang="en-US" baseline="0"/>
              <a:t> Mode to Work by Black and White Workers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TransporttoWork!$B$3</c:f>
              <c:strCache>
                <c:ptCount val="1"/>
                <c:pt idx="0">
                  <c:v>Share of Black Workers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TransporttoWork!$A$4:$A$8</c:f>
              <c:strCache>
                <c:ptCount val="5"/>
                <c:pt idx="0">
                  <c:v>Car, truck, or van - carpooled</c:v>
                </c:pt>
                <c:pt idx="1">
                  <c:v>Car, truck, or van - drove alone</c:v>
                </c:pt>
                <c:pt idx="2">
                  <c:v>Public transportation (excluding taxicab)</c:v>
                </c:pt>
                <c:pt idx="3">
                  <c:v>Taxicab, motorcycle, bicycle, or other means</c:v>
                </c:pt>
                <c:pt idx="4">
                  <c:v>Walked</c:v>
                </c:pt>
              </c:strCache>
            </c:strRef>
          </c:cat>
          <c:val>
            <c:numRef>
              <c:f>TransporttoWork!$B$4:$B$8</c:f>
              <c:numCache>
                <c:formatCode>0%</c:formatCode>
                <c:ptCount val="5"/>
                <c:pt idx="0">
                  <c:v>9.807825484764543E-2</c:v>
                </c:pt>
                <c:pt idx="1">
                  <c:v>0.66742555401662051</c:v>
                </c:pt>
                <c:pt idx="2">
                  <c:v>0.14199272853185596</c:v>
                </c:pt>
                <c:pt idx="3">
                  <c:v>1.3270429362880887E-2</c:v>
                </c:pt>
                <c:pt idx="4">
                  <c:v>4.5178324099722993E-2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8-450D-9D21-1A219CA7ECF0}"/>
            </c:ext>
          </c:extLst>
        </c:ser>
        <c:ser>
          <c:idx val="1"/>
          <c:order val="1"/>
          <c:tx>
            <c:strRef>
              <c:f>TransporttoWork!$C$3</c:f>
              <c:strCache>
                <c:ptCount val="1"/>
                <c:pt idx="0">
                  <c:v>Share of White, non-Hispanic Workers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TransporttoWork!$A$4:$A$8</c:f>
              <c:strCache>
                <c:ptCount val="5"/>
                <c:pt idx="0">
                  <c:v>Car, truck, or van - carpooled</c:v>
                </c:pt>
                <c:pt idx="1">
                  <c:v>Car, truck, or van - drove alone</c:v>
                </c:pt>
                <c:pt idx="2">
                  <c:v>Public transportation (excluding taxicab)</c:v>
                </c:pt>
                <c:pt idx="3">
                  <c:v>Taxicab, motorcycle, bicycle, or other means</c:v>
                </c:pt>
                <c:pt idx="4">
                  <c:v>Walked</c:v>
                </c:pt>
              </c:strCache>
            </c:strRef>
          </c:cat>
          <c:val>
            <c:numRef>
              <c:f>TransporttoWork!$C$4:$C$8</c:f>
              <c:numCache>
                <c:formatCode>0%</c:formatCode>
                <c:ptCount val="5"/>
                <c:pt idx="0">
                  <c:v>8.3447325164821243E-2</c:v>
                </c:pt>
                <c:pt idx="1">
                  <c:v>0.6943000989955237</c:v>
                </c:pt>
                <c:pt idx="2">
                  <c:v>8.8004567187990046E-2</c:v>
                </c:pt>
                <c:pt idx="3">
                  <c:v>2.4769435911173233E-2</c:v>
                </c:pt>
                <c:pt idx="4">
                  <c:v>3.9043887573442675E-2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E8-450D-9D21-1A219CA7E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55728"/>
        <c:axId val="31556144"/>
      </c:barChart>
      <c:catAx>
        <c:axId val="3155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56144"/>
        <c:crosses val="autoZero"/>
        <c:auto val="1"/>
        <c:lblAlgn val="ctr"/>
        <c:lblOffset val="100"/>
        <c:noMultiLvlLbl val="0"/>
      </c:catAx>
      <c:valAx>
        <c:axId val="315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5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2020 Black Population Total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2020 Black Population Total</a:t>
          </a:r>
        </a:p>
      </cx:txPr>
    </cx:title>
    <cx:plotArea>
      <cx:plotAreaRegion>
        <cx:series layoutId="sunburst" uniqueId="{533C5A79-03DE-4BA2-A055-8A4B2F5378CA}">
          <cx:tx>
            <cx:txData>
              <cx:f>_xlchart.v1.1</cx:f>
              <cx:v>Black Population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_xlchart.v1.3</cx:f>
      </cx:strDim>
      <cx:numDim type="size">
        <cx:f dir="row">_xlchart.v1.4</cx:f>
      </cx:numDim>
    </cx:data>
  </cx:chartData>
  <cx:chart>
    <cx:title pos="t" align="ctr" overlay="0"/>
    <cx:plotArea>
      <cx:plotAreaRegion>
        <cx:series layoutId="treemap" hidden="1" uniqueId="{8B83914A-3197-437E-B569-23CABDE076CC}" formatIdx="0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573087</xdr:colOff>
      <xdr:row>11</xdr:row>
      <xdr:rowOff>187325</xdr:rowOff>
    </xdr:from>
    <xdr:to>
      <xdr:col>15</xdr:col>
      <xdr:colOff>549275</xdr:colOff>
      <xdr:row>26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FE99BD-799C-4099-8792-BF2C5E16B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15875</xdr:colOff>
      <xdr:row>0</xdr:row>
      <xdr:rowOff>0</xdr:rowOff>
    </xdr:from>
    <xdr:to>
      <xdr:col>25</xdr:col>
      <xdr:colOff>608013</xdr:colOff>
      <xdr:row>12</xdr:row>
      <xdr:rowOff>568325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B51BBC-C738-4D5C-9E4A-C7C7919E9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</xdr:row>
      <xdr:rowOff>139700</xdr:rowOff>
    </xdr:from>
    <xdr:to>
      <xdr:col>14</xdr:col>
      <xdr:colOff>406400</xdr:colOff>
      <xdr:row>17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3684B9-5E0D-44BC-9A8B-98E11E89F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</xdr:colOff>
      <xdr:row>0</xdr:row>
      <xdr:rowOff>0</xdr:rowOff>
    </xdr:from>
    <xdr:to>
      <xdr:col>14</xdr:col>
      <xdr:colOff>339725</xdr:colOff>
      <xdr:row>13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CEAC41-54BB-4A76-A4F8-A4BF22BBE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0</xdr:row>
      <xdr:rowOff>0</xdr:rowOff>
    </xdr:from>
    <xdr:to>
      <xdr:col>15</xdr:col>
      <xdr:colOff>139700</xdr:colOff>
      <xdr:row>11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1BC196-09F8-4695-B8F0-17F1B7787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12</xdr:row>
      <xdr:rowOff>390525</xdr:rowOff>
    </xdr:from>
    <xdr:to>
      <xdr:col>16</xdr:col>
      <xdr:colOff>406400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52CFE2-5613-4FC9-9B68-10C84AF90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28575</xdr:colOff>
      <xdr:row>12</xdr:row>
      <xdr:rowOff>485775</xdr:rowOff>
    </xdr:from>
    <xdr:to>
      <xdr:col>24</xdr:col>
      <xdr:colOff>333375</xdr:colOff>
      <xdr:row>27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9B3C3E-0697-4E68-AC28-981245FC7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73025</xdr:colOff>
      <xdr:row>0</xdr:row>
      <xdr:rowOff>215900</xdr:rowOff>
    </xdr:from>
    <xdr:to>
      <xdr:col>16</xdr:col>
      <xdr:colOff>377825</xdr:colOff>
      <xdr:row>12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30EB97-0174-40B9-A835-4BC20DDB9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28575</xdr:colOff>
      <xdr:row>0</xdr:row>
      <xdr:rowOff>142875</xdr:rowOff>
    </xdr:from>
    <xdr:to>
      <xdr:col>24</xdr:col>
      <xdr:colOff>333375</xdr:colOff>
      <xdr:row>12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A5B8A67-E97E-46A2-994C-2EA95362A06C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46075" y="139700"/>
              <a:ext cx="4572000" cy="2990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114300</xdr:colOff>
      <xdr:row>10</xdr:row>
      <xdr:rowOff>171450</xdr:rowOff>
    </xdr:from>
    <xdr:to>
      <xdr:col>26</xdr:col>
      <xdr:colOff>419100</xdr:colOff>
      <xdr:row>11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39A8907-376D-4BD5-8F6E-10632E14F3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20775" y="2000250"/>
              <a:ext cx="4572000" cy="9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5</xdr:row>
      <xdr:rowOff>120650</xdr:rowOff>
    </xdr:to>
    <xdr:sp macro="" textlink="">
      <xdr:nvSpPr>
        <xdr:cNvPr id="8193" name="AutoShape 1">
          <a:extLst>
            <a:ext uri="{FF2B5EF4-FFF2-40B4-BE49-F238E27FC236}">
              <a16:creationId xmlns:a16="http://schemas.microsoft.com/office/drawing/2014/main" id="{648BF643-70DC-4608-B24F-A97BCCBF6A1E}"/>
            </a:ext>
          </a:extLst>
        </xdr:cNvPr>
        <xdr:cNvSpPr>
          <a:spLocks noChangeAspect="1" noChangeArrowheads="1"/>
        </xdr:cNvSpPr>
      </xdr:nvSpPr>
      <xdr:spPr bwMode="auto">
        <a:xfrm>
          <a:off x="1828800" y="73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</xdr:row>
      <xdr:rowOff>12700</xdr:rowOff>
    </xdr:from>
    <xdr:to>
      <xdr:col>13</xdr:col>
      <xdr:colOff>570667</xdr:colOff>
      <xdr:row>26</xdr:row>
      <xdr:rowOff>145536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6F71AE-DE94-4A8F-8A43-BE445D93FD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736600"/>
          <a:ext cx="6666667" cy="41142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10</xdr:row>
      <xdr:rowOff>114300</xdr:rowOff>
    </xdr:from>
    <xdr:to>
      <xdr:col>8</xdr:col>
      <xdr:colOff>9525</xdr:colOff>
      <xdr:row>25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9ED102-4C35-4D5B-B2F6-3C25D6988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4F99D-F11C-4B51-BBC9-8709368647B0}">
  <dimension ref="A1:E29"/>
  <sheetViews>
    <sheetView topLeftCell="A10" workbookViewId="0">
      <selection activeCell="A30" sqref="A30"/>
    </sheetView>
  </sheetViews>
  <sheetFormatPr defaultRowHeight="14.5" x14ac:dyDescent="0.35"/>
  <cols>
    <col min="1" max="5" width="18.08984375" customWidth="1"/>
  </cols>
  <sheetData>
    <row r="1" spans="1:5" ht="15" hidden="1" thickBot="1" x14ac:dyDescent="0.4">
      <c r="A1" t="s">
        <v>53</v>
      </c>
    </row>
    <row r="2" spans="1:5" ht="58.5" hidden="1" thickBot="1" x14ac:dyDescent="0.4">
      <c r="A2" s="17" t="s">
        <v>6</v>
      </c>
      <c r="B2" s="12" t="s">
        <v>52</v>
      </c>
      <c r="C2" s="12" t="s">
        <v>52</v>
      </c>
      <c r="D2" s="12" t="s">
        <v>50</v>
      </c>
      <c r="E2" s="13" t="s">
        <v>51</v>
      </c>
    </row>
    <row r="3" spans="1:5" hidden="1" x14ac:dyDescent="0.35">
      <c r="A3" s="9" t="s">
        <v>21</v>
      </c>
      <c r="B3" s="28">
        <v>52462</v>
      </c>
      <c r="C3" s="28">
        <v>5257</v>
      </c>
      <c r="D3" s="28">
        <v>109124</v>
      </c>
      <c r="E3" s="29">
        <v>2900</v>
      </c>
    </row>
    <row r="4" spans="1:5" hidden="1" x14ac:dyDescent="0.35">
      <c r="A4" s="9" t="s">
        <v>22</v>
      </c>
      <c r="B4" s="28">
        <v>67143</v>
      </c>
      <c r="C4" s="28">
        <v>19532</v>
      </c>
      <c r="D4" s="28">
        <v>81317</v>
      </c>
      <c r="E4" s="29">
        <v>4099</v>
      </c>
    </row>
    <row r="5" spans="1:5" hidden="1" x14ac:dyDescent="0.35">
      <c r="A5" s="9" t="s">
        <v>23</v>
      </c>
      <c r="B5" s="28">
        <v>61188</v>
      </c>
      <c r="C5" s="28">
        <v>12325</v>
      </c>
      <c r="D5" s="28">
        <v>83992</v>
      </c>
      <c r="E5" s="29">
        <v>2468</v>
      </c>
    </row>
    <row r="6" spans="1:5" ht="15" hidden="1" thickBot="1" x14ac:dyDescent="0.4">
      <c r="A6" s="10" t="s">
        <v>24</v>
      </c>
      <c r="B6" s="30">
        <v>70107</v>
      </c>
      <c r="C6" s="30">
        <v>19660</v>
      </c>
      <c r="D6" s="30">
        <v>88946</v>
      </c>
      <c r="E6" s="31">
        <v>3171</v>
      </c>
    </row>
    <row r="7" spans="1:5" hidden="1" x14ac:dyDescent="0.35"/>
    <row r="8" spans="1:5" hidden="1" x14ac:dyDescent="0.35"/>
    <row r="9" spans="1:5" hidden="1" x14ac:dyDescent="0.35"/>
    <row r="12" spans="1:5" ht="19" thickBot="1" x14ac:dyDescent="0.5">
      <c r="A12" s="43" t="s">
        <v>98</v>
      </c>
    </row>
    <row r="13" spans="1:5" s="1" customFormat="1" ht="58.5" thickBot="1" x14ac:dyDescent="0.4">
      <c r="A13" s="11" t="s">
        <v>6</v>
      </c>
      <c r="B13" s="12" t="s">
        <v>52</v>
      </c>
      <c r="C13" s="12" t="s">
        <v>52</v>
      </c>
      <c r="D13" s="12" t="s">
        <v>50</v>
      </c>
      <c r="E13" s="13" t="s">
        <v>51</v>
      </c>
    </row>
    <row r="14" spans="1:5" x14ac:dyDescent="0.35">
      <c r="A14" s="9" t="s">
        <v>8</v>
      </c>
      <c r="B14" s="28">
        <v>49846</v>
      </c>
      <c r="C14" s="28">
        <v>2006</v>
      </c>
      <c r="D14" s="28">
        <v>101265</v>
      </c>
      <c r="E14" s="29">
        <v>816</v>
      </c>
    </row>
    <row r="15" spans="1:5" x14ac:dyDescent="0.35">
      <c r="A15" s="9" t="s">
        <v>9</v>
      </c>
      <c r="B15" s="28">
        <v>47074</v>
      </c>
      <c r="C15" s="28">
        <v>8640</v>
      </c>
      <c r="D15" s="28">
        <v>77807</v>
      </c>
      <c r="E15" s="29">
        <v>1241</v>
      </c>
    </row>
    <row r="16" spans="1:5" x14ac:dyDescent="0.35">
      <c r="A16" s="9" t="s">
        <v>10</v>
      </c>
      <c r="B16" s="28">
        <v>54683</v>
      </c>
      <c r="C16" s="28">
        <v>2765</v>
      </c>
      <c r="D16" s="28">
        <v>76183</v>
      </c>
      <c r="E16" s="29">
        <v>1030</v>
      </c>
    </row>
    <row r="17" spans="1:5" ht="15" thickBot="1" x14ac:dyDescent="0.4">
      <c r="A17" s="10" t="s">
        <v>11</v>
      </c>
      <c r="B17" s="30">
        <v>71050</v>
      </c>
      <c r="C17" s="30">
        <v>4023</v>
      </c>
      <c r="D17" s="30">
        <v>88341</v>
      </c>
      <c r="E17" s="31">
        <v>1222</v>
      </c>
    </row>
    <row r="22" spans="1:5" x14ac:dyDescent="0.35">
      <c r="A22" t="s">
        <v>54</v>
      </c>
    </row>
    <row r="23" spans="1:5" x14ac:dyDescent="0.35">
      <c r="A23" t="s">
        <v>65</v>
      </c>
    </row>
    <row r="27" spans="1:5" x14ac:dyDescent="0.35">
      <c r="A27" t="s">
        <v>119</v>
      </c>
    </row>
    <row r="28" spans="1:5" x14ac:dyDescent="0.35">
      <c r="A28" t="s">
        <v>118</v>
      </c>
    </row>
    <row r="29" spans="1:5" x14ac:dyDescent="0.35">
      <c r="A29" t="s">
        <v>125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2C88B-E51A-4891-86D1-5015B4F1E45E}">
  <dimension ref="A1"/>
  <sheetViews>
    <sheetView workbookViewId="0">
      <selection activeCell="M27" sqref="M27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1CC61-0D65-4E9F-B009-9AB362FF1A69}">
  <dimension ref="A1:I18"/>
  <sheetViews>
    <sheetView workbookViewId="0">
      <selection activeCell="B26" sqref="B26"/>
    </sheetView>
  </sheetViews>
  <sheetFormatPr defaultRowHeight="14.5" x14ac:dyDescent="0.35"/>
  <cols>
    <col min="1" max="1" width="16.6328125" customWidth="1"/>
    <col min="2" max="2" width="11.08984375" bestFit="1" customWidth="1"/>
    <col min="3" max="3" width="10.08984375" bestFit="1" customWidth="1"/>
    <col min="4" max="5" width="9.08984375" bestFit="1" customWidth="1"/>
    <col min="6" max="6" width="12.6328125" bestFit="1" customWidth="1"/>
    <col min="7" max="7" width="11.08984375" bestFit="1" customWidth="1"/>
    <col min="8" max="9" width="9.08984375" bestFit="1" customWidth="1"/>
  </cols>
  <sheetData>
    <row r="1" spans="1:9" ht="21" x14ac:dyDescent="0.5">
      <c r="A1" s="44" t="s">
        <v>109</v>
      </c>
    </row>
    <row r="2" spans="1:9" ht="15" thickBot="1" x14ac:dyDescent="0.4"/>
    <row r="3" spans="1:9" x14ac:dyDescent="0.35">
      <c r="A3" s="33"/>
      <c r="B3" s="35" t="s">
        <v>108</v>
      </c>
      <c r="C3" s="36"/>
    </row>
    <row r="4" spans="1:9" ht="15" thickBot="1" x14ac:dyDescent="0.4">
      <c r="A4" s="10" t="s">
        <v>6</v>
      </c>
      <c r="B4" s="7" t="s">
        <v>59</v>
      </c>
      <c r="C4" s="32" t="s">
        <v>60</v>
      </c>
    </row>
    <row r="5" spans="1:9" x14ac:dyDescent="0.35">
      <c r="A5" s="9" t="s">
        <v>8</v>
      </c>
      <c r="B5" s="5">
        <f>C14/B14</f>
        <v>0.24090344178561934</v>
      </c>
      <c r="C5" s="6">
        <f>G14/F14</f>
        <v>6.2677736572840578E-2</v>
      </c>
    </row>
    <row r="6" spans="1:9" x14ac:dyDescent="0.35">
      <c r="A6" s="9" t="s">
        <v>9</v>
      </c>
      <c r="B6" s="5">
        <f t="shared" ref="B6:B9" si="0">C15/B15</f>
        <v>0.19749547374773688</v>
      </c>
      <c r="C6" s="6">
        <f t="shared" ref="C6:C9" si="1">G15/F15</f>
        <v>7.8884083744240566E-2</v>
      </c>
    </row>
    <row r="7" spans="1:9" x14ac:dyDescent="0.35">
      <c r="A7" s="9" t="s">
        <v>10</v>
      </c>
      <c r="B7" s="5">
        <f t="shared" si="0"/>
        <v>0.16250893433049177</v>
      </c>
      <c r="C7" s="6">
        <f t="shared" si="1"/>
        <v>8.2885493822334122E-2</v>
      </c>
    </row>
    <row r="8" spans="1:9" x14ac:dyDescent="0.35">
      <c r="A8" s="9" t="s">
        <v>11</v>
      </c>
      <c r="B8" s="5">
        <f t="shared" si="0"/>
        <v>0.11927509532582152</v>
      </c>
      <c r="C8" s="6">
        <f t="shared" si="1"/>
        <v>6.3579651447984345E-2</v>
      </c>
    </row>
    <row r="9" spans="1:9" ht="15" thickBot="1" x14ac:dyDescent="0.4">
      <c r="A9" s="10" t="s">
        <v>0</v>
      </c>
      <c r="B9" s="66">
        <f t="shared" si="0"/>
        <v>0.20725015781365189</v>
      </c>
      <c r="C9" s="67">
        <f t="shared" si="1"/>
        <v>6.8541467882540327E-2</v>
      </c>
    </row>
    <row r="11" spans="1:9" x14ac:dyDescent="0.35">
      <c r="A11" s="23" t="s">
        <v>119</v>
      </c>
      <c r="B11" t="s">
        <v>120</v>
      </c>
    </row>
    <row r="12" spans="1:9" x14ac:dyDescent="0.35">
      <c r="A12" t="s">
        <v>103</v>
      </c>
    </row>
    <row r="13" spans="1:9" x14ac:dyDescent="0.35">
      <c r="A13" t="s">
        <v>6</v>
      </c>
      <c r="B13" t="s">
        <v>55</v>
      </c>
      <c r="C13" t="s">
        <v>56</v>
      </c>
      <c r="D13" t="s">
        <v>57</v>
      </c>
      <c r="E13" t="s">
        <v>58</v>
      </c>
      <c r="F13" t="s">
        <v>61</v>
      </c>
      <c r="G13" t="s">
        <v>62</v>
      </c>
      <c r="H13" t="s">
        <v>63</v>
      </c>
      <c r="I13" t="s">
        <v>64</v>
      </c>
    </row>
    <row r="14" spans="1:9" x14ac:dyDescent="0.35">
      <c r="A14" t="s">
        <v>8</v>
      </c>
      <c r="B14" s="34">
        <v>139201</v>
      </c>
      <c r="C14" s="34">
        <v>33534</v>
      </c>
      <c r="D14" s="34">
        <v>2230</v>
      </c>
      <c r="E14" s="34">
        <v>2473</v>
      </c>
      <c r="F14" s="34">
        <v>1292995</v>
      </c>
      <c r="G14" s="34">
        <v>81042</v>
      </c>
      <c r="H14" s="34">
        <v>1267</v>
      </c>
      <c r="I14" s="34">
        <v>2514</v>
      </c>
    </row>
    <row r="15" spans="1:9" x14ac:dyDescent="0.35">
      <c r="A15" t="s">
        <v>9</v>
      </c>
      <c r="B15" s="34">
        <v>6628</v>
      </c>
      <c r="C15" s="34">
        <v>1309</v>
      </c>
      <c r="D15" s="34">
        <v>496</v>
      </c>
      <c r="E15" s="34">
        <v>483</v>
      </c>
      <c r="F15" s="34">
        <v>197936</v>
      </c>
      <c r="G15" s="34">
        <v>15614</v>
      </c>
      <c r="H15" s="34">
        <v>614</v>
      </c>
      <c r="I15" s="34">
        <v>1313</v>
      </c>
    </row>
    <row r="16" spans="1:9" x14ac:dyDescent="0.35">
      <c r="A16" t="s">
        <v>10</v>
      </c>
      <c r="B16" s="34">
        <v>57363</v>
      </c>
      <c r="C16" s="34">
        <v>9322</v>
      </c>
      <c r="D16" s="34">
        <v>1736</v>
      </c>
      <c r="E16" s="34">
        <v>1058</v>
      </c>
      <c r="F16" s="34">
        <v>575541</v>
      </c>
      <c r="G16" s="34">
        <v>47704</v>
      </c>
      <c r="H16" s="34">
        <v>890</v>
      </c>
      <c r="I16" s="34">
        <v>2193</v>
      </c>
    </row>
    <row r="17" spans="1:9" x14ac:dyDescent="0.35">
      <c r="A17" t="s">
        <v>11</v>
      </c>
      <c r="B17" s="34">
        <v>23341</v>
      </c>
      <c r="C17" s="34">
        <v>2784</v>
      </c>
      <c r="D17" s="34">
        <v>960</v>
      </c>
      <c r="E17" s="34">
        <v>655</v>
      </c>
      <c r="F17" s="34">
        <v>548383</v>
      </c>
      <c r="G17" s="34">
        <v>34866</v>
      </c>
      <c r="H17" s="34">
        <v>866</v>
      </c>
      <c r="I17" s="34">
        <v>1994</v>
      </c>
    </row>
    <row r="18" spans="1:9" x14ac:dyDescent="0.35">
      <c r="A18" t="s">
        <v>0</v>
      </c>
      <c r="B18" s="34">
        <v>226533</v>
      </c>
      <c r="C18" s="34">
        <v>46949</v>
      </c>
      <c r="D18" s="34">
        <v>3025.5928344706299</v>
      </c>
      <c r="E18" s="34">
        <v>2810.2325526546701</v>
      </c>
      <c r="F18" s="34">
        <v>2614855</v>
      </c>
      <c r="G18" s="34">
        <v>179226</v>
      </c>
      <c r="H18" s="34">
        <v>1877.3228278588599</v>
      </c>
      <c r="I18" s="34">
        <v>4102.3712654999899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BD136-B943-4560-9FDA-7DAF09475023}">
  <dimension ref="A1:G22"/>
  <sheetViews>
    <sheetView workbookViewId="0">
      <selection activeCell="A25" sqref="A25"/>
    </sheetView>
  </sheetViews>
  <sheetFormatPr defaultRowHeight="14.5" x14ac:dyDescent="0.35"/>
  <cols>
    <col min="1" max="1" width="27.36328125" customWidth="1"/>
    <col min="2" max="3" width="7.81640625" customWidth="1"/>
  </cols>
  <sheetData>
    <row r="1" spans="1:7" ht="18.5" x14ac:dyDescent="0.45">
      <c r="A1" s="43" t="s">
        <v>100</v>
      </c>
    </row>
    <row r="2" spans="1:7" ht="15" customHeight="1" thickBot="1" x14ac:dyDescent="0.4">
      <c r="A2" s="52" t="s">
        <v>99</v>
      </c>
      <c r="B2" s="52"/>
      <c r="C2" s="52"/>
    </row>
    <row r="3" spans="1:7" ht="15" thickBot="1" x14ac:dyDescent="0.4">
      <c r="A3" s="53" t="s">
        <v>96</v>
      </c>
      <c r="B3" s="54" t="s">
        <v>59</v>
      </c>
      <c r="C3" s="16" t="s">
        <v>97</v>
      </c>
      <c r="D3" s="61"/>
      <c r="E3" s="61"/>
      <c r="F3" s="61"/>
      <c r="G3" s="61"/>
    </row>
    <row r="4" spans="1:7" x14ac:dyDescent="0.35">
      <c r="A4" s="55" t="s">
        <v>92</v>
      </c>
      <c r="B4" s="56">
        <f>(A19+A14)/A$12</f>
        <v>0.255785749032099</v>
      </c>
      <c r="C4" s="57">
        <f>(D19+D14)/D$12</f>
        <v>0.4398081805246033</v>
      </c>
      <c r="D4" s="61"/>
      <c r="E4" s="61"/>
      <c r="F4" s="61"/>
      <c r="G4" s="61"/>
    </row>
    <row r="5" spans="1:7" ht="29" x14ac:dyDescent="0.35">
      <c r="A5" s="55" t="s">
        <v>93</v>
      </c>
      <c r="B5" s="56">
        <f>(A20+A15)/A$12</f>
        <v>0.25610560616258071</v>
      </c>
      <c r="C5" s="57">
        <f>(D20+D15)/D$12</f>
        <v>0.19509283325461699</v>
      </c>
      <c r="D5" s="61"/>
      <c r="E5" s="61"/>
      <c r="F5" s="61"/>
      <c r="G5" s="61"/>
    </row>
    <row r="6" spans="1:7" x14ac:dyDescent="0.35">
      <c r="A6" s="55" t="s">
        <v>94</v>
      </c>
      <c r="B6" s="56">
        <f>(A21+A16)/A$12</f>
        <v>0.10234095437371307</v>
      </c>
      <c r="C6" s="57">
        <f>(D21+D16)/D$12</f>
        <v>4.1312485083336944E-2</v>
      </c>
      <c r="D6" s="61"/>
      <c r="E6" s="61"/>
      <c r="F6" s="61"/>
      <c r="G6" s="61"/>
    </row>
    <row r="7" spans="1:7" ht="29.5" thickBot="1" x14ac:dyDescent="0.4">
      <c r="A7" s="58" t="s">
        <v>95</v>
      </c>
      <c r="B7" s="59">
        <f>(A22+A17)/A$12</f>
        <v>0.38576769043160719</v>
      </c>
      <c r="C7" s="60">
        <f>(D22+D17)/D$12</f>
        <v>0.32378650113744278</v>
      </c>
      <c r="D7" s="61"/>
      <c r="E7" s="61"/>
      <c r="F7" s="61"/>
      <c r="G7" s="61"/>
    </row>
    <row r="8" spans="1:7" x14ac:dyDescent="0.35">
      <c r="A8" s="69" t="s">
        <v>121</v>
      </c>
      <c r="C8" s="56"/>
      <c r="D8" s="61"/>
      <c r="E8" s="61"/>
      <c r="F8" s="61"/>
      <c r="G8" s="61"/>
    </row>
    <row r="9" spans="1:7" x14ac:dyDescent="0.35">
      <c r="A9" s="70" t="s">
        <v>122</v>
      </c>
      <c r="B9" s="62"/>
      <c r="C9" s="61"/>
    </row>
    <row r="10" spans="1:7" x14ac:dyDescent="0.35">
      <c r="A10" t="s">
        <v>103</v>
      </c>
    </row>
    <row r="11" spans="1:7" x14ac:dyDescent="0.35">
      <c r="A11" t="s">
        <v>69</v>
      </c>
      <c r="B11" t="s">
        <v>70</v>
      </c>
      <c r="C11" t="s">
        <v>67</v>
      </c>
      <c r="D11" t="s">
        <v>71</v>
      </c>
      <c r="E11" t="s">
        <v>72</v>
      </c>
    </row>
    <row r="12" spans="1:7" x14ac:dyDescent="0.35">
      <c r="A12">
        <v>150067</v>
      </c>
      <c r="B12">
        <v>1497.47621016162</v>
      </c>
      <c r="C12" t="s">
        <v>68</v>
      </c>
      <c r="D12">
        <v>1986034</v>
      </c>
      <c r="E12">
        <v>643.40267329255005</v>
      </c>
    </row>
    <row r="13" spans="1:7" x14ac:dyDescent="0.35">
      <c r="A13">
        <v>70031</v>
      </c>
      <c r="B13">
        <v>927.74457691759096</v>
      </c>
      <c r="C13" t="s">
        <v>82</v>
      </c>
      <c r="D13">
        <v>998515</v>
      </c>
      <c r="E13">
        <v>358.36294451296197</v>
      </c>
    </row>
    <row r="14" spans="1:7" x14ac:dyDescent="0.35">
      <c r="A14">
        <v>17256</v>
      </c>
      <c r="B14">
        <v>968.26287752861799</v>
      </c>
      <c r="C14" t="s">
        <v>83</v>
      </c>
      <c r="D14">
        <v>436959</v>
      </c>
      <c r="E14">
        <v>2937.7830076436899</v>
      </c>
    </row>
    <row r="15" spans="1:7" x14ac:dyDescent="0.35">
      <c r="A15">
        <v>17068</v>
      </c>
      <c r="B15">
        <v>1046.6350844492099</v>
      </c>
      <c r="C15" t="s">
        <v>84</v>
      </c>
      <c r="D15">
        <v>189505</v>
      </c>
      <c r="E15">
        <v>2568.75553527384</v>
      </c>
    </row>
    <row r="16" spans="1:7" x14ac:dyDescent="0.35">
      <c r="A16">
        <v>8658</v>
      </c>
      <c r="B16">
        <v>658.71541654951398</v>
      </c>
      <c r="C16" t="s">
        <v>85</v>
      </c>
      <c r="D16">
        <v>37781</v>
      </c>
      <c r="E16">
        <v>1357.7227257433699</v>
      </c>
    </row>
    <row r="17" spans="1:5" x14ac:dyDescent="0.35">
      <c r="A17">
        <v>27049</v>
      </c>
      <c r="B17">
        <v>1134.1895785096999</v>
      </c>
      <c r="C17" t="s">
        <v>86</v>
      </c>
      <c r="D17">
        <v>334270</v>
      </c>
      <c r="E17">
        <v>3207.7962840554601</v>
      </c>
    </row>
    <row r="18" spans="1:5" x14ac:dyDescent="0.35">
      <c r="A18">
        <v>80036</v>
      </c>
      <c r="B18">
        <v>984.92436257816303</v>
      </c>
      <c r="C18" t="s">
        <v>87</v>
      </c>
      <c r="D18">
        <v>987519</v>
      </c>
      <c r="E18">
        <v>395.02025264535501</v>
      </c>
    </row>
    <row r="19" spans="1:5" x14ac:dyDescent="0.35">
      <c r="A19">
        <v>21129</v>
      </c>
      <c r="B19">
        <v>1043.2583572634301</v>
      </c>
      <c r="C19" t="s">
        <v>88</v>
      </c>
      <c r="D19">
        <v>436515</v>
      </c>
      <c r="E19">
        <v>3329.6273064714001</v>
      </c>
    </row>
    <row r="20" spans="1:5" x14ac:dyDescent="0.35">
      <c r="A20">
        <v>21365</v>
      </c>
      <c r="B20">
        <v>1277.50107632049</v>
      </c>
      <c r="C20" t="s">
        <v>89</v>
      </c>
      <c r="D20">
        <v>197956</v>
      </c>
      <c r="E20">
        <v>3021.8097226661998</v>
      </c>
    </row>
    <row r="21" spans="1:5" x14ac:dyDescent="0.35">
      <c r="A21">
        <v>6700</v>
      </c>
      <c r="B21">
        <v>699.04291713742396</v>
      </c>
      <c r="C21" t="s">
        <v>90</v>
      </c>
      <c r="D21">
        <v>44267</v>
      </c>
      <c r="E21">
        <v>1435.1870958171301</v>
      </c>
    </row>
    <row r="22" spans="1:5" x14ac:dyDescent="0.35">
      <c r="A22">
        <v>30842</v>
      </c>
      <c r="B22">
        <v>1241.2070737793899</v>
      </c>
      <c r="C22" t="s">
        <v>91</v>
      </c>
      <c r="D22">
        <v>308781</v>
      </c>
      <c r="E22">
        <v>3219.5437564971799</v>
      </c>
    </row>
  </sheetData>
  <mergeCells count="1">
    <mergeCell ref="A2:C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9DA0-363B-4008-B2E9-E1A766666A9A}">
  <dimension ref="A1:E17"/>
  <sheetViews>
    <sheetView workbookViewId="0">
      <selection sqref="A1:C4"/>
    </sheetView>
  </sheetViews>
  <sheetFormatPr defaultRowHeight="14.5" x14ac:dyDescent="0.35"/>
  <cols>
    <col min="1" max="1" width="25.6328125" style="1" customWidth="1"/>
    <col min="2" max="3" width="17.6328125" style="1" customWidth="1"/>
  </cols>
  <sheetData>
    <row r="1" spans="1:5" s="72" customFormat="1" ht="21.5" thickBot="1" x14ac:dyDescent="0.55000000000000004">
      <c r="A1" s="71" t="s">
        <v>123</v>
      </c>
    </row>
    <row r="2" spans="1:5" ht="44" thickBot="1" x14ac:dyDescent="0.4">
      <c r="A2" s="49" t="s">
        <v>117</v>
      </c>
      <c r="B2" s="14" t="s">
        <v>110</v>
      </c>
      <c r="C2" s="13" t="s">
        <v>113</v>
      </c>
    </row>
    <row r="3" spans="1:5" ht="29" x14ac:dyDescent="0.35">
      <c r="A3" s="50" t="s">
        <v>115</v>
      </c>
      <c r="B3" s="45">
        <f>A16/A$15</f>
        <v>0.93322079282845338</v>
      </c>
      <c r="C3" s="46">
        <f>D16/D$15</f>
        <v>0.98189980784705155</v>
      </c>
    </row>
    <row r="4" spans="1:5" ht="29.5" thickBot="1" x14ac:dyDescent="0.4">
      <c r="A4" s="51" t="s">
        <v>116</v>
      </c>
      <c r="B4" s="47">
        <f>A17/A$15</f>
        <v>6.6779207171546659E-2</v>
      </c>
      <c r="C4" s="48">
        <f>D17/D$15</f>
        <v>1.8100192152948471E-2</v>
      </c>
    </row>
    <row r="6" spans="1:5" x14ac:dyDescent="0.35">
      <c r="A6" s="72" t="s">
        <v>124</v>
      </c>
    </row>
    <row r="12" spans="1:5" x14ac:dyDescent="0.35">
      <c r="A12" s="1" t="s">
        <v>114</v>
      </c>
    </row>
    <row r="13" spans="1:5" ht="29" x14ac:dyDescent="0.35">
      <c r="A13" s="1" t="s">
        <v>112</v>
      </c>
    </row>
    <row r="14" spans="1:5" x14ac:dyDescent="0.35">
      <c r="A14" s="1" t="s">
        <v>110</v>
      </c>
      <c r="B14" s="1" t="s">
        <v>70</v>
      </c>
      <c r="C14" s="1" t="s">
        <v>67</v>
      </c>
      <c r="D14" t="s">
        <v>111</v>
      </c>
      <c r="E14" t="s">
        <v>72</v>
      </c>
    </row>
    <row r="15" spans="1:5" x14ac:dyDescent="0.35">
      <c r="A15" s="1">
        <v>85895</v>
      </c>
      <c r="B15" s="1">
        <v>1488.5422399112499</v>
      </c>
      <c r="C15" s="1" t="s">
        <v>68</v>
      </c>
      <c r="D15">
        <v>1137115</v>
      </c>
      <c r="E15">
        <v>3292.0554369572801</v>
      </c>
    </row>
    <row r="16" spans="1:5" ht="29" x14ac:dyDescent="0.35">
      <c r="A16" s="1">
        <v>80159</v>
      </c>
      <c r="B16" s="1">
        <v>1601.59108389127</v>
      </c>
      <c r="C16" s="1" t="s">
        <v>105</v>
      </c>
      <c r="D16">
        <v>1116533</v>
      </c>
      <c r="E16">
        <v>3380.28430756941</v>
      </c>
    </row>
    <row r="17" spans="1:5" ht="29" x14ac:dyDescent="0.35">
      <c r="A17" s="1">
        <v>5736</v>
      </c>
      <c r="B17" s="1">
        <v>574.06881120646199</v>
      </c>
      <c r="C17" s="1" t="s">
        <v>106</v>
      </c>
      <c r="D17">
        <v>20582</v>
      </c>
      <c r="E17">
        <v>1083.0650949966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6BF7-1630-4CF8-A6EB-0588FBB08ACE}">
  <dimension ref="A1:E33"/>
  <sheetViews>
    <sheetView tabSelected="1" zoomScaleNormal="100" workbookViewId="0">
      <selection activeCell="B16" sqref="B16"/>
    </sheetView>
  </sheetViews>
  <sheetFormatPr defaultRowHeight="14.5" x14ac:dyDescent="0.35"/>
  <cols>
    <col min="1" max="1" width="16.08984375" customWidth="1"/>
    <col min="2" max="3" width="14.453125" customWidth="1"/>
  </cols>
  <sheetData>
    <row r="1" spans="1:3" ht="21.5" thickBot="1" x14ac:dyDescent="0.55000000000000004">
      <c r="A1" s="71" t="s">
        <v>136</v>
      </c>
      <c r="B1" s="72"/>
      <c r="C1" s="72"/>
    </row>
    <row r="2" spans="1:3" s="1" customFormat="1" ht="42.5" customHeight="1" thickBot="1" x14ac:dyDescent="0.4">
      <c r="A2" s="49" t="s">
        <v>137</v>
      </c>
      <c r="B2" s="12" t="s">
        <v>110</v>
      </c>
      <c r="C2" s="13" t="s">
        <v>113</v>
      </c>
    </row>
    <row r="3" spans="1:3" x14ac:dyDescent="0.35">
      <c r="A3" s="9" t="s">
        <v>140</v>
      </c>
      <c r="B3" s="45">
        <f>A24/A$23</f>
        <v>5.8443448396297802E-2</v>
      </c>
      <c r="C3" s="46">
        <f>D24/D$23</f>
        <v>4.5040299354067094E-2</v>
      </c>
    </row>
    <row r="4" spans="1:3" x14ac:dyDescent="0.35">
      <c r="A4" s="9" t="s">
        <v>143</v>
      </c>
      <c r="B4" s="45">
        <f t="shared" ref="B4:C8" si="0">A25/A$23</f>
        <v>0.35080039583212064</v>
      </c>
      <c r="C4" s="46">
        <f>D25/D$23</f>
        <v>0.64204060275345942</v>
      </c>
    </row>
    <row r="5" spans="1:3" x14ac:dyDescent="0.35">
      <c r="A5" s="73" t="s">
        <v>141</v>
      </c>
      <c r="B5" s="45">
        <f>(A27+A29+A30)/A$23</f>
        <v>0.21493684149251993</v>
      </c>
      <c r="C5" s="46">
        <f>(D27+D29+D30)/D$23</f>
        <v>9.2863078932210019E-2</v>
      </c>
    </row>
    <row r="6" spans="1:3" x14ac:dyDescent="0.35">
      <c r="A6" s="55" t="s">
        <v>142</v>
      </c>
      <c r="B6" s="45">
        <f>(A26)/A$23</f>
        <v>0.13750509342802258</v>
      </c>
      <c r="C6" s="46">
        <f>(D26)/D$23</f>
        <v>5.2485456616085446E-2</v>
      </c>
    </row>
    <row r="7" spans="1:3" x14ac:dyDescent="0.35">
      <c r="A7" s="55" t="s">
        <v>138</v>
      </c>
      <c r="B7" s="45">
        <f>(A28+A31)/A$23</f>
        <v>0.23243494964782582</v>
      </c>
      <c r="C7" s="46">
        <f>(D28+D31)/D$23</f>
        <v>0.12911710776834356</v>
      </c>
    </row>
    <row r="8" spans="1:3" ht="29.5" thickBot="1" x14ac:dyDescent="0.4">
      <c r="A8" s="58" t="s">
        <v>139</v>
      </c>
      <c r="B8" s="47">
        <f>(A32+A33)/A$23</f>
        <v>5.879271203213225E-3</v>
      </c>
      <c r="C8" s="48">
        <f>(D32+D33)/D$23</f>
        <v>3.8453454575834461E-2</v>
      </c>
    </row>
    <row r="9" spans="1:3" x14ac:dyDescent="0.35">
      <c r="A9" s="68"/>
    </row>
    <row r="10" spans="1:3" x14ac:dyDescent="0.35">
      <c r="A10" s="69" t="s">
        <v>144</v>
      </c>
      <c r="B10" s="72"/>
      <c r="C10" s="72"/>
    </row>
    <row r="11" spans="1:3" x14ac:dyDescent="0.35">
      <c r="A11" s="69" t="s">
        <v>145</v>
      </c>
    </row>
    <row r="12" spans="1:3" x14ac:dyDescent="0.35">
      <c r="A12" s="68"/>
    </row>
    <row r="13" spans="1:3" x14ac:dyDescent="0.35">
      <c r="A13" s="68"/>
    </row>
    <row r="14" spans="1:3" x14ac:dyDescent="0.35">
      <c r="A14" s="68"/>
    </row>
    <row r="15" spans="1:3" x14ac:dyDescent="0.35">
      <c r="A15" s="68"/>
    </row>
    <row r="16" spans="1:3" x14ac:dyDescent="0.35">
      <c r="A16" s="68"/>
    </row>
    <row r="17" spans="1:5" x14ac:dyDescent="0.35">
      <c r="A17" s="68"/>
    </row>
    <row r="18" spans="1:5" x14ac:dyDescent="0.35">
      <c r="A18" s="68"/>
    </row>
    <row r="19" spans="1:5" x14ac:dyDescent="0.35">
      <c r="A19" s="68"/>
    </row>
    <row r="20" spans="1:5" x14ac:dyDescent="0.35">
      <c r="A20" s="68"/>
    </row>
    <row r="21" spans="1:5" x14ac:dyDescent="0.35">
      <c r="A21" t="s">
        <v>103</v>
      </c>
    </row>
    <row r="22" spans="1:5" x14ac:dyDescent="0.35">
      <c r="A22" t="s">
        <v>69</v>
      </c>
      <c r="B22" t="s">
        <v>70</v>
      </c>
      <c r="C22" t="s">
        <v>67</v>
      </c>
      <c r="D22" t="s">
        <v>71</v>
      </c>
      <c r="E22" t="s">
        <v>72</v>
      </c>
    </row>
    <row r="23" spans="1:5" x14ac:dyDescent="0.35">
      <c r="A23">
        <v>85895</v>
      </c>
      <c r="B23">
        <v>1488.5422399112499</v>
      </c>
      <c r="C23" t="s">
        <v>68</v>
      </c>
      <c r="D23">
        <v>1137115</v>
      </c>
      <c r="E23">
        <v>3292.0554369572801</v>
      </c>
    </row>
    <row r="24" spans="1:5" x14ac:dyDescent="0.35">
      <c r="A24">
        <v>5020</v>
      </c>
      <c r="B24">
        <v>560.60770597629096</v>
      </c>
      <c r="C24" t="s">
        <v>126</v>
      </c>
      <c r="D24">
        <v>51216</v>
      </c>
      <c r="E24">
        <v>1326.7919957551701</v>
      </c>
    </row>
    <row r="25" spans="1:5" x14ac:dyDescent="0.35">
      <c r="A25">
        <v>30132</v>
      </c>
      <c r="B25">
        <v>1117.9351501764299</v>
      </c>
      <c r="C25" t="s">
        <v>127</v>
      </c>
      <c r="D25">
        <v>730074</v>
      </c>
      <c r="E25">
        <v>3127.1851560149098</v>
      </c>
    </row>
    <row r="26" spans="1:5" x14ac:dyDescent="0.35">
      <c r="A26">
        <v>11811</v>
      </c>
      <c r="B26">
        <v>956.00784515609496</v>
      </c>
      <c r="C26" t="s">
        <v>128</v>
      </c>
      <c r="D26">
        <v>59682</v>
      </c>
      <c r="E26">
        <v>1787.7533386907701</v>
      </c>
    </row>
    <row r="27" spans="1:5" x14ac:dyDescent="0.35">
      <c r="A27">
        <v>2840</v>
      </c>
      <c r="B27">
        <v>441.56200017664599</v>
      </c>
      <c r="C27" t="s">
        <v>129</v>
      </c>
      <c r="D27">
        <v>19933</v>
      </c>
      <c r="E27">
        <v>993.19434150623294</v>
      </c>
    </row>
    <row r="28" spans="1:5" x14ac:dyDescent="0.35">
      <c r="A28">
        <v>8581</v>
      </c>
      <c r="B28">
        <v>802.689230026166</v>
      </c>
      <c r="C28" t="s">
        <v>130</v>
      </c>
      <c r="D28">
        <v>57732</v>
      </c>
      <c r="E28">
        <v>1517.3707523212599</v>
      </c>
    </row>
    <row r="29" spans="1:5" x14ac:dyDescent="0.35">
      <c r="A29">
        <v>6151</v>
      </c>
      <c r="B29">
        <v>645.51142515063202</v>
      </c>
      <c r="C29" t="s">
        <v>131</v>
      </c>
      <c r="D29">
        <v>35610</v>
      </c>
      <c r="E29">
        <v>1303.00115118905</v>
      </c>
    </row>
    <row r="30" spans="1:5" x14ac:dyDescent="0.35">
      <c r="A30">
        <v>9471</v>
      </c>
      <c r="B30">
        <v>868.06393773730701</v>
      </c>
      <c r="C30" t="s">
        <v>132</v>
      </c>
      <c r="D30">
        <v>50053</v>
      </c>
      <c r="E30">
        <v>1648.5530018777099</v>
      </c>
    </row>
    <row r="31" spans="1:5" x14ac:dyDescent="0.35">
      <c r="A31">
        <v>11384</v>
      </c>
      <c r="B31">
        <v>914.32379384985904</v>
      </c>
      <c r="C31" t="s">
        <v>133</v>
      </c>
      <c r="D31">
        <v>89089</v>
      </c>
      <c r="E31">
        <v>1761.5203660474699</v>
      </c>
    </row>
    <row r="32" spans="1:5" x14ac:dyDescent="0.35">
      <c r="A32">
        <v>15</v>
      </c>
      <c r="B32">
        <v>36.4005494464026</v>
      </c>
      <c r="C32" t="s">
        <v>134</v>
      </c>
      <c r="D32">
        <v>1886</v>
      </c>
      <c r="E32">
        <v>312.86738404634002</v>
      </c>
    </row>
    <row r="33" spans="1:5" x14ac:dyDescent="0.35">
      <c r="A33">
        <v>490</v>
      </c>
      <c r="B33">
        <v>147.800541270998</v>
      </c>
      <c r="C33" t="s">
        <v>135</v>
      </c>
      <c r="D33">
        <v>41840</v>
      </c>
      <c r="E33">
        <v>1218.6069916096801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D74AC-7B14-4C8A-84E8-6059B75DB471}">
  <dimension ref="A1:G24"/>
  <sheetViews>
    <sheetView workbookViewId="0">
      <selection activeCell="H25" sqref="H25"/>
    </sheetView>
  </sheetViews>
  <sheetFormatPr defaultRowHeight="14.5" x14ac:dyDescent="0.35"/>
  <cols>
    <col min="1" max="9" width="13" customWidth="1"/>
  </cols>
  <sheetData>
    <row r="1" spans="1:7" ht="19" thickBot="1" x14ac:dyDescent="0.5">
      <c r="B1" s="43" t="s">
        <v>46</v>
      </c>
    </row>
    <row r="2" spans="1:7" ht="15" thickBot="1" x14ac:dyDescent="0.4">
      <c r="A2" s="2"/>
      <c r="B2" s="37">
        <v>2010</v>
      </c>
      <c r="C2" s="38"/>
      <c r="D2" s="38"/>
      <c r="E2" s="38">
        <v>2020</v>
      </c>
      <c r="F2" s="38"/>
      <c r="G2" s="38"/>
    </row>
    <row r="3" spans="1:7" ht="68" customHeight="1" thickBot="1" x14ac:dyDescent="0.4">
      <c r="A3" s="11" t="s">
        <v>6</v>
      </c>
      <c r="B3" s="14" t="s">
        <v>18</v>
      </c>
      <c r="C3" s="12" t="s">
        <v>1</v>
      </c>
      <c r="D3" s="13" t="s">
        <v>2</v>
      </c>
      <c r="E3" s="14" t="s">
        <v>16</v>
      </c>
      <c r="F3" s="12" t="s">
        <v>1</v>
      </c>
      <c r="G3" s="13" t="s">
        <v>20</v>
      </c>
    </row>
    <row r="4" spans="1:7" x14ac:dyDescent="0.35">
      <c r="A4" s="9" t="s">
        <v>8</v>
      </c>
      <c r="B4" s="3">
        <v>147950</v>
      </c>
      <c r="C4" s="4">
        <v>1931249</v>
      </c>
      <c r="D4" s="6">
        <f>B4/C4</f>
        <v>7.6608453907290056E-2</v>
      </c>
      <c r="E4" s="3">
        <v>194857</v>
      </c>
      <c r="F4" s="4">
        <v>2269675</v>
      </c>
      <c r="G4" s="6">
        <f>E4/F4</f>
        <v>8.585237974599888E-2</v>
      </c>
    </row>
    <row r="5" spans="1:7" x14ac:dyDescent="0.35">
      <c r="A5" s="9" t="s">
        <v>9</v>
      </c>
      <c r="B5" s="3">
        <v>10086</v>
      </c>
      <c r="C5" s="4">
        <v>251133</v>
      </c>
      <c r="D5" s="6">
        <f t="shared" ref="D5:D8" si="0">B5/C5</f>
        <v>4.0161985879991875E-2</v>
      </c>
      <c r="E5" s="3">
        <v>13432</v>
      </c>
      <c r="F5" s="4">
        <v>275611</v>
      </c>
      <c r="G5" s="6">
        <f t="shared" ref="G5:G7" si="1">E5/F5</f>
        <v>4.873535526521075E-2</v>
      </c>
    </row>
    <row r="6" spans="1:7" x14ac:dyDescent="0.35">
      <c r="A6" s="9" t="s">
        <v>10</v>
      </c>
      <c r="B6" s="3">
        <v>74797</v>
      </c>
      <c r="C6" s="4">
        <v>795225</v>
      </c>
      <c r="D6" s="6">
        <f t="shared" si="0"/>
        <v>9.4057656638058415E-2</v>
      </c>
      <c r="E6" s="3">
        <v>97967</v>
      </c>
      <c r="F6" s="4">
        <v>921130</v>
      </c>
      <c r="G6" s="6">
        <f t="shared" si="1"/>
        <v>0.10635523758861398</v>
      </c>
    </row>
    <row r="7" spans="1:7" ht="15" thickBot="1" x14ac:dyDescent="0.4">
      <c r="A7" s="9" t="s">
        <v>11</v>
      </c>
      <c r="B7" s="3">
        <v>26069</v>
      </c>
      <c r="C7" s="4">
        <v>713335</v>
      </c>
      <c r="D7" s="6">
        <f t="shared" si="0"/>
        <v>3.6545241716724963E-2</v>
      </c>
      <c r="E7" s="3">
        <v>43299</v>
      </c>
      <c r="F7" s="4">
        <v>827957</v>
      </c>
      <c r="G7" s="6">
        <f t="shared" si="1"/>
        <v>5.2296194126023453E-2</v>
      </c>
    </row>
    <row r="8" spans="1:7" ht="15" thickBot="1" x14ac:dyDescent="0.4">
      <c r="A8" s="17" t="s">
        <v>0</v>
      </c>
      <c r="B8" s="18">
        <v>258902</v>
      </c>
      <c r="C8" s="19">
        <v>3690942</v>
      </c>
      <c r="D8" s="20">
        <f t="shared" si="0"/>
        <v>7.0145236636067435E-2</v>
      </c>
      <c r="E8" s="18">
        <f>SUM(E4:E7)</f>
        <v>349555</v>
      </c>
      <c r="F8" s="19">
        <f>SUM(F4:F7)</f>
        <v>4294373</v>
      </c>
      <c r="G8" s="20">
        <f>E8/F8</f>
        <v>8.139837876216155E-2</v>
      </c>
    </row>
    <row r="9" spans="1:7" x14ac:dyDescent="0.35">
      <c r="A9" t="s">
        <v>7</v>
      </c>
      <c r="E9" t="s">
        <v>4</v>
      </c>
    </row>
    <row r="10" spans="1:7" x14ac:dyDescent="0.35">
      <c r="A10" t="s">
        <v>17</v>
      </c>
    </row>
    <row r="11" spans="1:7" ht="19" thickBot="1" x14ac:dyDescent="0.5">
      <c r="B11" s="43" t="s">
        <v>47</v>
      </c>
    </row>
    <row r="12" spans="1:7" ht="15" thickBot="1" x14ac:dyDescent="0.4">
      <c r="A12" s="2"/>
      <c r="B12" s="37" t="s">
        <v>12</v>
      </c>
      <c r="C12" s="38"/>
      <c r="D12" s="38"/>
      <c r="E12" s="39"/>
    </row>
    <row r="13" spans="1:7" ht="58.5" thickBot="1" x14ac:dyDescent="0.4">
      <c r="A13" s="11" t="s">
        <v>6</v>
      </c>
      <c r="B13" s="14" t="s">
        <v>19</v>
      </c>
      <c r="C13" s="12" t="s">
        <v>14</v>
      </c>
      <c r="D13" s="12" t="s">
        <v>5</v>
      </c>
      <c r="E13" s="16" t="s">
        <v>15</v>
      </c>
    </row>
    <row r="14" spans="1:7" x14ac:dyDescent="0.35">
      <c r="A14" s="9" t="s">
        <v>8</v>
      </c>
      <c r="B14" s="3">
        <f>E4-B4</f>
        <v>46907</v>
      </c>
      <c r="C14" s="5">
        <f>B14/B4</f>
        <v>0.31704629942548157</v>
      </c>
      <c r="D14" s="15">
        <f>F4-C4</f>
        <v>338426</v>
      </c>
      <c r="E14" s="6">
        <f>D14/C4</f>
        <v>0.17523685449157514</v>
      </c>
    </row>
    <row r="15" spans="1:7" x14ac:dyDescent="0.35">
      <c r="A15" s="9" t="s">
        <v>9</v>
      </c>
      <c r="B15" s="3">
        <f>E5-B5</f>
        <v>3346</v>
      </c>
      <c r="C15" s="5">
        <f>B15/B5</f>
        <v>0.33174697600634545</v>
      </c>
      <c r="D15" s="15">
        <f>F5-C5</f>
        <v>24478</v>
      </c>
      <c r="E15" s="6">
        <f>D15/C5</f>
        <v>9.74702647601072E-2</v>
      </c>
    </row>
    <row r="16" spans="1:7" x14ac:dyDescent="0.35">
      <c r="A16" s="9" t="s">
        <v>10</v>
      </c>
      <c r="B16" s="3">
        <f>E6-B6</f>
        <v>23170</v>
      </c>
      <c r="C16" s="5">
        <f>B16/B6</f>
        <v>0.3097717822907336</v>
      </c>
      <c r="D16" s="15">
        <f>F6-C6</f>
        <v>125905</v>
      </c>
      <c r="E16" s="6">
        <f>D16/C6</f>
        <v>0.15832625986356064</v>
      </c>
    </row>
    <row r="17" spans="1:6" ht="15" thickBot="1" x14ac:dyDescent="0.4">
      <c r="A17" s="9" t="s">
        <v>11</v>
      </c>
      <c r="B17" s="3">
        <f>E7-B7</f>
        <v>17230</v>
      </c>
      <c r="C17" s="5">
        <f>B17/B7</f>
        <v>0.66093827918217041</v>
      </c>
      <c r="D17" s="15">
        <f>F7-C7</f>
        <v>114622</v>
      </c>
      <c r="E17" s="6">
        <f>D17/C7</f>
        <v>0.16068467129749697</v>
      </c>
    </row>
    <row r="18" spans="1:6" ht="15" thickBot="1" x14ac:dyDescent="0.4">
      <c r="A18" s="17" t="s">
        <v>0</v>
      </c>
      <c r="B18" s="18">
        <f>E8-B8</f>
        <v>90653</v>
      </c>
      <c r="C18" s="21">
        <f>B18/B8</f>
        <v>0.35014406995697211</v>
      </c>
      <c r="D18" s="22">
        <f>F8-C8</f>
        <v>603431</v>
      </c>
      <c r="E18" s="20">
        <f>D18/C8</f>
        <v>0.16348969991942436</v>
      </c>
    </row>
    <row r="21" spans="1:6" x14ac:dyDescent="0.35">
      <c r="A21" t="s">
        <v>49</v>
      </c>
    </row>
    <row r="24" spans="1:6" x14ac:dyDescent="0.35">
      <c r="F24" t="s">
        <v>13</v>
      </c>
    </row>
  </sheetData>
  <mergeCells count="3">
    <mergeCell ref="B2:D2"/>
    <mergeCell ref="E2:G2"/>
    <mergeCell ref="B12:E1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8BC98-F078-48BD-A3BD-24A6E80C418D}">
  <dimension ref="A1:AS35"/>
  <sheetViews>
    <sheetView topLeftCell="A19" workbookViewId="0">
      <selection activeCell="I40" sqref="I40"/>
    </sheetView>
  </sheetViews>
  <sheetFormatPr defaultRowHeight="14.5" x14ac:dyDescent="0.35"/>
  <cols>
    <col min="1" max="1" width="44.6328125" customWidth="1"/>
    <col min="3" max="3" width="8" customWidth="1"/>
  </cols>
  <sheetData>
    <row r="1" spans="1:45" ht="15" hidden="1" thickBot="1" x14ac:dyDescent="0.4"/>
    <row r="2" spans="1:45" ht="15" hidden="1" thickBot="1" x14ac:dyDescent="0.4">
      <c r="B2" t="s">
        <v>25</v>
      </c>
      <c r="G2" t="s">
        <v>26</v>
      </c>
      <c r="H2" t="s">
        <v>27</v>
      </c>
      <c r="I2" t="s">
        <v>28</v>
      </c>
      <c r="J2" s="11" t="s">
        <v>6</v>
      </c>
      <c r="K2" t="s">
        <v>25</v>
      </c>
      <c r="L2" t="s">
        <v>32</v>
      </c>
      <c r="M2" t="s">
        <v>31</v>
      </c>
      <c r="N2" t="s">
        <v>35</v>
      </c>
      <c r="O2" t="s">
        <v>36</v>
      </c>
      <c r="P2" t="s">
        <v>33</v>
      </c>
      <c r="Q2" t="s">
        <v>39</v>
      </c>
      <c r="R2" t="s">
        <v>37</v>
      </c>
      <c r="S2" t="s">
        <v>38</v>
      </c>
      <c r="T2" t="s">
        <v>41</v>
      </c>
      <c r="V2" t="s">
        <v>36</v>
      </c>
      <c r="W2" t="s">
        <v>36</v>
      </c>
      <c r="X2" t="s">
        <v>36</v>
      </c>
      <c r="Y2" t="s">
        <v>36</v>
      </c>
      <c r="Z2" t="s">
        <v>36</v>
      </c>
      <c r="AA2" t="s">
        <v>36</v>
      </c>
      <c r="AB2" t="s">
        <v>36</v>
      </c>
      <c r="AC2" t="s">
        <v>36</v>
      </c>
      <c r="AD2" t="s">
        <v>36</v>
      </c>
      <c r="AE2" t="s">
        <v>36</v>
      </c>
      <c r="AF2" t="s">
        <v>36</v>
      </c>
      <c r="AG2" t="s">
        <v>36</v>
      </c>
      <c r="AH2" t="s">
        <v>36</v>
      </c>
      <c r="AI2" t="s">
        <v>36</v>
      </c>
      <c r="AJ2" t="s">
        <v>36</v>
      </c>
      <c r="AK2" t="s">
        <v>36</v>
      </c>
      <c r="AL2" t="s">
        <v>36</v>
      </c>
      <c r="AM2" t="s">
        <v>36</v>
      </c>
      <c r="AN2" t="s">
        <v>36</v>
      </c>
      <c r="AO2" t="s">
        <v>36</v>
      </c>
      <c r="AP2" t="s">
        <v>36</v>
      </c>
      <c r="AQ2" t="s">
        <v>36</v>
      </c>
      <c r="AR2" t="s">
        <v>36</v>
      </c>
      <c r="AS2" t="s">
        <v>3</v>
      </c>
    </row>
    <row r="3" spans="1:45" hidden="1" x14ac:dyDescent="0.35">
      <c r="B3" t="s">
        <v>32</v>
      </c>
      <c r="G3">
        <v>18</v>
      </c>
      <c r="H3" t="s">
        <v>30</v>
      </c>
      <c r="I3">
        <v>33</v>
      </c>
      <c r="J3" s="9" t="s">
        <v>8</v>
      </c>
      <c r="K3">
        <v>151468</v>
      </c>
      <c r="L3">
        <v>23624</v>
      </c>
      <c r="M3">
        <v>2463</v>
      </c>
      <c r="N3">
        <v>3574</v>
      </c>
      <c r="O3">
        <v>646</v>
      </c>
      <c r="P3">
        <v>2935</v>
      </c>
      <c r="Q3">
        <v>3400</v>
      </c>
      <c r="R3">
        <v>2307</v>
      </c>
      <c r="S3">
        <v>1516</v>
      </c>
      <c r="T3">
        <f>SUM(V3:AR3)</f>
        <v>2924</v>
      </c>
      <c r="V3">
        <v>31</v>
      </c>
      <c r="W3">
        <v>247</v>
      </c>
      <c r="X3">
        <v>149</v>
      </c>
      <c r="Y3">
        <v>325</v>
      </c>
      <c r="Z3">
        <v>200</v>
      </c>
      <c r="AA3">
        <v>91</v>
      </c>
      <c r="AB3">
        <v>12</v>
      </c>
      <c r="AC3">
        <v>553</v>
      </c>
      <c r="AD3">
        <v>55</v>
      </c>
      <c r="AE3">
        <v>619</v>
      </c>
      <c r="AF3">
        <v>210</v>
      </c>
      <c r="AG3">
        <v>155</v>
      </c>
      <c r="AH3">
        <v>14</v>
      </c>
      <c r="AI3">
        <v>25</v>
      </c>
      <c r="AJ3">
        <v>6</v>
      </c>
      <c r="AK3">
        <v>3</v>
      </c>
      <c r="AL3">
        <v>5</v>
      </c>
      <c r="AM3">
        <v>106</v>
      </c>
      <c r="AN3">
        <v>88</v>
      </c>
      <c r="AO3">
        <v>3</v>
      </c>
      <c r="AP3">
        <v>20</v>
      </c>
      <c r="AQ3">
        <v>0</v>
      </c>
      <c r="AR3">
        <v>7</v>
      </c>
      <c r="AS3">
        <v>194857</v>
      </c>
    </row>
    <row r="4" spans="1:45" hidden="1" x14ac:dyDescent="0.35">
      <c r="B4" t="s">
        <v>31</v>
      </c>
      <c r="G4">
        <v>19</v>
      </c>
      <c r="H4" t="s">
        <v>30</v>
      </c>
      <c r="I4">
        <v>35</v>
      </c>
      <c r="J4" s="9" t="s">
        <v>9</v>
      </c>
      <c r="K4">
        <v>7835</v>
      </c>
      <c r="L4">
        <v>3339</v>
      </c>
      <c r="M4">
        <v>255</v>
      </c>
      <c r="N4">
        <v>365</v>
      </c>
      <c r="O4">
        <v>126</v>
      </c>
      <c r="P4">
        <v>245</v>
      </c>
      <c r="Q4">
        <v>429</v>
      </c>
      <c r="R4">
        <v>259</v>
      </c>
      <c r="S4">
        <v>168</v>
      </c>
      <c r="T4">
        <f t="shared" ref="T4:T7" si="0">SUM(V4:AR4)</f>
        <v>411</v>
      </c>
      <c r="V4">
        <v>16</v>
      </c>
      <c r="W4">
        <v>14</v>
      </c>
      <c r="X4">
        <v>17</v>
      </c>
      <c r="Y4">
        <v>79</v>
      </c>
      <c r="Z4">
        <v>46</v>
      </c>
      <c r="AA4">
        <v>16</v>
      </c>
      <c r="AB4">
        <v>1</v>
      </c>
      <c r="AC4">
        <v>35</v>
      </c>
      <c r="AD4">
        <v>18</v>
      </c>
      <c r="AE4">
        <v>78</v>
      </c>
      <c r="AF4">
        <v>25</v>
      </c>
      <c r="AG4">
        <v>29</v>
      </c>
      <c r="AH4">
        <v>10</v>
      </c>
      <c r="AI4">
        <v>9</v>
      </c>
      <c r="AJ4">
        <v>0</v>
      </c>
      <c r="AK4">
        <v>0</v>
      </c>
      <c r="AL4">
        <v>0</v>
      </c>
      <c r="AM4">
        <v>4</v>
      </c>
      <c r="AN4">
        <v>1</v>
      </c>
      <c r="AO4">
        <v>2</v>
      </c>
      <c r="AP4">
        <v>1</v>
      </c>
      <c r="AQ4">
        <v>2</v>
      </c>
      <c r="AR4">
        <v>8</v>
      </c>
      <c r="AS4">
        <v>13432</v>
      </c>
    </row>
    <row r="5" spans="1:45" hidden="1" x14ac:dyDescent="0.35">
      <c r="B5" t="s">
        <v>34</v>
      </c>
      <c r="G5">
        <v>28</v>
      </c>
      <c r="H5" t="s">
        <v>30</v>
      </c>
      <c r="I5">
        <v>53</v>
      </c>
      <c r="J5" s="9" t="s">
        <v>10</v>
      </c>
      <c r="K5">
        <v>66006</v>
      </c>
      <c r="L5">
        <v>18582</v>
      </c>
      <c r="M5">
        <v>1427</v>
      </c>
      <c r="N5">
        <v>2520</v>
      </c>
      <c r="O5">
        <v>858</v>
      </c>
      <c r="P5">
        <v>1639</v>
      </c>
      <c r="Q5">
        <v>2301</v>
      </c>
      <c r="R5">
        <v>1852</v>
      </c>
      <c r="S5">
        <v>889</v>
      </c>
      <c r="T5">
        <f t="shared" si="0"/>
        <v>1893</v>
      </c>
      <c r="V5">
        <v>36</v>
      </c>
      <c r="W5">
        <v>136</v>
      </c>
      <c r="X5">
        <v>80</v>
      </c>
      <c r="Y5">
        <v>349</v>
      </c>
      <c r="Z5">
        <v>182</v>
      </c>
      <c r="AA5">
        <v>33</v>
      </c>
      <c r="AB5">
        <v>1</v>
      </c>
      <c r="AC5">
        <v>303</v>
      </c>
      <c r="AD5">
        <v>52</v>
      </c>
      <c r="AE5">
        <v>286</v>
      </c>
      <c r="AF5">
        <v>213</v>
      </c>
      <c r="AG5">
        <v>68</v>
      </c>
      <c r="AH5">
        <v>10</v>
      </c>
      <c r="AI5">
        <v>6</v>
      </c>
      <c r="AJ5">
        <v>4</v>
      </c>
      <c r="AK5">
        <v>0</v>
      </c>
      <c r="AL5">
        <v>2</v>
      </c>
      <c r="AM5">
        <v>60</v>
      </c>
      <c r="AN5">
        <v>26</v>
      </c>
      <c r="AO5">
        <v>7</v>
      </c>
      <c r="AP5">
        <v>12</v>
      </c>
      <c r="AQ5">
        <v>0</v>
      </c>
      <c r="AR5">
        <v>27</v>
      </c>
      <c r="AS5">
        <v>97967</v>
      </c>
    </row>
    <row r="6" spans="1:45" hidden="1" x14ac:dyDescent="0.35">
      <c r="A6" t="s">
        <v>29</v>
      </c>
      <c r="B6" t="s">
        <v>33</v>
      </c>
      <c r="G6">
        <v>32</v>
      </c>
      <c r="H6" t="s">
        <v>30</v>
      </c>
      <c r="I6">
        <v>61</v>
      </c>
      <c r="J6" s="9" t="s">
        <v>11</v>
      </c>
      <c r="K6">
        <v>29293</v>
      </c>
      <c r="L6">
        <v>8738</v>
      </c>
      <c r="M6">
        <v>610</v>
      </c>
      <c r="N6">
        <v>838</v>
      </c>
      <c r="O6">
        <v>126</v>
      </c>
      <c r="P6">
        <v>710</v>
      </c>
      <c r="Q6">
        <v>1089</v>
      </c>
      <c r="R6">
        <v>684</v>
      </c>
      <c r="S6">
        <v>526</v>
      </c>
      <c r="T6">
        <f t="shared" si="0"/>
        <v>685</v>
      </c>
      <c r="V6">
        <v>6</v>
      </c>
      <c r="W6">
        <v>50</v>
      </c>
      <c r="X6">
        <v>23</v>
      </c>
      <c r="Y6">
        <v>126</v>
      </c>
      <c r="Z6">
        <v>41</v>
      </c>
      <c r="AA6">
        <v>24</v>
      </c>
      <c r="AB6">
        <v>2</v>
      </c>
      <c r="AC6">
        <v>112</v>
      </c>
      <c r="AD6">
        <v>34</v>
      </c>
      <c r="AE6">
        <v>157</v>
      </c>
      <c r="AF6">
        <v>54</v>
      </c>
      <c r="AG6">
        <v>9</v>
      </c>
      <c r="AH6">
        <v>0</v>
      </c>
      <c r="AI6">
        <v>0</v>
      </c>
      <c r="AJ6">
        <v>0</v>
      </c>
      <c r="AK6">
        <v>0</v>
      </c>
      <c r="AL6">
        <v>0</v>
      </c>
      <c r="AM6">
        <v>28</v>
      </c>
      <c r="AN6">
        <v>9</v>
      </c>
      <c r="AO6">
        <v>0</v>
      </c>
      <c r="AP6">
        <v>1</v>
      </c>
      <c r="AQ6">
        <v>0</v>
      </c>
      <c r="AR6">
        <v>9</v>
      </c>
      <c r="AS6">
        <v>43299</v>
      </c>
    </row>
    <row r="7" spans="1:45" hidden="1" x14ac:dyDescent="0.35">
      <c r="J7" s="23" t="s">
        <v>40</v>
      </c>
      <c r="K7">
        <f>SUM(K3:K6)</f>
        <v>254602</v>
      </c>
      <c r="L7">
        <f t="shared" ref="L7:AR7" si="1">SUM(L3:L6)</f>
        <v>54283</v>
      </c>
      <c r="M7">
        <f t="shared" si="1"/>
        <v>4755</v>
      </c>
      <c r="N7">
        <f t="shared" si="1"/>
        <v>7297</v>
      </c>
      <c r="O7">
        <f t="shared" si="1"/>
        <v>1756</v>
      </c>
      <c r="P7">
        <f t="shared" si="1"/>
        <v>5529</v>
      </c>
      <c r="Q7">
        <f t="shared" si="1"/>
        <v>7219</v>
      </c>
      <c r="R7">
        <f t="shared" si="1"/>
        <v>5102</v>
      </c>
      <c r="S7">
        <f t="shared" si="1"/>
        <v>3099</v>
      </c>
      <c r="T7">
        <f t="shared" si="0"/>
        <v>5913</v>
      </c>
      <c r="V7">
        <f t="shared" si="1"/>
        <v>89</v>
      </c>
      <c r="W7">
        <f>SUM(W3:W6)</f>
        <v>447</v>
      </c>
      <c r="X7">
        <f t="shared" si="1"/>
        <v>269</v>
      </c>
      <c r="Y7">
        <f>SUM(Y3:Y6)</f>
        <v>879</v>
      </c>
      <c r="Z7">
        <f t="shared" si="1"/>
        <v>469</v>
      </c>
      <c r="AA7">
        <f t="shared" si="1"/>
        <v>164</v>
      </c>
      <c r="AB7">
        <f t="shared" si="1"/>
        <v>16</v>
      </c>
      <c r="AC7">
        <f t="shared" si="1"/>
        <v>1003</v>
      </c>
      <c r="AD7">
        <f t="shared" si="1"/>
        <v>159</v>
      </c>
      <c r="AE7">
        <f t="shared" si="1"/>
        <v>1140</v>
      </c>
      <c r="AF7">
        <f t="shared" si="1"/>
        <v>502</v>
      </c>
      <c r="AG7">
        <f t="shared" si="1"/>
        <v>261</v>
      </c>
      <c r="AH7">
        <f t="shared" si="1"/>
        <v>34</v>
      </c>
      <c r="AI7">
        <f t="shared" si="1"/>
        <v>40</v>
      </c>
      <c r="AJ7">
        <f t="shared" si="1"/>
        <v>10</v>
      </c>
      <c r="AK7">
        <f t="shared" si="1"/>
        <v>3</v>
      </c>
      <c r="AL7">
        <f t="shared" si="1"/>
        <v>7</v>
      </c>
      <c r="AM7">
        <f t="shared" si="1"/>
        <v>198</v>
      </c>
      <c r="AN7">
        <f t="shared" si="1"/>
        <v>124</v>
      </c>
      <c r="AO7">
        <f t="shared" si="1"/>
        <v>12</v>
      </c>
      <c r="AP7">
        <f t="shared" si="1"/>
        <v>34</v>
      </c>
      <c r="AQ7">
        <f t="shared" si="1"/>
        <v>2</v>
      </c>
      <c r="AR7">
        <f t="shared" si="1"/>
        <v>51</v>
      </c>
    </row>
    <row r="8" spans="1:45" hidden="1" x14ac:dyDescent="0.35"/>
    <row r="9" spans="1:45" hidden="1" x14ac:dyDescent="0.35"/>
    <row r="10" spans="1:45" hidden="1" x14ac:dyDescent="0.35"/>
    <row r="11" spans="1:45" hidden="1" x14ac:dyDescent="0.35"/>
    <row r="12" spans="1:45" hidden="1" x14ac:dyDescent="0.35"/>
    <row r="13" spans="1:45" hidden="1" x14ac:dyDescent="0.35"/>
    <row r="14" spans="1:45" hidden="1" x14ac:dyDescent="0.35"/>
    <row r="15" spans="1:45" hidden="1" x14ac:dyDescent="0.35">
      <c r="C15" s="40" t="s">
        <v>48</v>
      </c>
      <c r="D15" s="40"/>
      <c r="E15" s="40"/>
      <c r="F15" s="40"/>
      <c r="G15" s="40"/>
      <c r="H15" s="40"/>
      <c r="I15" s="40"/>
      <c r="J15" s="40"/>
      <c r="K15" s="40"/>
      <c r="L15" s="40"/>
    </row>
    <row r="16" spans="1:45" hidden="1" x14ac:dyDescent="0.35">
      <c r="B16" s="24" t="s">
        <v>43</v>
      </c>
      <c r="C16" s="25" t="s">
        <v>25</v>
      </c>
      <c r="D16" s="25" t="s">
        <v>32</v>
      </c>
      <c r="E16" s="25" t="s">
        <v>31</v>
      </c>
      <c r="F16" s="25" t="s">
        <v>35</v>
      </c>
      <c r="G16" s="25" t="s">
        <v>36</v>
      </c>
      <c r="H16" s="25" t="s">
        <v>33</v>
      </c>
      <c r="I16" s="25" t="s">
        <v>39</v>
      </c>
      <c r="J16" s="25" t="s">
        <v>37</v>
      </c>
      <c r="K16" s="25" t="s">
        <v>38</v>
      </c>
      <c r="L16" s="25" t="s">
        <v>41</v>
      </c>
      <c r="M16" t="s">
        <v>40</v>
      </c>
    </row>
    <row r="17" spans="1:13" hidden="1" x14ac:dyDescent="0.35">
      <c r="B17" s="26" t="s">
        <v>40</v>
      </c>
      <c r="C17" s="25">
        <f>K7</f>
        <v>254602</v>
      </c>
      <c r="D17" s="25">
        <f>L7</f>
        <v>54283</v>
      </c>
      <c r="E17" s="25">
        <f>M7</f>
        <v>4755</v>
      </c>
      <c r="F17" s="25">
        <f>N7</f>
        <v>7297</v>
      </c>
      <c r="G17" s="25">
        <f>O7</f>
        <v>1756</v>
      </c>
      <c r="H17" s="25">
        <f>P7</f>
        <v>5529</v>
      </c>
      <c r="I17" s="25">
        <f>Q7</f>
        <v>7219</v>
      </c>
      <c r="J17" s="25">
        <f>R7</f>
        <v>5102</v>
      </c>
      <c r="K17" s="25">
        <f>S7</f>
        <v>3099</v>
      </c>
      <c r="L17" s="25">
        <f>T7</f>
        <v>5913</v>
      </c>
      <c r="M17">
        <f>SUM(C17:L17)</f>
        <v>349555</v>
      </c>
    </row>
    <row r="18" spans="1:13" hidden="1" x14ac:dyDescent="0.35">
      <c r="B18" s="25" t="s">
        <v>42</v>
      </c>
      <c r="C18" s="27">
        <f>C17/$M$17</f>
        <v>0.7283603438657722</v>
      </c>
      <c r="D18" s="27">
        <f t="shared" ref="D18:L18" si="2">D17/$M$17</f>
        <v>0.15529172805424038</v>
      </c>
      <c r="E18" s="27">
        <f t="shared" si="2"/>
        <v>1.360300954070175E-2</v>
      </c>
      <c r="F18" s="27">
        <f t="shared" si="2"/>
        <v>2.0875112643217807E-2</v>
      </c>
      <c r="G18" s="27">
        <f t="shared" si="2"/>
        <v>5.0235299166082594E-3</v>
      </c>
      <c r="H18" s="27">
        <f t="shared" si="2"/>
        <v>1.5817253364992633E-2</v>
      </c>
      <c r="I18" s="27">
        <f t="shared" si="2"/>
        <v>2.065197179270787E-2</v>
      </c>
      <c r="J18" s="27">
        <f t="shared" si="2"/>
        <v>1.4595700247457481E-2</v>
      </c>
      <c r="K18" s="27">
        <f t="shared" si="2"/>
        <v>8.8655576375677655E-3</v>
      </c>
      <c r="L18" s="27">
        <f t="shared" si="2"/>
        <v>1.6915792936733846E-2</v>
      </c>
    </row>
    <row r="19" spans="1:13" ht="23.5" x14ac:dyDescent="0.55000000000000004">
      <c r="A19" s="64" t="s">
        <v>104</v>
      </c>
    </row>
    <row r="20" spans="1:13" ht="15" thickBot="1" x14ac:dyDescent="0.4">
      <c r="A20" t="s">
        <v>45</v>
      </c>
    </row>
    <row r="21" spans="1:13" ht="29.5" thickBot="1" x14ac:dyDescent="0.4">
      <c r="A21" s="11" t="s">
        <v>44</v>
      </c>
      <c r="B21" s="19" t="s">
        <v>40</v>
      </c>
      <c r="C21" s="65" t="s">
        <v>42</v>
      </c>
    </row>
    <row r="22" spans="1:13" x14ac:dyDescent="0.35">
      <c r="A22" s="9" t="s">
        <v>25</v>
      </c>
      <c r="B22" s="4">
        <v>254602</v>
      </c>
      <c r="C22" s="6">
        <v>0.7283603438657722</v>
      </c>
    </row>
    <row r="23" spans="1:13" x14ac:dyDescent="0.35">
      <c r="A23" s="9" t="s">
        <v>32</v>
      </c>
      <c r="B23" s="4">
        <v>54283</v>
      </c>
      <c r="C23" s="6">
        <v>0.15529172805424038</v>
      </c>
    </row>
    <row r="24" spans="1:13" x14ac:dyDescent="0.35">
      <c r="A24" s="9" t="s">
        <v>31</v>
      </c>
      <c r="B24" s="4">
        <v>4755</v>
      </c>
      <c r="C24" s="6">
        <v>1.360300954070175E-2</v>
      </c>
    </row>
    <row r="25" spans="1:13" x14ac:dyDescent="0.35">
      <c r="A25" s="9" t="s">
        <v>35</v>
      </c>
      <c r="B25" s="4">
        <v>7297</v>
      </c>
      <c r="C25" s="6">
        <v>2.0875112643217807E-2</v>
      </c>
    </row>
    <row r="26" spans="1:13" x14ac:dyDescent="0.35">
      <c r="A26" s="9" t="s">
        <v>36</v>
      </c>
      <c r="B26" s="4">
        <v>1756</v>
      </c>
      <c r="C26" s="6">
        <v>5.0235299166082594E-3</v>
      </c>
    </row>
    <row r="27" spans="1:13" x14ac:dyDescent="0.35">
      <c r="A27" s="9" t="s">
        <v>33</v>
      </c>
      <c r="B27" s="4">
        <v>5529</v>
      </c>
      <c r="C27" s="6">
        <v>1.5817253364992633E-2</v>
      </c>
    </row>
    <row r="28" spans="1:13" x14ac:dyDescent="0.35">
      <c r="A28" s="9" t="s">
        <v>39</v>
      </c>
      <c r="B28" s="4">
        <v>7219</v>
      </c>
      <c r="C28" s="6">
        <v>2.065197179270787E-2</v>
      </c>
    </row>
    <row r="29" spans="1:13" x14ac:dyDescent="0.35">
      <c r="A29" s="9" t="s">
        <v>37</v>
      </c>
      <c r="B29" s="4">
        <v>5102</v>
      </c>
      <c r="C29" s="6">
        <v>1.4595700247457481E-2</v>
      </c>
    </row>
    <row r="30" spans="1:13" x14ac:dyDescent="0.35">
      <c r="A30" s="9" t="s">
        <v>38</v>
      </c>
      <c r="B30" s="4">
        <v>3099</v>
      </c>
      <c r="C30" s="6">
        <v>8.8655576375677655E-3</v>
      </c>
    </row>
    <row r="31" spans="1:13" ht="15" thickBot="1" x14ac:dyDescent="0.4">
      <c r="A31" s="10" t="s">
        <v>41</v>
      </c>
      <c r="B31" s="7">
        <v>5913</v>
      </c>
      <c r="C31" s="8">
        <v>1.6915792936733846E-2</v>
      </c>
    </row>
    <row r="35" spans="1:1" x14ac:dyDescent="0.35">
      <c r="A35" t="s">
        <v>49</v>
      </c>
    </row>
  </sheetData>
  <mergeCells count="1">
    <mergeCell ref="C15:L1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CE300-B904-4F02-B7AA-01D69977856E}">
  <dimension ref="E3"/>
  <sheetViews>
    <sheetView workbookViewId="0">
      <selection activeCell="M29" sqref="M29"/>
    </sheetView>
  </sheetViews>
  <sheetFormatPr defaultRowHeight="14.5" x14ac:dyDescent="0.35"/>
  <sheetData>
    <row r="3" spans="5:5" x14ac:dyDescent="0.35">
      <c r="E3" t="s">
        <v>107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CE5B2-B9BF-4717-8E9A-D51952CBE8F2}">
  <dimension ref="A1:F22"/>
  <sheetViews>
    <sheetView workbookViewId="0">
      <selection activeCell="B17" sqref="B17"/>
    </sheetView>
  </sheetViews>
  <sheetFormatPr defaultRowHeight="14.5" x14ac:dyDescent="0.35"/>
  <cols>
    <col min="1" max="1" width="29.453125" customWidth="1"/>
    <col min="2" max="2" width="26.453125" customWidth="1"/>
    <col min="3" max="3" width="31.08984375" customWidth="1"/>
    <col min="4" max="4" width="31.36328125" customWidth="1"/>
  </cols>
  <sheetData>
    <row r="1" spans="1:6" x14ac:dyDescent="0.35">
      <c r="A1" s="63" t="s">
        <v>102</v>
      </c>
      <c r="B1" s="63"/>
    </row>
    <row r="2" spans="1:6" x14ac:dyDescent="0.35">
      <c r="B2" s="63" t="s">
        <v>101</v>
      </c>
      <c r="C2" s="63"/>
    </row>
    <row r="3" spans="1:6" x14ac:dyDescent="0.35">
      <c r="A3" s="25" t="s">
        <v>79</v>
      </c>
      <c r="B3" s="25" t="s">
        <v>80</v>
      </c>
      <c r="C3" s="25" t="s">
        <v>81</v>
      </c>
    </row>
    <row r="4" spans="1:6" x14ac:dyDescent="0.35">
      <c r="A4" s="25" t="s">
        <v>74</v>
      </c>
      <c r="B4" s="27">
        <f>B18/B$17</f>
        <v>9.807825484764543E-2</v>
      </c>
      <c r="C4" s="27">
        <f>D18/D$17</f>
        <v>8.3447325164821243E-2</v>
      </c>
    </row>
    <row r="5" spans="1:6" x14ac:dyDescent="0.35">
      <c r="A5" s="25" t="s">
        <v>75</v>
      </c>
      <c r="B5" s="27">
        <f>B19/B$17</f>
        <v>0.66742555401662051</v>
      </c>
      <c r="C5" s="27">
        <f>D19/D$17</f>
        <v>0.6943000989955237</v>
      </c>
    </row>
    <row r="6" spans="1:6" x14ac:dyDescent="0.35">
      <c r="A6" s="41" t="s">
        <v>76</v>
      </c>
      <c r="B6" s="42">
        <f>B20/B$17</f>
        <v>0.14199272853185596</v>
      </c>
      <c r="C6" s="42">
        <f>D20/D$17</f>
        <v>8.8004567187990046E-2</v>
      </c>
    </row>
    <row r="7" spans="1:6" x14ac:dyDescent="0.35">
      <c r="A7" s="25" t="s">
        <v>77</v>
      </c>
      <c r="B7" s="27">
        <f>B21/B$17</f>
        <v>1.3270429362880887E-2</v>
      </c>
      <c r="C7" s="27">
        <f>D21/D$17</f>
        <v>2.4769435911173233E-2</v>
      </c>
    </row>
    <row r="8" spans="1:6" x14ac:dyDescent="0.35">
      <c r="A8" s="25" t="s">
        <v>78</v>
      </c>
      <c r="B8" s="27">
        <f>B22/B$17</f>
        <v>4.5178324099722993E-2</v>
      </c>
      <c r="C8" s="27">
        <f>D22/D$17</f>
        <v>3.9043887573442675E-2</v>
      </c>
    </row>
    <row r="14" spans="1:6" x14ac:dyDescent="0.35">
      <c r="A14" t="s">
        <v>103</v>
      </c>
    </row>
    <row r="16" spans="1:6" x14ac:dyDescent="0.35">
      <c r="A16" t="s">
        <v>67</v>
      </c>
      <c r="B16" t="s">
        <v>69</v>
      </c>
      <c r="C16" t="s">
        <v>70</v>
      </c>
      <c r="D16" t="s">
        <v>71</v>
      </c>
      <c r="E16" t="s">
        <v>72</v>
      </c>
      <c r="F16" t="s">
        <v>66</v>
      </c>
    </row>
    <row r="17" spans="1:6" x14ac:dyDescent="0.35">
      <c r="A17" t="s">
        <v>73</v>
      </c>
      <c r="B17">
        <v>115520</v>
      </c>
      <c r="C17">
        <v>2097.4505953657199</v>
      </c>
      <c r="D17">
        <v>1508149</v>
      </c>
      <c r="E17">
        <v>5040.3784580128504</v>
      </c>
      <c r="F17">
        <v>5040.3784580128504</v>
      </c>
    </row>
    <row r="18" spans="1:6" x14ac:dyDescent="0.35">
      <c r="A18" t="s">
        <v>74</v>
      </c>
      <c r="B18">
        <v>11330</v>
      </c>
      <c r="C18">
        <v>924.25645791630802</v>
      </c>
      <c r="D18">
        <v>125851</v>
      </c>
      <c r="E18">
        <v>2866.7830402735399</v>
      </c>
      <c r="F18">
        <v>6153.7337446464198</v>
      </c>
    </row>
    <row r="19" spans="1:6" x14ac:dyDescent="0.35">
      <c r="A19" t="s">
        <v>75</v>
      </c>
      <c r="B19">
        <v>77101</v>
      </c>
      <c r="C19">
        <v>1993.6476619503301</v>
      </c>
      <c r="D19">
        <v>1047108</v>
      </c>
      <c r="E19">
        <v>6153.7337446464198</v>
      </c>
      <c r="F19">
        <v>2866.7830402735399</v>
      </c>
    </row>
    <row r="20" spans="1:6" x14ac:dyDescent="0.35">
      <c r="A20" t="s">
        <v>76</v>
      </c>
      <c r="B20">
        <v>16403</v>
      </c>
      <c r="C20">
        <v>1189.5688294504</v>
      </c>
      <c r="D20">
        <v>132724</v>
      </c>
      <c r="E20">
        <v>2411.1627900247599</v>
      </c>
      <c r="F20">
        <v>2411.1627900247599</v>
      </c>
    </row>
    <row r="21" spans="1:6" x14ac:dyDescent="0.35">
      <c r="A21" t="s">
        <v>77</v>
      </c>
      <c r="B21">
        <v>1533</v>
      </c>
      <c r="C21">
        <v>359.001392754959</v>
      </c>
      <c r="D21">
        <v>37356</v>
      </c>
      <c r="E21">
        <v>1373.7041166131801</v>
      </c>
      <c r="F21">
        <v>1938.0882332855699</v>
      </c>
    </row>
    <row r="22" spans="1:6" x14ac:dyDescent="0.35">
      <c r="A22" t="s">
        <v>78</v>
      </c>
      <c r="B22">
        <v>5219</v>
      </c>
      <c r="C22">
        <v>667.69079670158703</v>
      </c>
      <c r="D22">
        <v>58884</v>
      </c>
      <c r="E22">
        <v>1938.0882332855699</v>
      </c>
      <c r="F22">
        <v>1373.7041166131801</v>
      </c>
    </row>
  </sheetData>
  <mergeCells count="2">
    <mergeCell ref="B2:C2"/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Median income</vt:lpstr>
      <vt:lpstr>Poverty</vt:lpstr>
      <vt:lpstr>Education</vt:lpstr>
      <vt:lpstr>Occupants per Room</vt:lpstr>
      <vt:lpstr>UnitsinStructure</vt:lpstr>
      <vt:lpstr>Pop by County 2010 2020</vt:lpstr>
      <vt:lpstr>Racial Identity</vt:lpstr>
      <vt:lpstr>Median Age</vt:lpstr>
      <vt:lpstr>TransporttoWork</vt:lpstr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Childress</dc:creator>
  <cp:lastModifiedBy>Suzanne Childress</cp:lastModifiedBy>
  <dcterms:created xsi:type="dcterms:W3CDTF">2022-01-04T23:47:12Z</dcterms:created>
  <dcterms:modified xsi:type="dcterms:W3CDTF">2022-01-07T20:57:21Z</dcterms:modified>
</cp:coreProperties>
</file>