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srcwa-my.sharepoint.com/personal/chelmann_psrc_org/Documents/coding/rtp-current-system/output/"/>
    </mc:Choice>
  </mc:AlternateContent>
  <xr:revisionPtr revIDLastSave="320" documentId="8_{5CC93612-CD16-45EE-835D-EC3F6775494F}" xr6:coauthVersionLast="47" xr6:coauthVersionMax="47" xr10:uidLastSave="{F9B47EC9-017F-475E-86B8-9EF295144811}"/>
  <bookViews>
    <workbookView xWindow="33720" yWindow="-120" windowWidth="29040" windowHeight="15720" xr2:uid="{25A4C91F-7AA7-4940-9197-EEC3C3060D31}"/>
  </bookViews>
  <sheets>
    <sheet name="Vehicles by Typ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3" l="1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B26" i="3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15" i="3"/>
  <c r="B16" i="3" s="1"/>
  <c r="B17" i="3" s="1"/>
  <c r="B18" i="3" s="1"/>
  <c r="B19" i="3" s="1"/>
  <c r="B20" i="3" s="1"/>
  <c r="B21" i="3" s="1"/>
  <c r="B22" i="3" s="1"/>
  <c r="B23" i="3" s="1"/>
  <c r="B24" i="3" s="1"/>
  <c r="H40" i="3"/>
  <c r="G40" i="3"/>
  <c r="F40" i="3"/>
  <c r="H39" i="3"/>
  <c r="G39" i="3"/>
  <c r="F39" i="3"/>
  <c r="H38" i="3"/>
  <c r="G38" i="3"/>
  <c r="F38" i="3"/>
  <c r="H37" i="3"/>
  <c r="G37" i="3"/>
  <c r="F37" i="3"/>
  <c r="H26" i="3"/>
  <c r="G26" i="3"/>
  <c r="F26" i="3"/>
  <c r="H25" i="3"/>
  <c r="G25" i="3"/>
  <c r="F25" i="3"/>
  <c r="H24" i="3"/>
  <c r="G24" i="3"/>
  <c r="F24" i="3"/>
  <c r="G13" i="3"/>
  <c r="G11" i="3"/>
  <c r="F11" i="3"/>
  <c r="H10" i="3"/>
  <c r="H8" i="3"/>
  <c r="G8" i="3"/>
  <c r="F8" i="3"/>
  <c r="F7" i="3"/>
  <c r="P11" i="3"/>
  <c r="P9" i="3"/>
  <c r="P8" i="3"/>
  <c r="P7" i="3"/>
  <c r="F9" i="3" l="1"/>
  <c r="H11" i="3"/>
  <c r="G14" i="3"/>
  <c r="G15" i="3" s="1"/>
  <c r="G16" i="3" s="1"/>
  <c r="G17" i="3" s="1"/>
  <c r="G18" i="3" s="1"/>
  <c r="G19" i="3" s="1"/>
  <c r="G20" i="3" s="1"/>
  <c r="G21" i="3" s="1"/>
  <c r="G22" i="3" s="1"/>
  <c r="G23" i="3" s="1"/>
  <c r="F14" i="3"/>
  <c r="G9" i="3"/>
  <c r="F12" i="3"/>
  <c r="H14" i="3"/>
  <c r="H15" i="3" s="1"/>
  <c r="H16" i="3" s="1"/>
  <c r="H17" i="3" s="1"/>
  <c r="H18" i="3" s="1"/>
  <c r="H19" i="3" s="1"/>
  <c r="H20" i="3" s="1"/>
  <c r="H21" i="3" s="1"/>
  <c r="H22" i="3" s="1"/>
  <c r="H23" i="3" s="1"/>
  <c r="H9" i="3"/>
  <c r="G12" i="3"/>
  <c r="G7" i="3"/>
  <c r="F10" i="3"/>
  <c r="H12" i="3"/>
  <c r="H13" i="3"/>
  <c r="H7" i="3"/>
  <c r="G10" i="3"/>
  <c r="F13" i="3"/>
  <c r="P10" i="3"/>
  <c r="P12" i="3"/>
  <c r="P13" i="3"/>
  <c r="P14" i="3"/>
  <c r="F15" i="3" l="1"/>
  <c r="F16" i="3" s="1"/>
  <c r="F17" i="3" s="1"/>
  <c r="F18" i="3" s="1"/>
  <c r="F19" i="3" s="1"/>
  <c r="F20" i="3" s="1"/>
  <c r="F21" i="3" s="1"/>
  <c r="F22" i="3" s="1"/>
  <c r="F23" i="3" s="1"/>
  <c r="P36" i="3"/>
  <c r="P40" i="3"/>
  <c r="L40" i="3" s="1"/>
  <c r="P21" i="3"/>
  <c r="P23" i="3"/>
  <c r="P31" i="3"/>
  <c r="P34" i="3"/>
  <c r="P29" i="3"/>
  <c r="P39" i="3"/>
  <c r="P25" i="3"/>
  <c r="L25" i="3" s="1"/>
  <c r="J25" i="3" s="1"/>
  <c r="P37" i="3"/>
  <c r="P35" i="3"/>
  <c r="P22" i="3"/>
  <c r="P27" i="3"/>
  <c r="P30" i="3"/>
  <c r="P24" i="3"/>
  <c r="P18" i="3"/>
  <c r="P26" i="3"/>
  <c r="P19" i="3"/>
  <c r="P17" i="3"/>
  <c r="P20" i="3"/>
  <c r="P38" i="3"/>
  <c r="P32" i="3"/>
  <c r="P16" i="3"/>
  <c r="P33" i="3"/>
  <c r="P28" i="3"/>
  <c r="P15" i="3"/>
  <c r="K40" i="3" l="1"/>
  <c r="J40" i="3"/>
  <c r="I40" i="3"/>
  <c r="I25" i="3"/>
  <c r="K25" i="3"/>
  <c r="O15" i="3" l="1"/>
  <c r="H27" i="3" s="1"/>
  <c r="N15" i="3"/>
  <c r="G27" i="3" s="1"/>
  <c r="M15" i="3"/>
  <c r="F27" i="3" s="1"/>
  <c r="M16" i="3" l="1"/>
  <c r="F28" i="3" s="1"/>
  <c r="N16" i="3"/>
  <c r="G28" i="3" s="1"/>
  <c r="O16" i="3"/>
  <c r="H28" i="3" s="1"/>
  <c r="O17" i="3" l="1"/>
  <c r="H29" i="3" s="1"/>
  <c r="N17" i="3"/>
  <c r="G29" i="3" s="1"/>
  <c r="M17" i="3"/>
  <c r="F29" i="3" s="1"/>
  <c r="M18" i="3" l="1"/>
  <c r="F30" i="3" s="1"/>
  <c r="N18" i="3"/>
  <c r="G30" i="3" s="1"/>
  <c r="O18" i="3"/>
  <c r="H30" i="3" s="1"/>
  <c r="O19" i="3" l="1"/>
  <c r="H31" i="3" s="1"/>
  <c r="N19" i="3"/>
  <c r="G31" i="3" s="1"/>
  <c r="M19" i="3"/>
  <c r="F31" i="3" s="1"/>
  <c r="M20" i="3" l="1"/>
  <c r="F32" i="3" s="1"/>
  <c r="N20" i="3"/>
  <c r="G32" i="3" s="1"/>
  <c r="O20" i="3"/>
  <c r="H32" i="3" s="1"/>
  <c r="O21" i="3" l="1"/>
  <c r="H33" i="3" s="1"/>
  <c r="N21" i="3"/>
  <c r="G33" i="3" s="1"/>
  <c r="M21" i="3"/>
  <c r="F33" i="3" s="1"/>
  <c r="M22" i="3" l="1"/>
  <c r="F34" i="3" s="1"/>
  <c r="N22" i="3"/>
  <c r="G34" i="3" s="1"/>
  <c r="O22" i="3"/>
  <c r="H34" i="3" s="1"/>
  <c r="O23" i="3" l="1"/>
  <c r="H35" i="3" s="1"/>
  <c r="N23" i="3"/>
  <c r="G35" i="3" s="1"/>
  <c r="M23" i="3"/>
  <c r="F35" i="3" s="1"/>
  <c r="M24" i="3" l="1"/>
  <c r="F36" i="3" s="1"/>
  <c r="N24" i="3"/>
  <c r="G36" i="3" s="1"/>
  <c r="O24" i="3"/>
  <c r="H36" i="3" s="1"/>
  <c r="L15" i="3" l="1"/>
  <c r="J15" i="3" s="1"/>
  <c r="I15" i="3" l="1"/>
  <c r="K15" i="3"/>
  <c r="L16" i="3"/>
  <c r="J16" i="3" s="1"/>
  <c r="L20" i="3"/>
  <c r="J20" i="3" s="1"/>
  <c r="I20" i="3"/>
  <c r="L24" i="3"/>
  <c r="J24" i="3" s="1"/>
  <c r="I24" i="3"/>
  <c r="L23" i="3"/>
  <c r="K23" i="3" s="1"/>
  <c r="I23" i="3"/>
  <c r="L19" i="3"/>
  <c r="K19" i="3" s="1"/>
  <c r="L21" i="3"/>
  <c r="K21" i="3" s="1"/>
  <c r="I21" i="3"/>
  <c r="L17" i="3"/>
  <c r="J17" i="3" s="1"/>
  <c r="K17" i="3"/>
  <c r="L22" i="3"/>
  <c r="J22" i="3" s="1"/>
  <c r="L18" i="3"/>
  <c r="I18" i="3" s="1"/>
  <c r="K18" i="3"/>
  <c r="K24" i="3" l="1"/>
  <c r="I19" i="3"/>
  <c r="K16" i="3"/>
  <c r="K22" i="3"/>
  <c r="K20" i="3"/>
  <c r="I16" i="3"/>
  <c r="J21" i="3"/>
  <c r="J19" i="3"/>
  <c r="J18" i="3"/>
  <c r="I17" i="3"/>
  <c r="J23" i="3"/>
  <c r="I22" i="3"/>
  <c r="L26" i="3"/>
  <c r="I26" i="3" s="1"/>
  <c r="J26" i="3" l="1"/>
  <c r="K26" i="3"/>
  <c r="J32" i="3"/>
  <c r="L32" i="3"/>
  <c r="K32" i="3" s="1"/>
  <c r="I32" i="3"/>
  <c r="L29" i="3"/>
  <c r="K29" i="3" s="1"/>
  <c r="I29" i="3"/>
  <c r="L30" i="3"/>
  <c r="I30" i="3" s="1"/>
  <c r="I28" i="3"/>
  <c r="L28" i="3"/>
  <c r="J28" i="3" s="1"/>
  <c r="K28" i="3"/>
  <c r="L38" i="3"/>
  <c r="I38" i="3" s="1"/>
  <c r="J38" i="3"/>
  <c r="L27" i="3"/>
  <c r="I27" i="3" s="1"/>
  <c r="L34" i="3"/>
  <c r="I34" i="3" s="1"/>
  <c r="L35" i="3"/>
  <c r="K35" i="3" s="1"/>
  <c r="J35" i="3"/>
  <c r="I33" i="3"/>
  <c r="L33" i="3"/>
  <c r="J33" i="3" s="1"/>
  <c r="K33" i="3"/>
  <c r="L36" i="3"/>
  <c r="K36" i="3" s="1"/>
  <c r="L37" i="3"/>
  <c r="K37" i="3" s="1"/>
  <c r="L39" i="3"/>
  <c r="I39" i="3" s="1"/>
  <c r="J39" i="3"/>
  <c r="L31" i="3"/>
  <c r="I31" i="3" s="1"/>
  <c r="K31" i="3"/>
  <c r="J37" i="3" l="1"/>
  <c r="I37" i="3"/>
  <c r="J31" i="3"/>
  <c r="J36" i="3"/>
  <c r="J34" i="3"/>
  <c r="K34" i="3"/>
  <c r="K27" i="3"/>
  <c r="K30" i="3"/>
  <c r="I36" i="3"/>
  <c r="J29" i="3"/>
  <c r="K39" i="3"/>
  <c r="I35" i="3"/>
  <c r="K38" i="3"/>
  <c r="J27" i="3"/>
  <c r="J30" i="3"/>
</calcChain>
</file>

<file path=xl/sharedStrings.xml><?xml version="1.0" encoding="utf-8"?>
<sst xmlns="http://schemas.openxmlformats.org/spreadsheetml/2006/main" count="20" uniqueCount="17">
  <si>
    <t>Year</t>
  </si>
  <si>
    <t>% Electric</t>
  </si>
  <si>
    <t>% Hybrid</t>
  </si>
  <si>
    <t>% Gasoline</t>
  </si>
  <si>
    <t>Existing Data</t>
  </si>
  <si>
    <t>Interpolated data</t>
  </si>
  <si>
    <t>Model Data</t>
  </si>
  <si>
    <t>Total Vehicles</t>
  </si>
  <si>
    <t>New Vehicle Share of Total Vehicles</t>
  </si>
  <si>
    <t>New Electric Vehicles</t>
  </si>
  <si>
    <t>New Hybrid Vehicles</t>
  </si>
  <si>
    <t>New Gasoline Vehicles</t>
  </si>
  <si>
    <t>Total New Vehicles</t>
  </si>
  <si>
    <t>All Electric Vehicles</t>
  </si>
  <si>
    <t>All Hybrid Vehicles</t>
  </si>
  <si>
    <t>All Gasoline Vehicles</t>
  </si>
  <si>
    <t>Data from 12 yrs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</si>
</sst>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2" borderId="0" xfId="0" applyNumberFormat="1" applyFill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/>
    </xf>
    <xf numFmtId="164" fontId="0" fillId="0" borderId="0" xfId="0" applyNumberFormat="1"/>
    <xf numFmtId="3" fontId="0" fillId="2" borderId="0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EA1C-B926-4536-A951-50D44AD5BF8B}">
  <sheetPr>
    <tabColor rgb="FF00B0F0"/>
  </sheetPr>
  <dimension ref="A1:Q40"/>
  <sheetViews>
    <sheetView tabSelected="1" topLeftCell="A7" workbookViewId="0">
      <selection activeCell="E33" sqref="E33"/>
    </sheetView>
  </sheetViews>
  <sheetFormatPr defaultRowHeight="14.5" x14ac:dyDescent="0.35"/>
  <cols>
    <col min="1" max="1" width="16.6328125" style="1" customWidth="1"/>
    <col min="2" max="2" width="14.6328125" customWidth="1"/>
    <col min="3" max="15" width="14.6328125" style="1" customWidth="1"/>
    <col min="16" max="16" width="14.6328125" customWidth="1"/>
  </cols>
  <sheetData>
    <row r="1" spans="1:17" x14ac:dyDescent="0.35">
      <c r="A1" s="2" t="s">
        <v>4</v>
      </c>
      <c r="C1" s="7"/>
      <c r="D1" s="7"/>
      <c r="E1" s="7"/>
      <c r="F1" s="7"/>
      <c r="G1" s="7"/>
      <c r="H1" s="7"/>
    </row>
    <row r="2" spans="1:17" x14ac:dyDescent="0.35">
      <c r="A2" s="3" t="s">
        <v>5</v>
      </c>
      <c r="C2" s="7"/>
      <c r="D2" s="7"/>
      <c r="E2" s="7"/>
      <c r="F2" s="7"/>
      <c r="G2" s="7"/>
      <c r="H2" s="7"/>
    </row>
    <row r="3" spans="1:17" x14ac:dyDescent="0.35">
      <c r="A3" s="4" t="s">
        <v>6</v>
      </c>
      <c r="C3" s="7"/>
      <c r="D3" s="7"/>
      <c r="E3" s="7"/>
      <c r="F3" s="7"/>
      <c r="G3" s="7"/>
      <c r="H3" s="7"/>
    </row>
    <row r="4" spans="1:17" x14ac:dyDescent="0.35">
      <c r="A4" s="33" t="s">
        <v>16</v>
      </c>
      <c r="C4" s="7"/>
      <c r="D4" s="7"/>
      <c r="E4" s="7"/>
      <c r="F4" s="7"/>
      <c r="G4" s="7"/>
      <c r="H4" s="7"/>
    </row>
    <row r="5" spans="1:17" ht="15" thickBot="1" x14ac:dyDescent="0.4"/>
    <row r="6" spans="1:17" s="6" customFormat="1" ht="43.5" x14ac:dyDescent="0.35">
      <c r="A6" s="8" t="s">
        <v>0</v>
      </c>
      <c r="B6" s="9" t="s">
        <v>7</v>
      </c>
      <c r="C6" s="9" t="s">
        <v>13</v>
      </c>
      <c r="D6" s="9" t="s">
        <v>14</v>
      </c>
      <c r="E6" s="9" t="s">
        <v>15</v>
      </c>
      <c r="F6" s="9" t="s">
        <v>1</v>
      </c>
      <c r="G6" s="9" t="s">
        <v>2</v>
      </c>
      <c r="H6" s="10" t="s">
        <v>3</v>
      </c>
      <c r="I6" s="9" t="s">
        <v>9</v>
      </c>
      <c r="J6" s="9" t="s">
        <v>10</v>
      </c>
      <c r="K6" s="9" t="s">
        <v>11</v>
      </c>
      <c r="L6" s="9" t="s">
        <v>12</v>
      </c>
      <c r="M6" s="9" t="s">
        <v>1</v>
      </c>
      <c r="N6" s="9" t="s">
        <v>2</v>
      </c>
      <c r="O6" s="9" t="s">
        <v>3</v>
      </c>
      <c r="P6" s="10" t="s">
        <v>8</v>
      </c>
    </row>
    <row r="7" spans="1:17" x14ac:dyDescent="0.35">
      <c r="A7" s="34">
        <v>2017</v>
      </c>
      <c r="B7" s="22">
        <v>3361812</v>
      </c>
      <c r="C7" s="22">
        <v>16157</v>
      </c>
      <c r="D7" s="22">
        <v>117303</v>
      </c>
      <c r="E7" s="22">
        <v>3228352</v>
      </c>
      <c r="F7" s="26">
        <f>C7/$B7</f>
        <v>4.8060391241390062E-3</v>
      </c>
      <c r="G7" s="26">
        <f t="shared" ref="G7:G14" si="0">D7/$B7</f>
        <v>3.4892789959700306E-2</v>
      </c>
      <c r="H7" s="12">
        <f t="shared" ref="H7:H14" si="1">E7/$B7</f>
        <v>0.96030117091616074</v>
      </c>
      <c r="I7" s="22">
        <v>5026</v>
      </c>
      <c r="J7" s="5">
        <v>17439</v>
      </c>
      <c r="K7" s="5">
        <v>298572</v>
      </c>
      <c r="L7" s="5">
        <v>321037</v>
      </c>
      <c r="M7" s="11">
        <v>1.5655516342353001E-2</v>
      </c>
      <c r="N7" s="11">
        <v>5.43208415229397E-2</v>
      </c>
      <c r="O7" s="11">
        <v>0.93002364213470701</v>
      </c>
      <c r="P7" s="12">
        <f t="shared" ref="P7:P14" si="2">L7/$B7</f>
        <v>9.5495226978784056E-2</v>
      </c>
      <c r="Q7" s="21"/>
    </row>
    <row r="8" spans="1:17" x14ac:dyDescent="0.35">
      <c r="A8" s="34">
        <v>2018</v>
      </c>
      <c r="B8" s="22">
        <v>3424245</v>
      </c>
      <c r="C8" s="22">
        <v>23052</v>
      </c>
      <c r="D8" s="22">
        <v>131172</v>
      </c>
      <c r="E8" s="22">
        <v>3270021</v>
      </c>
      <c r="F8" s="26">
        <f t="shared" ref="F8:F14" si="3">C8/$B8</f>
        <v>6.7319949361100036E-3</v>
      </c>
      <c r="G8" s="26">
        <f t="shared" si="0"/>
        <v>3.8306838441758695E-2</v>
      </c>
      <c r="H8" s="12">
        <f t="shared" si="1"/>
        <v>0.95496116662213126</v>
      </c>
      <c r="I8" s="22">
        <v>8307</v>
      </c>
      <c r="J8" s="5">
        <v>17806</v>
      </c>
      <c r="K8" s="5">
        <v>285376</v>
      </c>
      <c r="L8" s="5">
        <v>311489</v>
      </c>
      <c r="M8" s="11">
        <v>2.66686785087113E-2</v>
      </c>
      <c r="N8" s="11">
        <v>5.7164137417372599E-2</v>
      </c>
      <c r="O8" s="11">
        <v>0.91616718407391595</v>
      </c>
      <c r="P8" s="12">
        <f t="shared" si="2"/>
        <v>9.096574573373109E-2</v>
      </c>
    </row>
    <row r="9" spans="1:17" x14ac:dyDescent="0.35">
      <c r="A9" s="34">
        <v>2019</v>
      </c>
      <c r="B9" s="22">
        <v>3403010</v>
      </c>
      <c r="C9" s="22">
        <v>31455</v>
      </c>
      <c r="D9" s="22">
        <v>140965</v>
      </c>
      <c r="E9" s="22">
        <v>3230590</v>
      </c>
      <c r="F9" s="26">
        <f t="shared" si="3"/>
        <v>9.2432875601305906E-3</v>
      </c>
      <c r="G9" s="26">
        <f t="shared" si="0"/>
        <v>4.1423622028733384E-2</v>
      </c>
      <c r="H9" s="12">
        <f t="shared" si="1"/>
        <v>0.949333090411136</v>
      </c>
      <c r="I9" s="22">
        <v>9709</v>
      </c>
      <c r="J9" s="5">
        <v>19067</v>
      </c>
      <c r="K9" s="5">
        <v>277769</v>
      </c>
      <c r="L9" s="5">
        <v>306545</v>
      </c>
      <c r="M9" s="11">
        <v>3.1672348268606501E-2</v>
      </c>
      <c r="N9" s="11">
        <v>6.2199677045784399E-2</v>
      </c>
      <c r="O9" s="11">
        <v>0.90612797468560902</v>
      </c>
      <c r="P9" s="12">
        <f t="shared" si="2"/>
        <v>9.0080546339857945E-2</v>
      </c>
    </row>
    <row r="10" spans="1:17" x14ac:dyDescent="0.35">
      <c r="A10" s="34">
        <v>2020</v>
      </c>
      <c r="B10" s="22">
        <v>3481059</v>
      </c>
      <c r="C10" s="22">
        <v>39158</v>
      </c>
      <c r="D10" s="22">
        <v>152429</v>
      </c>
      <c r="E10" s="22">
        <v>3289472</v>
      </c>
      <c r="F10" s="26">
        <f t="shared" si="3"/>
        <v>1.1248875701331118E-2</v>
      </c>
      <c r="G10" s="26">
        <f t="shared" si="0"/>
        <v>4.3788111606266944E-2</v>
      </c>
      <c r="H10" s="12">
        <f t="shared" si="1"/>
        <v>0.9449630126924019</v>
      </c>
      <c r="I10" s="22">
        <v>9608</v>
      </c>
      <c r="J10" s="5">
        <v>18351</v>
      </c>
      <c r="K10" s="5">
        <v>227599</v>
      </c>
      <c r="L10" s="5">
        <v>255558</v>
      </c>
      <c r="M10" s="11">
        <v>3.75961621236666E-2</v>
      </c>
      <c r="N10" s="11">
        <v>7.1807574014509407E-2</v>
      </c>
      <c r="O10" s="11">
        <v>0.890596263861823</v>
      </c>
      <c r="P10" s="12">
        <f t="shared" si="2"/>
        <v>7.3413866297583577E-2</v>
      </c>
    </row>
    <row r="11" spans="1:17" x14ac:dyDescent="0.35">
      <c r="A11" s="34">
        <v>2021</v>
      </c>
      <c r="B11" s="22">
        <v>3434494</v>
      </c>
      <c r="C11" s="22">
        <v>51508</v>
      </c>
      <c r="D11" s="22">
        <v>172487</v>
      </c>
      <c r="E11" s="22">
        <v>3210499</v>
      </c>
      <c r="F11" s="26">
        <f t="shared" si="3"/>
        <v>1.4997260149530033E-2</v>
      </c>
      <c r="G11" s="26">
        <f t="shared" si="0"/>
        <v>5.0221954092800863E-2</v>
      </c>
      <c r="H11" s="12">
        <f t="shared" si="1"/>
        <v>0.9347807857576691</v>
      </c>
      <c r="I11" s="22">
        <v>15492</v>
      </c>
      <c r="J11" s="5">
        <v>29241</v>
      </c>
      <c r="K11" s="5">
        <v>236379</v>
      </c>
      <c r="L11" s="5">
        <v>281112</v>
      </c>
      <c r="M11" s="11">
        <v>5.5109707162981303E-2</v>
      </c>
      <c r="N11" s="11">
        <v>0.104019038674976</v>
      </c>
      <c r="O11" s="11">
        <v>0.840871254162042</v>
      </c>
      <c r="P11" s="12">
        <f t="shared" si="2"/>
        <v>8.1849611616733056E-2</v>
      </c>
    </row>
    <row r="12" spans="1:17" x14ac:dyDescent="0.35">
      <c r="A12" s="34">
        <v>2022</v>
      </c>
      <c r="B12" s="22">
        <v>3386966</v>
      </c>
      <c r="C12" s="22">
        <v>71445</v>
      </c>
      <c r="D12" s="22">
        <v>191429</v>
      </c>
      <c r="E12" s="22">
        <v>3124092</v>
      </c>
      <c r="F12" s="26">
        <f t="shared" si="3"/>
        <v>2.1094100147447597E-2</v>
      </c>
      <c r="G12" s="26">
        <f t="shared" si="0"/>
        <v>5.6519315517191492E-2</v>
      </c>
      <c r="H12" s="12">
        <f t="shared" si="1"/>
        <v>0.92238658433536092</v>
      </c>
      <c r="I12" s="22">
        <v>23165</v>
      </c>
      <c r="J12" s="5">
        <v>29092</v>
      </c>
      <c r="K12" s="5">
        <v>215269</v>
      </c>
      <c r="L12" s="5">
        <v>267526</v>
      </c>
      <c r="M12" s="11">
        <v>8.6589714644557905E-2</v>
      </c>
      <c r="N12" s="11">
        <v>0.108744570621173</v>
      </c>
      <c r="O12" s="11">
        <v>0.80466571473426796</v>
      </c>
      <c r="P12" s="12">
        <f t="shared" si="2"/>
        <v>7.8986916313892735E-2</v>
      </c>
    </row>
    <row r="13" spans="1:17" x14ac:dyDescent="0.35">
      <c r="A13" s="34">
        <v>2023</v>
      </c>
      <c r="B13" s="22">
        <v>3369411</v>
      </c>
      <c r="C13" s="22">
        <v>105608</v>
      </c>
      <c r="D13" s="22">
        <v>219212</v>
      </c>
      <c r="E13" s="22">
        <v>3044591</v>
      </c>
      <c r="F13" s="26">
        <f t="shared" si="3"/>
        <v>3.1343163538078318E-2</v>
      </c>
      <c r="G13" s="26">
        <f t="shared" si="0"/>
        <v>6.5059442139887361E-2</v>
      </c>
      <c r="H13" s="12">
        <f t="shared" si="1"/>
        <v>0.90359739432203434</v>
      </c>
      <c r="I13" s="22">
        <v>37766</v>
      </c>
      <c r="J13" s="5">
        <v>37974</v>
      </c>
      <c r="K13" s="5">
        <v>205843</v>
      </c>
      <c r="L13" s="5">
        <v>281583</v>
      </c>
      <c r="M13" s="11">
        <v>0.13412031266092</v>
      </c>
      <c r="N13" s="11">
        <v>0.13485899361822201</v>
      </c>
      <c r="O13" s="11">
        <v>0.73102069372085599</v>
      </c>
      <c r="P13" s="12">
        <f t="shared" si="2"/>
        <v>8.3570392570096075E-2</v>
      </c>
    </row>
    <row r="14" spans="1:17" x14ac:dyDescent="0.35">
      <c r="A14" s="34">
        <v>2024</v>
      </c>
      <c r="B14" s="22">
        <v>3386563</v>
      </c>
      <c r="C14" s="22">
        <v>142938</v>
      </c>
      <c r="D14" s="22">
        <v>252534</v>
      </c>
      <c r="E14" s="22">
        <v>2991091</v>
      </c>
      <c r="F14" s="26">
        <f t="shared" si="3"/>
        <v>4.2207394340515736E-2</v>
      </c>
      <c r="G14" s="26">
        <f t="shared" si="0"/>
        <v>7.4569408571463158E-2</v>
      </c>
      <c r="H14" s="12">
        <f t="shared" si="1"/>
        <v>0.88322319708802111</v>
      </c>
      <c r="I14" s="22">
        <v>44134</v>
      </c>
      <c r="J14" s="5">
        <v>44806</v>
      </c>
      <c r="K14" s="5">
        <v>201333</v>
      </c>
      <c r="L14" s="5">
        <v>290273</v>
      </c>
      <c r="M14" s="11">
        <v>0.15204307668987399</v>
      </c>
      <c r="N14" s="11">
        <v>0.154358138717689</v>
      </c>
      <c r="O14" s="11">
        <v>0.69359878459243496</v>
      </c>
      <c r="P14" s="12">
        <f t="shared" si="2"/>
        <v>8.5713155195990737E-2</v>
      </c>
    </row>
    <row r="15" spans="1:17" x14ac:dyDescent="0.35">
      <c r="A15" s="34">
        <v>2025</v>
      </c>
      <c r="B15" s="24">
        <f>B14+((B$25-B$14)/($A$25-$A$14))</f>
        <v>3417776.2727272729</v>
      </c>
      <c r="C15" s="23">
        <f>ROUND($B15*F15,0)</f>
        <v>158045</v>
      </c>
      <c r="D15" s="23">
        <f t="shared" ref="D15:D40" si="4">ROUND($B15*G15,0)</f>
        <v>265480</v>
      </c>
      <c r="E15" s="23">
        <f t="shared" ref="E15:E40" si="5">ROUND($B15*H15,0)</f>
        <v>2994251</v>
      </c>
      <c r="F15" s="27">
        <f>F14+(F$24-F$14)/($A$25-$A$14)</f>
        <v>4.6242150731792296E-2</v>
      </c>
      <c r="G15" s="27">
        <f t="shared" ref="G15:G23" si="6">G14+(G$24-G$14)/($A$25-$A$14)</f>
        <v>7.7676241485073141E-2</v>
      </c>
      <c r="H15" s="28">
        <f t="shared" ref="H15:H23" si="7">H14+(H$24-H$14)/($A$25-$A$14)</f>
        <v>0.87608160778313449</v>
      </c>
      <c r="I15" s="23">
        <f>ROUND($L15*M15,0)</f>
        <v>66572</v>
      </c>
      <c r="J15" s="13">
        <f>ROUND($L15*N15,0)</f>
        <v>40771</v>
      </c>
      <c r="K15" s="13">
        <f>ROUND($L15*O15,0)</f>
        <v>183200</v>
      </c>
      <c r="L15" s="13">
        <f t="shared" ref="L15:L40" si="8">ROUND(B15*P15,0)</f>
        <v>290543</v>
      </c>
      <c r="M15" s="14">
        <f>M14+((M$25-M$14)/($A$25-$A$14))</f>
        <v>0.22913006971806726</v>
      </c>
      <c r="N15" s="14">
        <f t="shared" ref="N15:N24" si="9">N14+((N$25-N$14)/($A$25-$A$14))</f>
        <v>0.14032558065244455</v>
      </c>
      <c r="O15" s="14">
        <f t="shared" ref="O15:O24" si="10">O14+((O$25-O$14)/($A$25-$A$14))</f>
        <v>0.63054434962948636</v>
      </c>
      <c r="P15" s="15">
        <f>AVERAGE(P$7:P$14)</f>
        <v>8.5009432630833673E-2</v>
      </c>
    </row>
    <row r="16" spans="1:17" x14ac:dyDescent="0.35">
      <c r="A16" s="34">
        <v>2026</v>
      </c>
      <c r="B16" s="24">
        <f t="shared" ref="B16:B24" si="11">B15+((B$25-B$14)/($A$25-$A$14))</f>
        <v>3448989.5454545459</v>
      </c>
      <c r="C16" s="23">
        <f t="shared" ref="C16:C40" si="12">ROUND($B16*F16,0)</f>
        <v>173405</v>
      </c>
      <c r="D16" s="23">
        <f t="shared" si="4"/>
        <v>278620</v>
      </c>
      <c r="E16" s="23">
        <f t="shared" si="5"/>
        <v>2996965</v>
      </c>
      <c r="F16" s="27">
        <f t="shared" ref="F16:F23" si="13">F15+(F$24-F$14)/($A$25-$A$14)</f>
        <v>5.0276907123068856E-2</v>
      </c>
      <c r="G16" s="27">
        <f t="shared" si="6"/>
        <v>8.0783074398683125E-2</v>
      </c>
      <c r="H16" s="28">
        <f t="shared" si="7"/>
        <v>0.86894001847824787</v>
      </c>
      <c r="I16" s="23">
        <f t="shared" ref="I16:I40" si="14">ROUND($L16*M16,0)</f>
        <v>89782</v>
      </c>
      <c r="J16" s="13">
        <f t="shared" ref="J16:J40" si="15">ROUND($L16*N16,0)</f>
        <v>37029</v>
      </c>
      <c r="K16" s="13">
        <f t="shared" ref="K16:K40" si="16">ROUND($L16*O16,0)</f>
        <v>166386</v>
      </c>
      <c r="L16" s="13">
        <f t="shared" si="8"/>
        <v>293197</v>
      </c>
      <c r="M16" s="14">
        <f t="shared" ref="M16:M24" si="17">M15+((M$25-M$14)/($A$25-$A$14))</f>
        <v>0.30621706274626054</v>
      </c>
      <c r="N16" s="14">
        <f t="shared" si="9"/>
        <v>0.1262930225872001</v>
      </c>
      <c r="O16" s="14">
        <f t="shared" si="10"/>
        <v>0.56748991466653775</v>
      </c>
      <c r="P16" s="15">
        <f t="shared" ref="P16:P40" si="18">AVERAGE(P$7:P$14)</f>
        <v>8.5009432630833673E-2</v>
      </c>
    </row>
    <row r="17" spans="1:16" x14ac:dyDescent="0.35">
      <c r="A17" s="34">
        <v>2027</v>
      </c>
      <c r="B17" s="24">
        <f t="shared" si="11"/>
        <v>3480202.8181818188</v>
      </c>
      <c r="C17" s="23">
        <f t="shared" si="12"/>
        <v>189016</v>
      </c>
      <c r="D17" s="23">
        <f t="shared" si="4"/>
        <v>291954</v>
      </c>
      <c r="E17" s="23">
        <f t="shared" si="5"/>
        <v>2999233</v>
      </c>
      <c r="F17" s="27">
        <f t="shared" si="13"/>
        <v>5.4311663514345417E-2</v>
      </c>
      <c r="G17" s="27">
        <f t="shared" si="6"/>
        <v>8.3889907312293108E-2</v>
      </c>
      <c r="H17" s="28">
        <f t="shared" si="7"/>
        <v>0.86179842917336125</v>
      </c>
      <c r="I17" s="23">
        <f t="shared" si="14"/>
        <v>113401</v>
      </c>
      <c r="J17" s="13">
        <f t="shared" si="15"/>
        <v>33212</v>
      </c>
      <c r="K17" s="13">
        <f t="shared" si="16"/>
        <v>149237</v>
      </c>
      <c r="L17" s="13">
        <f t="shared" si="8"/>
        <v>295850</v>
      </c>
      <c r="M17" s="14">
        <f t="shared" si="17"/>
        <v>0.38330405577445381</v>
      </c>
      <c r="N17" s="14">
        <f t="shared" si="9"/>
        <v>0.11226046452195565</v>
      </c>
      <c r="O17" s="14">
        <f t="shared" si="10"/>
        <v>0.50443547970358915</v>
      </c>
      <c r="P17" s="15">
        <f t="shared" si="18"/>
        <v>8.5009432630833673E-2</v>
      </c>
    </row>
    <row r="18" spans="1:16" x14ac:dyDescent="0.35">
      <c r="A18" s="34">
        <v>2028</v>
      </c>
      <c r="B18" s="24">
        <f t="shared" si="11"/>
        <v>3511416.0909090918</v>
      </c>
      <c r="C18" s="23">
        <f t="shared" si="12"/>
        <v>204879</v>
      </c>
      <c r="D18" s="23">
        <f t="shared" si="4"/>
        <v>305482</v>
      </c>
      <c r="E18" s="23">
        <f t="shared" si="5"/>
        <v>3001056</v>
      </c>
      <c r="F18" s="27">
        <f t="shared" si="13"/>
        <v>5.8346419905621977E-2</v>
      </c>
      <c r="G18" s="27">
        <f t="shared" si="6"/>
        <v>8.6996740225903091E-2</v>
      </c>
      <c r="H18" s="28">
        <f t="shared" si="7"/>
        <v>0.85465683986847463</v>
      </c>
      <c r="I18" s="23">
        <f t="shared" si="14"/>
        <v>137428</v>
      </c>
      <c r="J18" s="13">
        <f t="shared" si="15"/>
        <v>29321</v>
      </c>
      <c r="K18" s="13">
        <f t="shared" si="16"/>
        <v>131754</v>
      </c>
      <c r="L18" s="13">
        <f t="shared" si="8"/>
        <v>298503</v>
      </c>
      <c r="M18" s="14">
        <f t="shared" si="17"/>
        <v>0.46039104880264708</v>
      </c>
      <c r="N18" s="14">
        <f t="shared" si="9"/>
        <v>9.82279064567112E-2</v>
      </c>
      <c r="O18" s="14">
        <f t="shared" si="10"/>
        <v>0.44138104474064055</v>
      </c>
      <c r="P18" s="15">
        <f t="shared" si="18"/>
        <v>8.5009432630833673E-2</v>
      </c>
    </row>
    <row r="19" spans="1:16" x14ac:dyDescent="0.35">
      <c r="A19" s="34">
        <v>2029</v>
      </c>
      <c r="B19" s="24">
        <f t="shared" si="11"/>
        <v>3542629.3636363647</v>
      </c>
      <c r="C19" s="23">
        <f t="shared" si="12"/>
        <v>220993</v>
      </c>
      <c r="D19" s="23">
        <f t="shared" si="4"/>
        <v>319204</v>
      </c>
      <c r="E19" s="23">
        <f t="shared" si="5"/>
        <v>3002432</v>
      </c>
      <c r="F19" s="27">
        <f t="shared" si="13"/>
        <v>6.2381176296898537E-2</v>
      </c>
      <c r="G19" s="27">
        <f t="shared" si="6"/>
        <v>9.0103573139513074E-2</v>
      </c>
      <c r="H19" s="28">
        <f t="shared" si="7"/>
        <v>0.84751525056358801</v>
      </c>
      <c r="I19" s="23">
        <f t="shared" si="14"/>
        <v>161865</v>
      </c>
      <c r="J19" s="13">
        <f t="shared" si="15"/>
        <v>25356</v>
      </c>
      <c r="K19" s="13">
        <f t="shared" si="16"/>
        <v>113936</v>
      </c>
      <c r="L19" s="13">
        <f t="shared" si="8"/>
        <v>301157</v>
      </c>
      <c r="M19" s="14">
        <f t="shared" si="17"/>
        <v>0.53747804183084036</v>
      </c>
      <c r="N19" s="14">
        <f t="shared" si="9"/>
        <v>8.4195348391466751E-2</v>
      </c>
      <c r="O19" s="14">
        <f t="shared" si="10"/>
        <v>0.37832660977769195</v>
      </c>
      <c r="P19" s="15">
        <f t="shared" si="18"/>
        <v>8.5009432630833673E-2</v>
      </c>
    </row>
    <row r="20" spans="1:16" x14ac:dyDescent="0.35">
      <c r="A20" s="34">
        <v>2030</v>
      </c>
      <c r="B20" s="24">
        <f t="shared" si="11"/>
        <v>3573842.6363636376</v>
      </c>
      <c r="C20" s="23">
        <f t="shared" si="12"/>
        <v>237360</v>
      </c>
      <c r="D20" s="23">
        <f t="shared" si="4"/>
        <v>333119</v>
      </c>
      <c r="E20" s="23">
        <f t="shared" si="5"/>
        <v>3003363</v>
      </c>
      <c r="F20" s="27">
        <f t="shared" si="13"/>
        <v>6.6415932688175097E-2</v>
      </c>
      <c r="G20" s="27">
        <f t="shared" si="6"/>
        <v>9.3210406053123057E-2</v>
      </c>
      <c r="H20" s="28">
        <f t="shared" si="7"/>
        <v>0.84037366125870139</v>
      </c>
      <c r="I20" s="23">
        <f t="shared" si="14"/>
        <v>186711</v>
      </c>
      <c r="J20" s="13">
        <f t="shared" si="15"/>
        <v>21316</v>
      </c>
      <c r="K20" s="13">
        <f t="shared" si="16"/>
        <v>95783</v>
      </c>
      <c r="L20" s="13">
        <f t="shared" si="8"/>
        <v>303810</v>
      </c>
      <c r="M20" s="14">
        <f t="shared" si="17"/>
        <v>0.61456503485903369</v>
      </c>
      <c r="N20" s="14">
        <f t="shared" si="9"/>
        <v>7.0162790326222302E-2</v>
      </c>
      <c r="O20" s="14">
        <f t="shared" si="10"/>
        <v>0.31527217481474334</v>
      </c>
      <c r="P20" s="15">
        <f t="shared" si="18"/>
        <v>8.5009432630833673E-2</v>
      </c>
    </row>
    <row r="21" spans="1:16" x14ac:dyDescent="0.35">
      <c r="A21" s="34">
        <v>2031</v>
      </c>
      <c r="B21" s="24">
        <f t="shared" si="11"/>
        <v>3605055.9090909106</v>
      </c>
      <c r="C21" s="23">
        <f t="shared" si="12"/>
        <v>253979</v>
      </c>
      <c r="D21" s="23">
        <f t="shared" si="4"/>
        <v>347229</v>
      </c>
      <c r="E21" s="23">
        <f t="shared" si="5"/>
        <v>3003848</v>
      </c>
      <c r="F21" s="27">
        <f t="shared" si="13"/>
        <v>7.0450689079451664E-2</v>
      </c>
      <c r="G21" s="27">
        <f t="shared" si="6"/>
        <v>9.631723896673304E-2</v>
      </c>
      <c r="H21" s="28">
        <f t="shared" si="7"/>
        <v>0.83323207195381477</v>
      </c>
      <c r="I21" s="23">
        <f t="shared" si="14"/>
        <v>211966</v>
      </c>
      <c r="J21" s="13">
        <f t="shared" si="15"/>
        <v>17202</v>
      </c>
      <c r="K21" s="13">
        <f t="shared" si="16"/>
        <v>77296</v>
      </c>
      <c r="L21" s="13">
        <f t="shared" si="8"/>
        <v>306464</v>
      </c>
      <c r="M21" s="14">
        <f t="shared" si="17"/>
        <v>0.69165202788722691</v>
      </c>
      <c r="N21" s="14">
        <f t="shared" si="9"/>
        <v>5.6130232260977846E-2</v>
      </c>
      <c r="O21" s="14">
        <f t="shared" si="10"/>
        <v>0.25221773985179474</v>
      </c>
      <c r="P21" s="15">
        <f t="shared" si="18"/>
        <v>8.5009432630833673E-2</v>
      </c>
    </row>
    <row r="22" spans="1:16" x14ac:dyDescent="0.35">
      <c r="A22" s="34">
        <v>2032</v>
      </c>
      <c r="B22" s="24">
        <f t="shared" si="11"/>
        <v>3636269.1818181835</v>
      </c>
      <c r="C22" s="23">
        <f t="shared" si="12"/>
        <v>270849</v>
      </c>
      <c r="D22" s="23">
        <f t="shared" si="4"/>
        <v>361533</v>
      </c>
      <c r="E22" s="23">
        <f t="shared" si="5"/>
        <v>3003887</v>
      </c>
      <c r="F22" s="27">
        <f t="shared" si="13"/>
        <v>7.4485445470728232E-2</v>
      </c>
      <c r="G22" s="27">
        <f t="shared" si="6"/>
        <v>9.9424071880343023E-2</v>
      </c>
      <c r="H22" s="28">
        <f t="shared" si="7"/>
        <v>0.82609048264892815</v>
      </c>
      <c r="I22" s="23">
        <f t="shared" si="14"/>
        <v>237630</v>
      </c>
      <c r="J22" s="13">
        <f>ROUND($L22*N22,0)</f>
        <v>13013</v>
      </c>
      <c r="K22" s="13">
        <f t="shared" si="16"/>
        <v>58474</v>
      </c>
      <c r="L22" s="13">
        <f t="shared" si="8"/>
        <v>309117</v>
      </c>
      <c r="M22" s="14">
        <f t="shared" si="17"/>
        <v>0.76873902091542012</v>
      </c>
      <c r="N22" s="14">
        <f t="shared" si="9"/>
        <v>4.2097674195733389E-2</v>
      </c>
      <c r="O22" s="14">
        <f t="shared" si="10"/>
        <v>0.18916330488884611</v>
      </c>
      <c r="P22" s="15">
        <f t="shared" si="18"/>
        <v>8.5009432630833673E-2</v>
      </c>
    </row>
    <row r="23" spans="1:16" x14ac:dyDescent="0.35">
      <c r="A23" s="34">
        <v>2033</v>
      </c>
      <c r="B23" s="24">
        <f t="shared" si="11"/>
        <v>3667482.4545454565</v>
      </c>
      <c r="C23" s="23">
        <f t="shared" si="12"/>
        <v>287971</v>
      </c>
      <c r="D23" s="23">
        <f t="shared" si="4"/>
        <v>376030</v>
      </c>
      <c r="E23" s="23">
        <f t="shared" si="5"/>
        <v>3003481</v>
      </c>
      <c r="F23" s="27">
        <f t="shared" si="13"/>
        <v>7.8520201862004799E-2</v>
      </c>
      <c r="G23" s="27">
        <f t="shared" si="6"/>
        <v>0.10253090479395301</v>
      </c>
      <c r="H23" s="28">
        <f t="shared" si="7"/>
        <v>0.81894889334404153</v>
      </c>
      <c r="I23" s="23">
        <f t="shared" si="14"/>
        <v>263704</v>
      </c>
      <c r="J23" s="13">
        <f>ROUND($L23*N23,0)</f>
        <v>8750</v>
      </c>
      <c r="K23" s="13">
        <f t="shared" si="16"/>
        <v>39317</v>
      </c>
      <c r="L23" s="13">
        <f t="shared" si="8"/>
        <v>311771</v>
      </c>
      <c r="M23" s="14">
        <f t="shared" si="17"/>
        <v>0.84582601394361334</v>
      </c>
      <c r="N23" s="14">
        <f t="shared" si="9"/>
        <v>2.8065116130488933E-2</v>
      </c>
      <c r="O23" s="14">
        <f t="shared" si="10"/>
        <v>0.12610886992589748</v>
      </c>
      <c r="P23" s="15">
        <f t="shared" si="18"/>
        <v>8.5009432630833673E-2</v>
      </c>
    </row>
    <row r="24" spans="1:16" x14ac:dyDescent="0.35">
      <c r="A24" s="34">
        <v>2034</v>
      </c>
      <c r="B24" s="24">
        <f t="shared" si="11"/>
        <v>3698695.7272727294</v>
      </c>
      <c r="C24" s="23">
        <f t="shared" si="12"/>
        <v>320269</v>
      </c>
      <c r="D24" s="23">
        <f t="shared" si="4"/>
        <v>402213</v>
      </c>
      <c r="E24" s="23">
        <f t="shared" si="5"/>
        <v>2976214</v>
      </c>
      <c r="F24" s="29">
        <f>M12</f>
        <v>8.6589714644557905E-2</v>
      </c>
      <c r="G24" s="29">
        <f t="shared" ref="G24:H24" si="19">N12</f>
        <v>0.108744570621173</v>
      </c>
      <c r="H24" s="30">
        <f t="shared" si="19"/>
        <v>0.80466571473426796</v>
      </c>
      <c r="I24" s="23">
        <f>ROUND($L24*M24,0)</f>
        <v>290186</v>
      </c>
      <c r="J24" s="13">
        <f>ROUND($L24*N24,0)</f>
        <v>4412</v>
      </c>
      <c r="K24" s="13">
        <f t="shared" si="16"/>
        <v>19826</v>
      </c>
      <c r="L24" s="13">
        <f t="shared" si="8"/>
        <v>314424</v>
      </c>
      <c r="M24" s="14">
        <f t="shared" si="17"/>
        <v>0.92291300697180656</v>
      </c>
      <c r="N24" s="14">
        <f t="shared" si="9"/>
        <v>1.4032558065244479E-2</v>
      </c>
      <c r="O24" s="14">
        <f t="shared" si="10"/>
        <v>6.3054434962948852E-2</v>
      </c>
      <c r="P24" s="15">
        <f t="shared" si="18"/>
        <v>8.5009432630833673E-2</v>
      </c>
    </row>
    <row r="25" spans="1:16" x14ac:dyDescent="0.35">
      <c r="A25" s="34">
        <v>2035</v>
      </c>
      <c r="B25" s="25">
        <v>3729909</v>
      </c>
      <c r="C25" s="23">
        <f t="shared" si="12"/>
        <v>500257</v>
      </c>
      <c r="D25" s="23">
        <f t="shared" si="4"/>
        <v>503012</v>
      </c>
      <c r="E25" s="23">
        <f t="shared" si="5"/>
        <v>2726641</v>
      </c>
      <c r="F25" s="29">
        <f t="shared" ref="F25:H25" si="20">M13</f>
        <v>0.13412031266092</v>
      </c>
      <c r="G25" s="29">
        <f t="shared" si="20"/>
        <v>0.13485899361822201</v>
      </c>
      <c r="H25" s="30">
        <f t="shared" si="20"/>
        <v>0.73102069372085599</v>
      </c>
      <c r="I25" s="23">
        <f t="shared" si="14"/>
        <v>317077</v>
      </c>
      <c r="J25" s="13">
        <f>ROUND($L25*N25,0)</f>
        <v>0</v>
      </c>
      <c r="K25" s="13">
        <f t="shared" si="16"/>
        <v>0</v>
      </c>
      <c r="L25" s="13">
        <f t="shared" si="8"/>
        <v>317077</v>
      </c>
      <c r="M25" s="16">
        <v>1</v>
      </c>
      <c r="N25" s="16">
        <v>0</v>
      </c>
      <c r="O25" s="16">
        <v>0</v>
      </c>
      <c r="P25" s="15">
        <f t="shared" si="18"/>
        <v>8.5009432630833673E-2</v>
      </c>
    </row>
    <row r="26" spans="1:16" x14ac:dyDescent="0.35">
      <c r="A26" s="34">
        <v>2036</v>
      </c>
      <c r="B26" s="24">
        <f>B25+((B$40-B$25)/($A$40-$A$25))</f>
        <v>3764259.3333333335</v>
      </c>
      <c r="C26" s="23">
        <f t="shared" si="12"/>
        <v>572330</v>
      </c>
      <c r="D26" s="23">
        <f t="shared" si="4"/>
        <v>581044</v>
      </c>
      <c r="E26" s="23">
        <f t="shared" si="5"/>
        <v>2610886</v>
      </c>
      <c r="F26" s="29">
        <f t="shared" ref="F26:H26" si="21">M14</f>
        <v>0.15204307668987399</v>
      </c>
      <c r="G26" s="29">
        <f t="shared" si="21"/>
        <v>0.154358138717689</v>
      </c>
      <c r="H26" s="30">
        <f t="shared" si="21"/>
        <v>0.69359878459243496</v>
      </c>
      <c r="I26" s="23">
        <f t="shared" si="14"/>
        <v>319998</v>
      </c>
      <c r="J26" s="13">
        <f>ROUND($L26*N26,0)</f>
        <v>0</v>
      </c>
      <c r="K26" s="13">
        <f t="shared" si="16"/>
        <v>0</v>
      </c>
      <c r="L26" s="13">
        <f t="shared" si="8"/>
        <v>319998</v>
      </c>
      <c r="M26" s="16">
        <v>1</v>
      </c>
      <c r="N26" s="16">
        <v>0</v>
      </c>
      <c r="O26" s="16">
        <v>0</v>
      </c>
      <c r="P26" s="15">
        <f t="shared" si="18"/>
        <v>8.5009432630833673E-2</v>
      </c>
    </row>
    <row r="27" spans="1:16" x14ac:dyDescent="0.35">
      <c r="A27" s="34">
        <v>2037</v>
      </c>
      <c r="B27" s="24">
        <f t="shared" ref="B27:B39" si="22">B26+((B$40-B$25)/($A$40-$A$25))</f>
        <v>3798609.666666667</v>
      </c>
      <c r="C27" s="23">
        <f t="shared" si="12"/>
        <v>870376</v>
      </c>
      <c r="D27" s="23">
        <f t="shared" si="4"/>
        <v>533042</v>
      </c>
      <c r="E27" s="23">
        <f t="shared" si="5"/>
        <v>2395192</v>
      </c>
      <c r="F27" s="29">
        <f t="shared" ref="F27:H27" si="23">M15</f>
        <v>0.22913006971806726</v>
      </c>
      <c r="G27" s="29">
        <f t="shared" si="23"/>
        <v>0.14032558065244455</v>
      </c>
      <c r="H27" s="30">
        <f t="shared" si="23"/>
        <v>0.63054434962948636</v>
      </c>
      <c r="I27" s="23">
        <f t="shared" si="14"/>
        <v>322918</v>
      </c>
      <c r="J27" s="13">
        <f>ROUND($L27*N27,0)</f>
        <v>0</v>
      </c>
      <c r="K27" s="13">
        <f t="shared" si="16"/>
        <v>0</v>
      </c>
      <c r="L27" s="13">
        <f t="shared" si="8"/>
        <v>322918</v>
      </c>
      <c r="M27" s="16">
        <v>1</v>
      </c>
      <c r="N27" s="16">
        <v>0</v>
      </c>
      <c r="O27" s="16">
        <v>0</v>
      </c>
      <c r="P27" s="15">
        <f t="shared" si="18"/>
        <v>8.5009432630833673E-2</v>
      </c>
    </row>
    <row r="28" spans="1:16" x14ac:dyDescent="0.35">
      <c r="A28" s="34">
        <v>2038</v>
      </c>
      <c r="B28" s="24">
        <f t="shared" si="22"/>
        <v>3832960.0000000005</v>
      </c>
      <c r="C28" s="23">
        <f t="shared" si="12"/>
        <v>1173718</v>
      </c>
      <c r="D28" s="23">
        <f t="shared" si="4"/>
        <v>484076</v>
      </c>
      <c r="E28" s="23">
        <f t="shared" si="5"/>
        <v>2175166</v>
      </c>
      <c r="F28" s="29">
        <f t="shared" ref="F28:H28" si="24">M16</f>
        <v>0.30621706274626054</v>
      </c>
      <c r="G28" s="29">
        <f t="shared" si="24"/>
        <v>0.1262930225872001</v>
      </c>
      <c r="H28" s="30">
        <f t="shared" si="24"/>
        <v>0.56748991466653775</v>
      </c>
      <c r="I28" s="23">
        <f t="shared" si="14"/>
        <v>325838</v>
      </c>
      <c r="J28" s="13">
        <f>ROUND($L28*N28,0)</f>
        <v>0</v>
      </c>
      <c r="K28" s="13">
        <f t="shared" si="16"/>
        <v>0</v>
      </c>
      <c r="L28" s="13">
        <f t="shared" si="8"/>
        <v>325838</v>
      </c>
      <c r="M28" s="16">
        <v>1</v>
      </c>
      <c r="N28" s="16">
        <v>0</v>
      </c>
      <c r="O28" s="16">
        <v>0</v>
      </c>
      <c r="P28" s="15">
        <f t="shared" si="18"/>
        <v>8.5009432630833673E-2</v>
      </c>
    </row>
    <row r="29" spans="1:16" x14ac:dyDescent="0.35">
      <c r="A29" s="34">
        <v>2039</v>
      </c>
      <c r="B29" s="24">
        <f t="shared" si="22"/>
        <v>3867310.333333334</v>
      </c>
      <c r="C29" s="23">
        <f t="shared" si="12"/>
        <v>1482356</v>
      </c>
      <c r="D29" s="23">
        <f t="shared" si="4"/>
        <v>434146</v>
      </c>
      <c r="E29" s="23">
        <f t="shared" si="5"/>
        <v>1950809</v>
      </c>
      <c r="F29" s="29">
        <f t="shared" ref="F29:H29" si="25">M17</f>
        <v>0.38330405577445381</v>
      </c>
      <c r="G29" s="29">
        <f t="shared" si="25"/>
        <v>0.11226046452195565</v>
      </c>
      <c r="H29" s="30">
        <f t="shared" si="25"/>
        <v>0.50443547970358915</v>
      </c>
      <c r="I29" s="23">
        <f t="shared" si="14"/>
        <v>328758</v>
      </c>
      <c r="J29" s="13">
        <f>ROUND($L29*N29,0)</f>
        <v>0</v>
      </c>
      <c r="K29" s="13">
        <f t="shared" si="16"/>
        <v>0</v>
      </c>
      <c r="L29" s="13">
        <f t="shared" si="8"/>
        <v>328758</v>
      </c>
      <c r="M29" s="16">
        <v>1</v>
      </c>
      <c r="N29" s="16">
        <v>0</v>
      </c>
      <c r="O29" s="16">
        <v>0</v>
      </c>
      <c r="P29" s="15">
        <f t="shared" si="18"/>
        <v>8.5009432630833673E-2</v>
      </c>
    </row>
    <row r="30" spans="1:16" x14ac:dyDescent="0.35">
      <c r="A30" s="34">
        <v>2040</v>
      </c>
      <c r="B30" s="24">
        <f t="shared" si="22"/>
        <v>3901660.6666666674</v>
      </c>
      <c r="C30" s="23">
        <f t="shared" si="12"/>
        <v>1796290</v>
      </c>
      <c r="D30" s="23">
        <f t="shared" si="4"/>
        <v>383252</v>
      </c>
      <c r="E30" s="23">
        <f t="shared" si="5"/>
        <v>1722119</v>
      </c>
      <c r="F30" s="29">
        <f t="shared" ref="F30:H30" si="26">M18</f>
        <v>0.46039104880264708</v>
      </c>
      <c r="G30" s="29">
        <f t="shared" si="26"/>
        <v>9.82279064567112E-2</v>
      </c>
      <c r="H30" s="30">
        <f t="shared" si="26"/>
        <v>0.44138104474064055</v>
      </c>
      <c r="I30" s="23">
        <f t="shared" si="14"/>
        <v>331678</v>
      </c>
      <c r="J30" s="13">
        <f>ROUND($L30*N30,0)</f>
        <v>0</v>
      </c>
      <c r="K30" s="13">
        <f t="shared" si="16"/>
        <v>0</v>
      </c>
      <c r="L30" s="13">
        <f t="shared" si="8"/>
        <v>331678</v>
      </c>
      <c r="M30" s="16">
        <v>1</v>
      </c>
      <c r="N30" s="16">
        <v>0</v>
      </c>
      <c r="O30" s="16">
        <v>0</v>
      </c>
      <c r="P30" s="15">
        <f t="shared" si="18"/>
        <v>8.5009432630833673E-2</v>
      </c>
    </row>
    <row r="31" spans="1:16" x14ac:dyDescent="0.35">
      <c r="A31" s="34">
        <v>2041</v>
      </c>
      <c r="B31" s="24">
        <f t="shared" si="22"/>
        <v>3936011.0000000009</v>
      </c>
      <c r="C31" s="23">
        <f t="shared" si="12"/>
        <v>2115519</v>
      </c>
      <c r="D31" s="23">
        <f t="shared" si="4"/>
        <v>331394</v>
      </c>
      <c r="E31" s="23">
        <f t="shared" si="5"/>
        <v>1489098</v>
      </c>
      <c r="F31" s="29">
        <f t="shared" ref="F31:H31" si="27">M19</f>
        <v>0.53747804183084036</v>
      </c>
      <c r="G31" s="29">
        <f t="shared" si="27"/>
        <v>8.4195348391466751E-2</v>
      </c>
      <c r="H31" s="30">
        <f t="shared" si="27"/>
        <v>0.37832660977769195</v>
      </c>
      <c r="I31" s="23">
        <f t="shared" si="14"/>
        <v>334598</v>
      </c>
      <c r="J31" s="13">
        <f>ROUND($L31*N31,0)</f>
        <v>0</v>
      </c>
      <c r="K31" s="13">
        <f t="shared" si="16"/>
        <v>0</v>
      </c>
      <c r="L31" s="13">
        <f t="shared" si="8"/>
        <v>334598</v>
      </c>
      <c r="M31" s="16">
        <v>1</v>
      </c>
      <c r="N31" s="16">
        <v>0</v>
      </c>
      <c r="O31" s="16">
        <v>0</v>
      </c>
      <c r="P31" s="15">
        <f t="shared" si="18"/>
        <v>8.5009432630833673E-2</v>
      </c>
    </row>
    <row r="32" spans="1:16" x14ac:dyDescent="0.35">
      <c r="A32" s="34">
        <v>2042</v>
      </c>
      <c r="B32" s="24">
        <f t="shared" si="22"/>
        <v>3970361.3333333344</v>
      </c>
      <c r="C32" s="23">
        <f t="shared" si="12"/>
        <v>2440045</v>
      </c>
      <c r="D32" s="23">
        <f t="shared" si="4"/>
        <v>278572</v>
      </c>
      <c r="E32" s="23">
        <f t="shared" si="5"/>
        <v>1251744</v>
      </c>
      <c r="F32" s="29">
        <f t="shared" ref="F32:H32" si="28">M20</f>
        <v>0.61456503485903369</v>
      </c>
      <c r="G32" s="29">
        <f t="shared" si="28"/>
        <v>7.0162790326222302E-2</v>
      </c>
      <c r="H32" s="30">
        <f t="shared" si="28"/>
        <v>0.31527217481474334</v>
      </c>
      <c r="I32" s="23">
        <f t="shared" si="14"/>
        <v>337518</v>
      </c>
      <c r="J32" s="13">
        <f>ROUND($L32*N32,0)</f>
        <v>0</v>
      </c>
      <c r="K32" s="13">
        <f t="shared" si="16"/>
        <v>0</v>
      </c>
      <c r="L32" s="13">
        <f t="shared" si="8"/>
        <v>337518</v>
      </c>
      <c r="M32" s="16">
        <v>1</v>
      </c>
      <c r="N32" s="16">
        <v>0</v>
      </c>
      <c r="O32" s="16">
        <v>0</v>
      </c>
      <c r="P32" s="15">
        <f t="shared" si="18"/>
        <v>8.5009432630833673E-2</v>
      </c>
    </row>
    <row r="33" spans="1:16" x14ac:dyDescent="0.35">
      <c r="A33" s="34">
        <v>2043</v>
      </c>
      <c r="B33" s="24">
        <f t="shared" si="22"/>
        <v>4004711.6666666679</v>
      </c>
      <c r="C33" s="23">
        <f t="shared" si="12"/>
        <v>2769867</v>
      </c>
      <c r="D33" s="23">
        <f t="shared" si="4"/>
        <v>224785</v>
      </c>
      <c r="E33" s="23">
        <f t="shared" si="5"/>
        <v>1010059</v>
      </c>
      <c r="F33" s="29">
        <f t="shared" ref="F33:H33" si="29">M21</f>
        <v>0.69165202788722691</v>
      </c>
      <c r="G33" s="29">
        <f t="shared" si="29"/>
        <v>5.6130232260977846E-2</v>
      </c>
      <c r="H33" s="30">
        <f t="shared" si="29"/>
        <v>0.25221773985179474</v>
      </c>
      <c r="I33" s="23">
        <f t="shared" si="14"/>
        <v>340438</v>
      </c>
      <c r="J33" s="13">
        <f t="shared" si="15"/>
        <v>0</v>
      </c>
      <c r="K33" s="13">
        <f t="shared" si="16"/>
        <v>0</v>
      </c>
      <c r="L33" s="13">
        <f t="shared" si="8"/>
        <v>340438</v>
      </c>
      <c r="M33" s="16">
        <v>1</v>
      </c>
      <c r="N33" s="16">
        <v>0</v>
      </c>
      <c r="O33" s="16">
        <v>0</v>
      </c>
      <c r="P33" s="15">
        <f t="shared" si="18"/>
        <v>8.5009432630833673E-2</v>
      </c>
    </row>
    <row r="34" spans="1:16" x14ac:dyDescent="0.35">
      <c r="A34" s="34">
        <v>2044</v>
      </c>
      <c r="B34" s="24">
        <f t="shared" si="22"/>
        <v>4039062.0000000014</v>
      </c>
      <c r="C34" s="23">
        <f t="shared" si="12"/>
        <v>3104985</v>
      </c>
      <c r="D34" s="23">
        <f t="shared" si="4"/>
        <v>170035</v>
      </c>
      <c r="E34" s="23">
        <f t="shared" si="5"/>
        <v>764042</v>
      </c>
      <c r="F34" s="29">
        <f t="shared" ref="F34:H34" si="30">M22</f>
        <v>0.76873902091542012</v>
      </c>
      <c r="G34" s="29">
        <f t="shared" si="30"/>
        <v>4.2097674195733389E-2</v>
      </c>
      <c r="H34" s="30">
        <f t="shared" si="30"/>
        <v>0.18916330488884611</v>
      </c>
      <c r="I34" s="23">
        <f t="shared" si="14"/>
        <v>343358</v>
      </c>
      <c r="J34" s="13">
        <f t="shared" si="15"/>
        <v>0</v>
      </c>
      <c r="K34" s="13">
        <f t="shared" si="16"/>
        <v>0</v>
      </c>
      <c r="L34" s="13">
        <f t="shared" si="8"/>
        <v>343358</v>
      </c>
      <c r="M34" s="16">
        <v>1</v>
      </c>
      <c r="N34" s="16">
        <v>0</v>
      </c>
      <c r="O34" s="16">
        <v>0</v>
      </c>
      <c r="P34" s="15">
        <f t="shared" si="18"/>
        <v>8.5009432630833673E-2</v>
      </c>
    </row>
    <row r="35" spans="1:16" x14ac:dyDescent="0.35">
      <c r="A35" s="34">
        <v>2045</v>
      </c>
      <c r="B35" s="24">
        <f t="shared" si="22"/>
        <v>4073412.3333333349</v>
      </c>
      <c r="C35" s="23">
        <f t="shared" si="12"/>
        <v>3445398</v>
      </c>
      <c r="D35" s="23">
        <f t="shared" si="4"/>
        <v>114321</v>
      </c>
      <c r="E35" s="23">
        <f t="shared" si="5"/>
        <v>513693</v>
      </c>
      <c r="F35" s="29">
        <f t="shared" ref="F35:H35" si="31">M23</f>
        <v>0.84582601394361334</v>
      </c>
      <c r="G35" s="29">
        <f t="shared" si="31"/>
        <v>2.8065116130488933E-2</v>
      </c>
      <c r="H35" s="30">
        <f t="shared" si="31"/>
        <v>0.12610886992589748</v>
      </c>
      <c r="I35" s="23">
        <f t="shared" si="14"/>
        <v>346278</v>
      </c>
      <c r="J35" s="13">
        <f t="shared" si="15"/>
        <v>0</v>
      </c>
      <c r="K35" s="13">
        <f t="shared" si="16"/>
        <v>0</v>
      </c>
      <c r="L35" s="13">
        <f t="shared" si="8"/>
        <v>346278</v>
      </c>
      <c r="M35" s="16">
        <v>1</v>
      </c>
      <c r="N35" s="16">
        <v>0</v>
      </c>
      <c r="O35" s="16">
        <v>0</v>
      </c>
      <c r="P35" s="15">
        <f t="shared" si="18"/>
        <v>8.5009432630833673E-2</v>
      </c>
    </row>
    <row r="36" spans="1:16" x14ac:dyDescent="0.35">
      <c r="A36" s="34">
        <v>2046</v>
      </c>
      <c r="B36" s="24">
        <f t="shared" si="22"/>
        <v>4107762.6666666684</v>
      </c>
      <c r="C36" s="23">
        <f t="shared" si="12"/>
        <v>3791108</v>
      </c>
      <c r="D36" s="23">
        <f t="shared" si="4"/>
        <v>57642</v>
      </c>
      <c r="E36" s="23">
        <f t="shared" si="5"/>
        <v>259013</v>
      </c>
      <c r="F36" s="29">
        <f t="shared" ref="F36:H36" si="32">M24</f>
        <v>0.92291300697180656</v>
      </c>
      <c r="G36" s="29">
        <f t="shared" si="32"/>
        <v>1.4032558065244479E-2</v>
      </c>
      <c r="H36" s="30">
        <f t="shared" si="32"/>
        <v>6.3054434962948852E-2</v>
      </c>
      <c r="I36" s="23">
        <f t="shared" si="14"/>
        <v>349199</v>
      </c>
      <c r="J36" s="13">
        <f t="shared" si="15"/>
        <v>0</v>
      </c>
      <c r="K36" s="13">
        <f t="shared" si="16"/>
        <v>0</v>
      </c>
      <c r="L36" s="13">
        <f t="shared" si="8"/>
        <v>349199</v>
      </c>
      <c r="M36" s="16">
        <v>1</v>
      </c>
      <c r="N36" s="16">
        <v>0</v>
      </c>
      <c r="O36" s="16">
        <v>0</v>
      </c>
      <c r="P36" s="15">
        <f t="shared" si="18"/>
        <v>8.5009432630833673E-2</v>
      </c>
    </row>
    <row r="37" spans="1:16" x14ac:dyDescent="0.35">
      <c r="A37" s="34">
        <v>2047</v>
      </c>
      <c r="B37" s="24">
        <f t="shared" si="22"/>
        <v>4142113.0000000019</v>
      </c>
      <c r="C37" s="23">
        <f t="shared" si="12"/>
        <v>4142113</v>
      </c>
      <c r="D37" s="23">
        <f t="shared" si="4"/>
        <v>0</v>
      </c>
      <c r="E37" s="23">
        <f t="shared" si="5"/>
        <v>0</v>
      </c>
      <c r="F37" s="29">
        <f t="shared" ref="F37:H37" si="33">M25</f>
        <v>1</v>
      </c>
      <c r="G37" s="29">
        <f t="shared" si="33"/>
        <v>0</v>
      </c>
      <c r="H37" s="30">
        <f t="shared" si="33"/>
        <v>0</v>
      </c>
      <c r="I37" s="23">
        <f t="shared" si="14"/>
        <v>352119</v>
      </c>
      <c r="J37" s="13">
        <f t="shared" si="15"/>
        <v>0</v>
      </c>
      <c r="K37" s="13">
        <f t="shared" si="16"/>
        <v>0</v>
      </c>
      <c r="L37" s="13">
        <f t="shared" si="8"/>
        <v>352119</v>
      </c>
      <c r="M37" s="16">
        <v>1</v>
      </c>
      <c r="N37" s="16">
        <v>0</v>
      </c>
      <c r="O37" s="16">
        <v>0</v>
      </c>
      <c r="P37" s="15">
        <f t="shared" si="18"/>
        <v>8.5009432630833673E-2</v>
      </c>
    </row>
    <row r="38" spans="1:16" x14ac:dyDescent="0.35">
      <c r="A38" s="34">
        <v>2048</v>
      </c>
      <c r="B38" s="24">
        <f t="shared" si="22"/>
        <v>4176463.3333333354</v>
      </c>
      <c r="C38" s="23">
        <f t="shared" si="12"/>
        <v>4176463</v>
      </c>
      <c r="D38" s="23">
        <f t="shared" si="4"/>
        <v>0</v>
      </c>
      <c r="E38" s="23">
        <f t="shared" si="5"/>
        <v>0</v>
      </c>
      <c r="F38" s="29">
        <f t="shared" ref="F38:H38" si="34">M26</f>
        <v>1</v>
      </c>
      <c r="G38" s="29">
        <f t="shared" si="34"/>
        <v>0</v>
      </c>
      <c r="H38" s="30">
        <f t="shared" si="34"/>
        <v>0</v>
      </c>
      <c r="I38" s="23">
        <f t="shared" si="14"/>
        <v>355039</v>
      </c>
      <c r="J38" s="13">
        <f t="shared" si="15"/>
        <v>0</v>
      </c>
      <c r="K38" s="13">
        <f t="shared" si="16"/>
        <v>0</v>
      </c>
      <c r="L38" s="13">
        <f t="shared" si="8"/>
        <v>355039</v>
      </c>
      <c r="M38" s="16">
        <v>1</v>
      </c>
      <c r="N38" s="16">
        <v>0</v>
      </c>
      <c r="O38" s="16">
        <v>0</v>
      </c>
      <c r="P38" s="15">
        <f t="shared" si="18"/>
        <v>8.5009432630833673E-2</v>
      </c>
    </row>
    <row r="39" spans="1:16" x14ac:dyDescent="0.35">
      <c r="A39" s="34">
        <v>2049</v>
      </c>
      <c r="B39" s="24">
        <f t="shared" si="22"/>
        <v>4210813.6666666688</v>
      </c>
      <c r="C39" s="23">
        <f t="shared" si="12"/>
        <v>4210814</v>
      </c>
      <c r="D39" s="23">
        <f t="shared" si="4"/>
        <v>0</v>
      </c>
      <c r="E39" s="23">
        <f t="shared" si="5"/>
        <v>0</v>
      </c>
      <c r="F39" s="29">
        <f t="shared" ref="F39:H39" si="35">M27</f>
        <v>1</v>
      </c>
      <c r="G39" s="29">
        <f t="shared" si="35"/>
        <v>0</v>
      </c>
      <c r="H39" s="30">
        <f t="shared" si="35"/>
        <v>0</v>
      </c>
      <c r="I39" s="23">
        <f t="shared" si="14"/>
        <v>357959</v>
      </c>
      <c r="J39" s="13">
        <f t="shared" si="15"/>
        <v>0</v>
      </c>
      <c r="K39" s="13">
        <f t="shared" si="16"/>
        <v>0</v>
      </c>
      <c r="L39" s="13">
        <f t="shared" si="8"/>
        <v>357959</v>
      </c>
      <c r="M39" s="16">
        <v>1</v>
      </c>
      <c r="N39" s="16">
        <v>0</v>
      </c>
      <c r="O39" s="16">
        <v>0</v>
      </c>
      <c r="P39" s="15">
        <f t="shared" si="18"/>
        <v>8.5009432630833673E-2</v>
      </c>
    </row>
    <row r="40" spans="1:16" ht="15" thickBot="1" x14ac:dyDescent="0.4">
      <c r="A40" s="35">
        <v>2050</v>
      </c>
      <c r="B40" s="20">
        <v>4245164</v>
      </c>
      <c r="C40" s="17">
        <f t="shared" si="12"/>
        <v>4245164</v>
      </c>
      <c r="D40" s="17">
        <f t="shared" si="4"/>
        <v>0</v>
      </c>
      <c r="E40" s="17">
        <f t="shared" si="5"/>
        <v>0</v>
      </c>
      <c r="F40" s="31">
        <f t="shared" ref="F40:H40" si="36">M28</f>
        <v>1</v>
      </c>
      <c r="G40" s="31">
        <f t="shared" si="36"/>
        <v>0</v>
      </c>
      <c r="H40" s="32">
        <f t="shared" si="36"/>
        <v>0</v>
      </c>
      <c r="I40" s="17">
        <f t="shared" si="14"/>
        <v>360879</v>
      </c>
      <c r="J40" s="17">
        <f t="shared" si="15"/>
        <v>0</v>
      </c>
      <c r="K40" s="17">
        <f t="shared" si="16"/>
        <v>0</v>
      </c>
      <c r="L40" s="17">
        <f t="shared" si="8"/>
        <v>360879</v>
      </c>
      <c r="M40" s="18">
        <v>1</v>
      </c>
      <c r="N40" s="18">
        <v>0</v>
      </c>
      <c r="O40" s="18">
        <v>0</v>
      </c>
      <c r="P40" s="19">
        <f t="shared" si="18"/>
        <v>8.5009432630833673E-2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 by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2025-05-02T23:02:13Z</dcterms:created>
  <dcterms:modified xsi:type="dcterms:W3CDTF">2025-05-05T16:31:09Z</dcterms:modified>
</cp:coreProperties>
</file>