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srcwa-my.sharepoint.com/personal/chelmann_psrc_org/Documents/coding/rtp-current-system/output/"/>
    </mc:Choice>
  </mc:AlternateContent>
  <xr:revisionPtr revIDLastSave="731" documentId="8_{ED8E6D1E-D5BE-4673-A2CE-6EDB4B14F826}" xr6:coauthVersionLast="47" xr6:coauthVersionMax="47" xr10:uidLastSave="{C020153F-990C-4CE1-938A-6A87E26DE7D5}"/>
  <bookViews>
    <workbookView xWindow="33720" yWindow="-120" windowWidth="29040" windowHeight="15720" activeTab="2" xr2:uid="{39A149CB-E77B-432B-9A92-A3D915A0FF8F}"/>
  </bookViews>
  <sheets>
    <sheet name="region" sheetId="3" r:id="rId1"/>
    <sheet name="data" sheetId="1" r:id="rId2"/>
    <sheet name="funding_history" sheetId="4" r:id="rId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4" l="1"/>
  <c r="G14" i="4"/>
  <c r="G13" i="4"/>
  <c r="G12" i="4"/>
  <c r="G11" i="4"/>
  <c r="G10" i="4"/>
  <c r="G9" i="4"/>
  <c r="G8" i="4"/>
  <c r="G7" i="4"/>
  <c r="G6" i="4"/>
  <c r="G5" i="4"/>
  <c r="G4" i="4"/>
  <c r="G3" i="4"/>
  <c r="G2" i="4"/>
  <c r="G16" i="4"/>
  <c r="G17" i="4"/>
  <c r="G18" i="4"/>
  <c r="G19" i="4"/>
  <c r="G20" i="4"/>
  <c r="G21" i="4"/>
  <c r="G22" i="4"/>
  <c r="G23" i="4"/>
  <c r="G24" i="4"/>
  <c r="G25" i="4"/>
  <c r="G26" i="4"/>
  <c r="D8" i="4" l="1"/>
  <c r="E8" i="4" s="1"/>
  <c r="D4" i="4"/>
  <c r="E4" i="4" s="1"/>
  <c r="D28" i="4" l="1"/>
  <c r="E28" i="4" s="1"/>
  <c r="D24" i="4"/>
  <c r="E24" i="4" s="1"/>
  <c r="D20" i="4"/>
  <c r="E20" i="4" s="1"/>
  <c r="D16" i="4"/>
  <c r="E16" i="4" s="1"/>
  <c r="D12" i="4"/>
  <c r="E12" i="4" s="1"/>
  <c r="M38" i="3" l="1"/>
</calcChain>
</file>

<file path=xl/sharedStrings.xml><?xml version="1.0" encoding="utf-8"?>
<sst xmlns="http://schemas.openxmlformats.org/spreadsheetml/2006/main" count="131" uniqueCount="50">
  <si>
    <t>Project Type</t>
  </si>
  <si>
    <t># of Projects</t>
  </si>
  <si>
    <t>Project Cost</t>
  </si>
  <si>
    <t>Average Project Grade</t>
  </si>
  <si>
    <t>County</t>
  </si>
  <si>
    <t>King</t>
  </si>
  <si>
    <t>Kitsap</t>
  </si>
  <si>
    <t>Pierce</t>
  </si>
  <si>
    <t>Snohomish</t>
  </si>
  <si>
    <t># Projects by Element</t>
  </si>
  <si>
    <t>All</t>
  </si>
  <si>
    <t>Transit</t>
  </si>
  <si>
    <t>Ferry</t>
  </si>
  <si>
    <t>Bridge</t>
  </si>
  <si>
    <t>Interchange</t>
  </si>
  <si>
    <t>Roadway</t>
  </si>
  <si>
    <t>Non-Motorized</t>
  </si>
  <si>
    <t>Distribution of Plan Consistency Scores</t>
  </si>
  <si>
    <t>Freight</t>
  </si>
  <si>
    <t>Employment</t>
  </si>
  <si>
    <t>Emissions</t>
  </si>
  <si>
    <t>Safety</t>
  </si>
  <si>
    <t>All Projects by Grade Range</t>
  </si>
  <si>
    <t># Projects by County</t>
  </si>
  <si>
    <t>Multiple</t>
  </si>
  <si>
    <t>25% to 50%</t>
  </si>
  <si>
    <t>under 25%</t>
  </si>
  <si>
    <t>50% to 75%</t>
  </si>
  <si>
    <t>over 75%</t>
  </si>
  <si>
    <t>Puget Sound Land &amp; Water</t>
  </si>
  <si>
    <t>Transportation Alternatives</t>
  </si>
  <si>
    <t>Travel Reliability</t>
  </si>
  <si>
    <t>Support for Centers</t>
  </si>
  <si>
    <t>Community Benefits</t>
  </si>
  <si>
    <t>Region</t>
  </si>
  <si>
    <t>M,P &amp; O</t>
  </si>
  <si>
    <t>Year</t>
  </si>
  <si>
    <t>Annualized RTP Cost</t>
  </si>
  <si>
    <t>Nominal to Constant</t>
  </si>
  <si>
    <t>Nickel</t>
  </si>
  <si>
    <t>TPA</t>
  </si>
  <si>
    <t>Connecting WA</t>
  </si>
  <si>
    <t>Move Ahead WA</t>
  </si>
  <si>
    <t>ST2</t>
  </si>
  <si>
    <t>ST3</t>
  </si>
  <si>
    <t>Major Transportaton Packages</t>
  </si>
  <si>
    <t>Annualized RTP Cost (2026$'s)</t>
  </si>
  <si>
    <t>Total RTP Costs</t>
  </si>
  <si>
    <t>PSRC Federal Allocation</t>
  </si>
  <si>
    <t>PSRC Federal Allocation (2026$'s)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</si>
</sst>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0.0%"/>
    <numFmt numFmtId="165" formatCode="0.0"/>
    <numFmt numFmtId="166" formatCode="&quot;$&quot;#,##0"/>
    <numFmt numFmtId="167" formatCode="&quot;$&quot;#,##0.00"/>
    <numFmt numFmtId="173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242424"/>
      <name val="Segoe UI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wrapText="1"/>
    </xf>
    <xf numFmtId="166" fontId="2" fillId="0" borderId="0" xfId="0" applyNumberFormat="1" applyFont="1"/>
    <xf numFmtId="167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left"/>
    </xf>
    <xf numFmtId="173" fontId="0" fillId="0" borderId="0" xfId="0" applyNumberFormat="1" applyAlignment="1">
      <alignment horizontal="center"/>
    </xf>
    <xf numFmtId="0" fontId="2" fillId="0" borderId="0" xfId="0" applyFont="1" applyFill="1"/>
    <xf numFmtId="0" fontId="5" fillId="0" borderId="0" xfId="0" applyFont="1" applyFill="1" applyAlignment="1">
      <alignment vertical="center" wrapText="1"/>
    </xf>
    <xf numFmtId="6" fontId="5" fillId="0" borderId="0" xfId="0" applyNumberFormat="1" applyFont="1" applyFill="1" applyAlignment="1">
      <alignment horizontal="right" vertical="center" wrapText="1"/>
    </xf>
    <xf numFmtId="0" fontId="0" fillId="0" borderId="0" xfId="0" applyFill="1" applyBorder="1"/>
    <xf numFmtId="0" fontId="2" fillId="0" borderId="0" xfId="0" applyFont="1" applyFill="1" applyBorder="1"/>
    <xf numFmtId="166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1268F"/>
      <color rgb="FF999999"/>
      <color rgb="FFC0E095"/>
      <color rgb="FFC388C2"/>
      <color rgb="FF8CC63E"/>
      <color rgb="FF73CFCB"/>
      <color rgb="FFF05A28"/>
      <color rgb="FFF7A489"/>
      <color rgb="FF76787A"/>
      <color rgb="FF00A7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825396825396824E-2"/>
          <c:y val="3.0576789437109102E-2"/>
          <c:w val="0.9642857142857143"/>
          <c:h val="0.82726570100239172"/>
        </c:manualLayout>
      </c:layout>
      <c:barChart>
        <c:barDir val="col"/>
        <c:grouping val="clustered"/>
        <c:varyColors val="0"/>
        <c:ser>
          <c:idx val="0"/>
          <c:order val="0"/>
          <c:tx>
            <c:v>Region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05A2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9A-4228-A273-67D49AB8B7EE}"/>
              </c:ext>
            </c:extLst>
          </c:dPt>
          <c:dPt>
            <c:idx val="1"/>
            <c:invertIfNegative val="0"/>
            <c:bubble3D val="0"/>
            <c:spPr>
              <a:solidFill>
                <a:srgbClr val="91268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79A-4228-A273-67D49AB8B7EE}"/>
              </c:ext>
            </c:extLst>
          </c:dPt>
          <c:dPt>
            <c:idx val="2"/>
            <c:invertIfNegative val="0"/>
            <c:bubble3D val="0"/>
            <c:spPr>
              <a:solidFill>
                <a:srgbClr val="00A7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9A-4228-A273-67D49AB8B7EE}"/>
              </c:ext>
            </c:extLst>
          </c:dPt>
          <c:dPt>
            <c:idx val="3"/>
            <c:invertIfNegative val="0"/>
            <c:bubble3D val="0"/>
            <c:spPr>
              <a:solidFill>
                <a:srgbClr val="8CC63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79A-4228-A273-67D49AB8B7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oppins" panose="00000500000000000000" pitchFamily="2" charset="0"/>
                    <a:ea typeface="+mn-ea"/>
                    <a:cs typeface="Poppins" panose="00000500000000000000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data!$F$1:$I$1</c:f>
              <c:strCache>
                <c:ptCount val="4"/>
                <c:pt idx="0">
                  <c:v>under 25%</c:v>
                </c:pt>
                <c:pt idx="1">
                  <c:v>25% to 50%</c:v>
                </c:pt>
                <c:pt idx="2">
                  <c:v>50% to 75%</c:v>
                </c:pt>
                <c:pt idx="3">
                  <c:v>over 75%</c:v>
                </c:pt>
              </c:strCache>
            </c:strRef>
          </c:cat>
          <c:val>
            <c:numRef>
              <c:f>data!$F$2:$I$2</c:f>
              <c:numCache>
                <c:formatCode>General</c:formatCode>
                <c:ptCount val="4"/>
                <c:pt idx="0">
                  <c:v>7</c:v>
                </c:pt>
                <c:pt idx="1">
                  <c:v>77</c:v>
                </c:pt>
                <c:pt idx="2">
                  <c:v>173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A-4228-A273-67D49AB8B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82841984"/>
        <c:axId val="1382847744"/>
      </c:barChart>
      <c:catAx>
        <c:axId val="13828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382847744"/>
        <c:crosses val="autoZero"/>
        <c:auto val="1"/>
        <c:lblAlgn val="ctr"/>
        <c:lblOffset val="100"/>
        <c:noMultiLvlLbl val="0"/>
      </c:catAx>
      <c:valAx>
        <c:axId val="1382847744"/>
        <c:scaling>
          <c:orientation val="minMax"/>
          <c:max val="2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828419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825396825396824E-2"/>
          <c:y val="3.0576789437109102E-2"/>
          <c:w val="0.9642857142857143"/>
          <c:h val="0.82726570100239172"/>
        </c:manualLayout>
      </c:layout>
      <c:barChart>
        <c:barDir val="col"/>
        <c:grouping val="clustered"/>
        <c:varyColors val="0"/>
        <c:ser>
          <c:idx val="0"/>
          <c:order val="0"/>
          <c:tx>
            <c:v>Region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1268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A10-49DA-857E-6FCBDA6B5E0E}"/>
              </c:ext>
            </c:extLst>
          </c:dPt>
          <c:dPt>
            <c:idx val="1"/>
            <c:invertIfNegative val="0"/>
            <c:bubble3D val="0"/>
            <c:spPr>
              <a:solidFill>
                <a:srgbClr val="8CC63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10-49DA-857E-6FCBDA6B5E0E}"/>
              </c:ext>
            </c:extLst>
          </c:dPt>
          <c:dPt>
            <c:idx val="2"/>
            <c:invertIfNegative val="0"/>
            <c:bubble3D val="0"/>
            <c:spPr>
              <a:solidFill>
                <a:srgbClr val="F05A2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0-49DA-857E-6FCBDA6B5E0E}"/>
              </c:ext>
            </c:extLst>
          </c:dPt>
          <c:dPt>
            <c:idx val="3"/>
            <c:invertIfNegative val="0"/>
            <c:bubble3D val="0"/>
            <c:spPr>
              <a:solidFill>
                <a:srgbClr val="00A7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10-49DA-857E-6FCBDA6B5E0E}"/>
              </c:ext>
            </c:extLst>
          </c:dPt>
          <c:dPt>
            <c:idx val="4"/>
            <c:invertIfNegative val="0"/>
            <c:bubble3D val="0"/>
            <c:spPr>
              <a:solidFill>
                <a:srgbClr val="76787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A10-49DA-857E-6FCBDA6B5E0E}"/>
              </c:ext>
            </c:extLst>
          </c:dPt>
          <c:dPt>
            <c:idx val="5"/>
            <c:invertIfNegative val="0"/>
            <c:bubble3D val="0"/>
            <c:spPr>
              <a:solidFill>
                <a:srgbClr val="F7A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10-49DA-857E-6FCBDA6B5E0E}"/>
              </c:ext>
            </c:extLst>
          </c:dPt>
          <c:dPt>
            <c:idx val="6"/>
            <c:invertIfNegative val="0"/>
            <c:bubble3D val="0"/>
            <c:spPr>
              <a:solidFill>
                <a:srgbClr val="C388C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A10-49DA-857E-6FCBDA6B5E0E}"/>
              </c:ext>
            </c:extLst>
          </c:dPt>
          <c:dPt>
            <c:idx val="7"/>
            <c:invertIfNegative val="0"/>
            <c:bubble3D val="0"/>
            <c:spPr>
              <a:solidFill>
                <a:srgbClr val="73CFC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10-49DA-857E-6FCBDA6B5E0E}"/>
              </c:ext>
            </c:extLst>
          </c:dPt>
          <c:dPt>
            <c:idx val="8"/>
            <c:invertIfNegative val="0"/>
            <c:bubble3D val="0"/>
            <c:spPr>
              <a:solidFill>
                <a:srgbClr val="C0E0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A10-49DA-857E-6FCBDA6B5E0E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oppins" panose="00000500000000000000" pitchFamily="2" charset="0"/>
                    <a:ea typeface="+mn-ea"/>
                    <a:cs typeface="Poppins" panose="00000500000000000000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region!$U$93:$U$101</c:f>
              <c:strCache>
                <c:ptCount val="9"/>
                <c:pt idx="0">
                  <c:v>Community Benefits</c:v>
                </c:pt>
                <c:pt idx="1">
                  <c:v>Transportation Alternatives</c:v>
                </c:pt>
                <c:pt idx="2">
                  <c:v>Safety</c:v>
                </c:pt>
                <c:pt idx="3">
                  <c:v>Puget Sound Land &amp; Water</c:v>
                </c:pt>
                <c:pt idx="4">
                  <c:v>Travel Reliability</c:v>
                </c:pt>
                <c:pt idx="5">
                  <c:v>Support for Centers</c:v>
                </c:pt>
                <c:pt idx="6">
                  <c:v>Employment</c:v>
                </c:pt>
                <c:pt idx="7">
                  <c:v>Emissions</c:v>
                </c:pt>
                <c:pt idx="8">
                  <c:v>Freight</c:v>
                </c:pt>
              </c:strCache>
            </c:strRef>
          </c:cat>
          <c:val>
            <c:numRef>
              <c:f>region!$V$93:$V$101</c:f>
              <c:numCache>
                <c:formatCode>General</c:formatCode>
                <c:ptCount val="9"/>
                <c:pt idx="0">
                  <c:v>0.13536973958905599</c:v>
                </c:pt>
                <c:pt idx="1">
                  <c:v>0.13333699593451201</c:v>
                </c:pt>
                <c:pt idx="2">
                  <c:v>0.12317327766179501</c:v>
                </c:pt>
                <c:pt idx="3">
                  <c:v>0.121634985166465</c:v>
                </c:pt>
                <c:pt idx="4">
                  <c:v>0.119876936600373</c:v>
                </c:pt>
                <c:pt idx="5">
                  <c:v>0.10410943852323901</c:v>
                </c:pt>
                <c:pt idx="6">
                  <c:v>0.10202175585100499</c:v>
                </c:pt>
                <c:pt idx="7">
                  <c:v>0.101582243709482</c:v>
                </c:pt>
                <c:pt idx="8">
                  <c:v>5.8894626964069802E-2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65-4FFF-B124-D30613CE6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82841984"/>
        <c:axId val="1382847744"/>
      </c:barChart>
      <c:catAx>
        <c:axId val="13828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382847744"/>
        <c:crosses val="autoZero"/>
        <c:auto val="1"/>
        <c:lblAlgn val="ctr"/>
        <c:lblOffset val="100"/>
        <c:noMultiLvlLbl val="0"/>
      </c:catAx>
      <c:valAx>
        <c:axId val="1382847744"/>
        <c:scaling>
          <c:orientation val="minMax"/>
          <c:max val="0.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8284198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181175269757947E-2"/>
          <c:y val="4.3036781860600754E-2"/>
          <c:w val="0.93773822543015461"/>
          <c:h val="0.93150025517643631"/>
        </c:manualLayout>
      </c:layout>
      <c:pieChart>
        <c:varyColors val="1"/>
        <c:ser>
          <c:idx val="0"/>
          <c:order val="0"/>
          <c:tx>
            <c:v>County</c:v>
          </c:tx>
          <c:dPt>
            <c:idx val="0"/>
            <c:bubble3D val="0"/>
            <c:spPr>
              <a:solidFill>
                <a:srgbClr val="F7A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74-4804-9E6B-004CFA2423C0}"/>
              </c:ext>
            </c:extLst>
          </c:dPt>
          <c:dPt>
            <c:idx val="1"/>
            <c:bubble3D val="0"/>
            <c:spPr>
              <a:solidFill>
                <a:srgbClr val="C388C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74-4804-9E6B-004CFA2423C0}"/>
              </c:ext>
            </c:extLst>
          </c:dPt>
          <c:dPt>
            <c:idx val="2"/>
            <c:bubble3D val="0"/>
            <c:spPr>
              <a:solidFill>
                <a:srgbClr val="73CFC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74-4804-9E6B-004CFA2423C0}"/>
              </c:ext>
            </c:extLst>
          </c:dPt>
          <c:dPt>
            <c:idx val="3"/>
            <c:bubble3D val="0"/>
            <c:spPr>
              <a:solidFill>
                <a:srgbClr val="C0E0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74-4804-9E6B-004CFA2423C0}"/>
              </c:ext>
            </c:extLst>
          </c:dPt>
          <c:dPt>
            <c:idx val="4"/>
            <c:bubble3D val="0"/>
            <c:spPr>
              <a:solidFill>
                <a:srgbClr val="99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F74-4804-9E6B-004CFA2423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bg1"/>
                    </a:solidFill>
                    <a:latin typeface="Poppins" panose="00000500000000000000" pitchFamily="2" charset="0"/>
                    <a:ea typeface="+mn-ea"/>
                    <a:cs typeface="Poppins" panose="00000500000000000000" pitchFamily="2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(data!$B$10,data!$B$18,data!$B$25,data!$B$32,data!$B$39)</c:f>
              <c:strCache>
                <c:ptCount val="5"/>
                <c:pt idx="0">
                  <c:v>King</c:v>
                </c:pt>
                <c:pt idx="1">
                  <c:v>Kitsap</c:v>
                </c:pt>
                <c:pt idx="2">
                  <c:v>Pierce</c:v>
                </c:pt>
                <c:pt idx="3">
                  <c:v>Snohomish</c:v>
                </c:pt>
                <c:pt idx="4">
                  <c:v>Multiple</c:v>
                </c:pt>
              </c:strCache>
            </c:strRef>
          </c:cat>
          <c:val>
            <c:numRef>
              <c:f>(data!$C$10,data!$C$18,data!$C$25,data!$C$32,data!$C$39)</c:f>
              <c:numCache>
                <c:formatCode>General</c:formatCode>
                <c:ptCount val="5"/>
                <c:pt idx="0">
                  <c:v>204</c:v>
                </c:pt>
                <c:pt idx="1">
                  <c:v>23</c:v>
                </c:pt>
                <c:pt idx="2">
                  <c:v>62</c:v>
                </c:pt>
                <c:pt idx="3">
                  <c:v>36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74-4804-9E6B-004CFA24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181175269757947E-2"/>
          <c:y val="4.3036781860600754E-2"/>
          <c:w val="0.93773822543015461"/>
          <c:h val="0.83890766258384364"/>
        </c:manualLayout>
      </c:layout>
      <c:barChart>
        <c:barDir val="col"/>
        <c:grouping val="clustered"/>
        <c:varyColors val="0"/>
        <c:ser>
          <c:idx val="0"/>
          <c:order val="0"/>
          <c:tx>
            <c:v>County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D-40E8-8648-56BD96DC86BD}"/>
              </c:ext>
            </c:extLst>
          </c:dPt>
          <c:dPt>
            <c:idx val="1"/>
            <c:invertIfNegative val="0"/>
            <c:bubble3D val="0"/>
            <c:spPr>
              <a:solidFill>
                <a:srgbClr val="F05A2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8D-40E8-8648-56BD96DC86BD}"/>
              </c:ext>
            </c:extLst>
          </c:dPt>
          <c:dPt>
            <c:idx val="2"/>
            <c:invertIfNegative val="0"/>
            <c:bubble3D val="0"/>
            <c:spPr>
              <a:solidFill>
                <a:srgbClr val="8CC63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8D-40E8-8648-56BD96DC86BD}"/>
              </c:ext>
            </c:extLst>
          </c:dPt>
          <c:dPt>
            <c:idx val="3"/>
            <c:invertIfNegative val="0"/>
            <c:bubble3D val="0"/>
            <c:spPr>
              <a:solidFill>
                <a:srgbClr val="F7A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8D-40E8-8648-56BD96DC86BD}"/>
              </c:ext>
            </c:extLst>
          </c:dPt>
          <c:dPt>
            <c:idx val="4"/>
            <c:invertIfNegative val="0"/>
            <c:bubble3D val="0"/>
            <c:spPr>
              <a:solidFill>
                <a:srgbClr val="C388C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68D-40E8-8648-56BD96DC86BD}"/>
              </c:ext>
            </c:extLst>
          </c:dPt>
          <c:dPt>
            <c:idx val="5"/>
            <c:invertIfNegative val="0"/>
            <c:bubble3D val="0"/>
            <c:spPr>
              <a:solidFill>
                <a:srgbClr val="73CFC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68D-40E8-8648-56BD96DC86BD}"/>
              </c:ext>
            </c:extLst>
          </c:dPt>
          <c:dPt>
            <c:idx val="6"/>
            <c:invertIfNegative val="0"/>
            <c:bubble3D val="0"/>
            <c:spPr>
              <a:solidFill>
                <a:srgbClr val="C0E0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68D-40E8-8648-56BD96DC86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oppins" panose="00000500000000000000" pitchFamily="2" charset="0"/>
                    <a:ea typeface="+mn-ea"/>
                    <a:cs typeface="Poppins" panose="00000500000000000000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data!$A$3:$A$9</c:f>
              <c:strCache>
                <c:ptCount val="7"/>
                <c:pt idx="0">
                  <c:v>Bridge</c:v>
                </c:pt>
                <c:pt idx="1">
                  <c:v>Ferry</c:v>
                </c:pt>
                <c:pt idx="2">
                  <c:v>Interchange</c:v>
                </c:pt>
                <c:pt idx="3">
                  <c:v>M,P &amp; O</c:v>
                </c:pt>
                <c:pt idx="4">
                  <c:v>Non-Motorized</c:v>
                </c:pt>
                <c:pt idx="5">
                  <c:v>Roadway</c:v>
                </c:pt>
                <c:pt idx="6">
                  <c:v>Transit</c:v>
                </c:pt>
              </c:strCache>
            </c:strRef>
          </c:cat>
          <c:val>
            <c:numRef>
              <c:f>data!$C$3:$C$9</c:f>
              <c:numCache>
                <c:formatCode>General</c:formatCode>
                <c:ptCount val="7"/>
                <c:pt idx="0">
                  <c:v>39</c:v>
                </c:pt>
                <c:pt idx="1">
                  <c:v>6</c:v>
                </c:pt>
                <c:pt idx="2">
                  <c:v>60</c:v>
                </c:pt>
                <c:pt idx="3">
                  <c:v>161</c:v>
                </c:pt>
                <c:pt idx="4">
                  <c:v>254</c:v>
                </c:pt>
                <c:pt idx="5">
                  <c:v>220</c:v>
                </c:pt>
                <c:pt idx="6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8D-40E8-8648-56BD96DC8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03667663"/>
        <c:axId val="1507395215"/>
      </c:barChart>
      <c:catAx>
        <c:axId val="403667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507395215"/>
        <c:crosses val="autoZero"/>
        <c:auto val="1"/>
        <c:lblAlgn val="ctr"/>
        <c:lblOffset val="100"/>
        <c:noMultiLvlLbl val="0"/>
      </c:catAx>
      <c:valAx>
        <c:axId val="15073952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0366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487289804299177E-2"/>
          <c:y val="5.1778192036949444E-2"/>
          <c:w val="0.84777303530900794"/>
          <c:h val="0.7636613709505393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funding_history!$E$1</c:f>
              <c:strCache>
                <c:ptCount val="1"/>
                <c:pt idx="0">
                  <c:v>Annualized RTP Cost (2026$'s)</c:v>
                </c:pt>
              </c:strCache>
            </c:strRef>
          </c:tx>
          <c:spPr>
            <a:solidFill>
              <a:srgbClr val="C0E095"/>
            </a:solidFill>
            <a:ln>
              <a:noFill/>
            </a:ln>
            <a:effectLst/>
          </c:spPr>
          <c:invertIfNegative val="0"/>
          <c:dLbls>
            <c:numFmt formatCode="&quot;$&quot;0.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oppins" panose="00000500000000000000" pitchFamily="2" charset="0"/>
                    <a:ea typeface="+mn-ea"/>
                    <a:cs typeface="Poppins" panose="00000500000000000000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funding_history!$E$2:$E$26</c:f>
              <c:numCache>
                <c:formatCode>"$"#,##0</c:formatCode>
                <c:ptCount val="25"/>
                <c:pt idx="2">
                  <c:v>7134238000</c:v>
                </c:pt>
                <c:pt idx="6">
                  <c:v>8181952000</c:v>
                </c:pt>
                <c:pt idx="10">
                  <c:v>10335780000</c:v>
                </c:pt>
                <c:pt idx="14">
                  <c:v>8758000000</c:v>
                </c:pt>
                <c:pt idx="18">
                  <c:v>12255273000</c:v>
                </c:pt>
                <c:pt idx="22">
                  <c:v>12361808000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1C0-4E6B-AA33-5FCF4BC5A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70056703"/>
        <c:axId val="870055743"/>
      </c:barChart>
      <c:lineChart>
        <c:grouping val="standard"/>
        <c:varyColors val="0"/>
        <c:ser>
          <c:idx val="0"/>
          <c:order val="0"/>
          <c:tx>
            <c:strRef>
              <c:f>funding_history!$G$1</c:f>
              <c:strCache>
                <c:ptCount val="1"/>
                <c:pt idx="0">
                  <c:v>PSRC Federal Allocation (2026$'s)</c:v>
                </c:pt>
              </c:strCache>
            </c:strRef>
          </c:tx>
          <c:spPr>
            <a:ln w="28575" cap="rnd">
              <a:solidFill>
                <a:srgbClr val="91268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rgbClr val="C388C2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C0-4E6B-AA33-5FCF4BC5AD5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C0-4E6B-AA33-5FCF4BC5AD5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C0-4E6B-AA33-5FCF4BC5AD5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1C0-4E6B-AA33-5FCF4BC5AD5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1C0-4E6B-AA33-5FCF4BC5AD5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1C0-4E6B-AA33-5FCF4BC5AD5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1C0-4E6B-AA33-5FCF4BC5AD5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1C0-4E6B-AA33-5FCF4BC5AD5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1C0-4E6B-AA33-5FCF4BC5AD5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1C0-4E6B-AA33-5FCF4BC5AD54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1C0-4E6B-AA33-5FCF4BC5AD5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1C0-4E6B-AA33-5FCF4BC5AD54}"/>
                </c:ext>
              </c:extLst>
            </c:dLbl>
            <c:numFmt formatCode="&quot;$&quot;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oppins" panose="00000500000000000000" pitchFamily="2" charset="0"/>
                    <a:ea typeface="+mn-ea"/>
                    <a:cs typeface="Poppins" panose="00000500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funding_history!$A$2:$A$26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funding_history!$G$2:$G$26</c:f>
              <c:numCache>
                <c:formatCode>"$"#,##0</c:formatCode>
                <c:ptCount val="25"/>
                <c:pt idx="0">
                  <c:v>300055000</c:v>
                </c:pt>
                <c:pt idx="1">
                  <c:v>295975000</c:v>
                </c:pt>
                <c:pt idx="2">
                  <c:v>327906000</c:v>
                </c:pt>
                <c:pt idx="3">
                  <c:v>304520000</c:v>
                </c:pt>
                <c:pt idx="4">
                  <c:v>343851000</c:v>
                </c:pt>
                <c:pt idx="5">
                  <c:v>292162000</c:v>
                </c:pt>
                <c:pt idx="6">
                  <c:v>287789000</c:v>
                </c:pt>
                <c:pt idx="7">
                  <c:v>324708000</c:v>
                </c:pt>
                <c:pt idx="8">
                  <c:v>326293000</c:v>
                </c:pt>
                <c:pt idx="9">
                  <c:v>306602000</c:v>
                </c:pt>
                <c:pt idx="10">
                  <c:v>393880000</c:v>
                </c:pt>
                <c:pt idx="11">
                  <c:v>356142000</c:v>
                </c:pt>
                <c:pt idx="12">
                  <c:v>348543000</c:v>
                </c:pt>
                <c:pt idx="13">
                  <c:v>372534000</c:v>
                </c:pt>
                <c:pt idx="14">
                  <c:v>369728000</c:v>
                </c:pt>
                <c:pt idx="15">
                  <c:v>362837000</c:v>
                </c:pt>
                <c:pt idx="16">
                  <c:v>380002000</c:v>
                </c:pt>
                <c:pt idx="17">
                  <c:v>377001000</c:v>
                </c:pt>
                <c:pt idx="18">
                  <c:v>404914000</c:v>
                </c:pt>
                <c:pt idx="19">
                  <c:v>410905000</c:v>
                </c:pt>
                <c:pt idx="20">
                  <c:v>394846000</c:v>
                </c:pt>
                <c:pt idx="21">
                  <c:v>399485000</c:v>
                </c:pt>
                <c:pt idx="22">
                  <c:v>437762000</c:v>
                </c:pt>
                <c:pt idx="23">
                  <c:v>418569000</c:v>
                </c:pt>
                <c:pt idx="24">
                  <c:v>400584000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1C0-4E6B-AA33-5FCF4BC5A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841984"/>
        <c:axId val="1382847744"/>
      </c:lineChart>
      <c:catAx>
        <c:axId val="13828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3828477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82847744"/>
        <c:scaling>
          <c:orientation val="minMax"/>
          <c:max val="18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41984"/>
        <c:crosses val="autoZero"/>
        <c:crossBetween val="midCat"/>
        <c:majorUnit val="600000000"/>
      </c:valAx>
      <c:valAx>
        <c:axId val="870055743"/>
        <c:scaling>
          <c:orientation val="minMax"/>
          <c:max val="18000000000"/>
        </c:scaling>
        <c:delete val="0"/>
        <c:axPos val="r"/>
        <c:numFmt formatCode="&quot;$&quot;#,##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56703"/>
        <c:crosses val="max"/>
        <c:crossBetween val="between"/>
        <c:majorUnit val="6000000000"/>
      </c:valAx>
      <c:catAx>
        <c:axId val="870056703"/>
        <c:scaling>
          <c:orientation val="minMax"/>
        </c:scaling>
        <c:delete val="1"/>
        <c:axPos val="b"/>
        <c:majorTickMark val="out"/>
        <c:minorTickMark val="none"/>
        <c:tickLblPos val="nextTo"/>
        <c:crossAx val="870055743"/>
        <c:auto val="1"/>
        <c:lblAlgn val="ctr"/>
        <c:lblOffset val="100"/>
        <c:noMultiLvlLbl val="0"/>
      </c:catAx>
      <c:spPr>
        <a:noFill/>
        <a:ln w="12700">
          <a:solidFill>
            <a:srgbClr val="999999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62</xdr:row>
      <xdr:rowOff>85725</xdr:rowOff>
    </xdr:from>
    <xdr:to>
      <xdr:col>13</xdr:col>
      <xdr:colOff>590550</xdr:colOff>
      <xdr:row>87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3D56A-739C-4FB8-B530-0A368F8DB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50795</xdr:colOff>
      <xdr:row>90</xdr:row>
      <xdr:rowOff>82549</xdr:rowOff>
    </xdr:from>
    <xdr:to>
      <xdr:col>17</xdr:col>
      <xdr:colOff>253995</xdr:colOff>
      <xdr:row>120</xdr:row>
      <xdr:rowOff>44449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12E68D-7A39-4524-A5CC-74CE41840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35</xdr:row>
      <xdr:rowOff>19050</xdr:rowOff>
    </xdr:from>
    <xdr:to>
      <xdr:col>7</xdr:col>
      <xdr:colOff>558800</xdr:colOff>
      <xdr:row>59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3299A-F0B7-4895-89C6-38853BFC6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</xdr:row>
      <xdr:rowOff>177800</xdr:rowOff>
    </xdr:from>
    <xdr:to>
      <xdr:col>17</xdr:col>
      <xdr:colOff>260350</xdr:colOff>
      <xdr:row>31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716F69-C4B8-4AC0-B706-4DCC1D58C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0</xdr:rowOff>
    </xdr:from>
    <xdr:to>
      <xdr:col>26</xdr:col>
      <xdr:colOff>600075</xdr:colOff>
      <xdr:row>31</xdr:row>
      <xdr:rowOff>57150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2F47A47-7A7F-D116-38DE-0316E76F08C7}"/>
            </a:ext>
          </a:extLst>
        </xdr:cNvPr>
        <xdr:cNvGrpSpPr/>
      </xdr:nvGrpSpPr>
      <xdr:grpSpPr>
        <a:xfrm>
          <a:off x="8216900" y="552450"/>
          <a:ext cx="10972800" cy="5486400"/>
          <a:chOff x="8216900" y="552450"/>
          <a:chExt cx="10972800" cy="54864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81F9FEF-7865-42CE-8769-784464A87481}"/>
              </a:ext>
            </a:extLst>
          </xdr:cNvPr>
          <xdr:cNvGraphicFramePr>
            <a:graphicFrameLocks/>
          </xdr:cNvGraphicFramePr>
        </xdr:nvGraphicFramePr>
        <xdr:xfrm>
          <a:off x="8216900" y="552450"/>
          <a:ext cx="10972800" cy="5486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B71EB03-8A39-5326-8C76-5317CAEFC679}"/>
              </a:ext>
            </a:extLst>
          </xdr:cNvPr>
          <xdr:cNvSpPr/>
        </xdr:nvSpPr>
        <xdr:spPr>
          <a:xfrm>
            <a:off x="8982074" y="835025"/>
            <a:ext cx="781051" cy="4194174"/>
          </a:xfrm>
          <a:prstGeom prst="rect">
            <a:avLst/>
          </a:prstGeom>
          <a:solidFill>
            <a:srgbClr val="999999">
              <a:alpha val="2500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3FC80737-FCFF-4D65-B2DE-AFC5B032A2D7}"/>
              </a:ext>
            </a:extLst>
          </xdr:cNvPr>
          <xdr:cNvSpPr/>
        </xdr:nvSpPr>
        <xdr:spPr>
          <a:xfrm>
            <a:off x="16570325" y="838201"/>
            <a:ext cx="771525" cy="4190999"/>
          </a:xfrm>
          <a:prstGeom prst="rect">
            <a:avLst/>
          </a:prstGeom>
          <a:solidFill>
            <a:srgbClr val="999999">
              <a:alpha val="2500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6FC025E0-5576-4DFD-AE69-A59FED6C1B89}"/>
              </a:ext>
            </a:extLst>
          </xdr:cNvPr>
          <xdr:cNvSpPr/>
        </xdr:nvSpPr>
        <xdr:spPr>
          <a:xfrm>
            <a:off x="12017375" y="825500"/>
            <a:ext cx="774700" cy="4203699"/>
          </a:xfrm>
          <a:prstGeom prst="rect">
            <a:avLst/>
          </a:prstGeom>
          <a:solidFill>
            <a:srgbClr val="999999">
              <a:alpha val="2500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41687-3603-48B4-98F8-4DE53294CA16}">
  <dimension ref="A1:AD101"/>
  <sheetViews>
    <sheetView topLeftCell="A79" workbookViewId="0">
      <selection activeCell="T104" sqref="T104"/>
    </sheetView>
  </sheetViews>
  <sheetFormatPr defaultRowHeight="14.5" x14ac:dyDescent="0.35"/>
  <cols>
    <col min="13" max="13" width="14.54296875" bestFit="1" customWidth="1"/>
    <col min="21" max="21" width="22.90625" bestFit="1" customWidth="1"/>
  </cols>
  <sheetData>
    <row r="1" spans="1:30" x14ac:dyDescent="0.35">
      <c r="A1" s="6" t="s">
        <v>9</v>
      </c>
      <c r="P1" s="6"/>
      <c r="AD1" s="6"/>
    </row>
    <row r="34" spans="1:13" x14ac:dyDescent="0.35">
      <c r="A34" s="6" t="s">
        <v>23</v>
      </c>
    </row>
    <row r="35" spans="1:13" x14ac:dyDescent="0.35">
      <c r="M35" s="11">
        <v>14783484503.333</v>
      </c>
    </row>
    <row r="36" spans="1:13" x14ac:dyDescent="0.35">
      <c r="M36" s="11">
        <v>8144277496</v>
      </c>
    </row>
    <row r="38" spans="1:13" x14ac:dyDescent="0.35">
      <c r="M38" s="11">
        <f>M35-M36</f>
        <v>6639207007.3330002</v>
      </c>
    </row>
    <row r="62" spans="1:1" x14ac:dyDescent="0.35">
      <c r="A62" s="6" t="s">
        <v>22</v>
      </c>
    </row>
    <row r="90" spans="1:22" x14ac:dyDescent="0.35">
      <c r="A90" s="6" t="s">
        <v>17</v>
      </c>
    </row>
    <row r="93" spans="1:22" x14ac:dyDescent="0.35">
      <c r="U93" t="s">
        <v>33</v>
      </c>
      <c r="V93">
        <v>0.13536973958905599</v>
      </c>
    </row>
    <row r="94" spans="1:22" x14ac:dyDescent="0.35">
      <c r="U94" t="s">
        <v>30</v>
      </c>
      <c r="V94">
        <v>0.13333699593451201</v>
      </c>
    </row>
    <row r="95" spans="1:22" x14ac:dyDescent="0.35">
      <c r="U95" t="s">
        <v>21</v>
      </c>
      <c r="V95">
        <v>0.12317327766179501</v>
      </c>
    </row>
    <row r="96" spans="1:22" x14ac:dyDescent="0.35">
      <c r="U96" t="s">
        <v>29</v>
      </c>
      <c r="V96">
        <v>0.121634985166465</v>
      </c>
    </row>
    <row r="97" spans="21:22" x14ac:dyDescent="0.35">
      <c r="U97" t="s">
        <v>31</v>
      </c>
      <c r="V97">
        <v>0.119876936600373</v>
      </c>
    </row>
    <row r="98" spans="21:22" x14ac:dyDescent="0.35">
      <c r="U98" t="s">
        <v>32</v>
      </c>
      <c r="V98">
        <v>0.10410943852323901</v>
      </c>
    </row>
    <row r="99" spans="21:22" x14ac:dyDescent="0.35">
      <c r="U99" t="s">
        <v>19</v>
      </c>
      <c r="V99">
        <v>0.10202175585100499</v>
      </c>
    </row>
    <row r="100" spans="21:22" x14ac:dyDescent="0.35">
      <c r="U100" t="s">
        <v>20</v>
      </c>
      <c r="V100">
        <v>0.101582243709482</v>
      </c>
    </row>
    <row r="101" spans="21:22" x14ac:dyDescent="0.35">
      <c r="U101" t="s">
        <v>18</v>
      </c>
      <c r="V101">
        <v>5.8894626964069802E-2</v>
      </c>
    </row>
  </sheetData>
  <sortState xmlns:xlrd2="http://schemas.microsoft.com/office/spreadsheetml/2017/richdata2" ref="U93:V101">
    <sortCondition descending="1" ref="V93:V10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1A94-DE15-46AD-B6A3-1CDC4B52D644}">
  <dimension ref="A1:R52"/>
  <sheetViews>
    <sheetView workbookViewId="0">
      <selection activeCell="D2" sqref="D2"/>
    </sheetView>
  </sheetViews>
  <sheetFormatPr defaultRowHeight="14.5" x14ac:dyDescent="0.35"/>
  <cols>
    <col min="1" max="1" width="13.6328125" bestFit="1" customWidth="1"/>
    <col min="2" max="2" width="16.90625" bestFit="1" customWidth="1"/>
    <col min="3" max="3" width="12.6328125" style="3" customWidth="1"/>
    <col min="4" max="4" width="16.6328125" style="7" bestFit="1" customWidth="1"/>
    <col min="5" max="5" width="12.6328125" style="3" customWidth="1"/>
    <col min="6" max="6" width="14.54296875" style="3" bestFit="1" customWidth="1"/>
    <col min="7" max="18" width="12.6328125" style="3" customWidth="1"/>
  </cols>
  <sheetData>
    <row r="1" spans="1:18" s="1" customFormat="1" ht="29" x14ac:dyDescent="0.35">
      <c r="A1" s="1" t="s">
        <v>0</v>
      </c>
      <c r="B1" s="1" t="s">
        <v>4</v>
      </c>
      <c r="C1" s="2" t="s">
        <v>1</v>
      </c>
      <c r="D1" s="8" t="s">
        <v>2</v>
      </c>
      <c r="E1" s="2" t="s">
        <v>3</v>
      </c>
      <c r="F1" s="2" t="s">
        <v>26</v>
      </c>
      <c r="G1" s="2" t="s">
        <v>25</v>
      </c>
      <c r="H1" s="2" t="s">
        <v>27</v>
      </c>
      <c r="I1" s="2" t="s">
        <v>28</v>
      </c>
      <c r="J1" s="2" t="s">
        <v>18</v>
      </c>
      <c r="K1" s="2" t="s">
        <v>19</v>
      </c>
      <c r="L1" s="2" t="s">
        <v>20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21</v>
      </c>
      <c r="R1" s="2" t="s">
        <v>33</v>
      </c>
    </row>
    <row r="2" spans="1:18" x14ac:dyDescent="0.35">
      <c r="A2" t="s">
        <v>10</v>
      </c>
      <c r="B2" t="s">
        <v>34</v>
      </c>
      <c r="C2" s="3">
        <v>332</v>
      </c>
      <c r="D2" s="7">
        <v>79193415409.274994</v>
      </c>
      <c r="E2" s="5">
        <v>60.917001338688003</v>
      </c>
      <c r="F2" s="3">
        <v>7</v>
      </c>
      <c r="G2" s="3">
        <v>77</v>
      </c>
      <c r="H2" s="3">
        <v>173</v>
      </c>
      <c r="I2" s="3">
        <v>75</v>
      </c>
      <c r="J2" s="4">
        <v>5.8894626964069802E-2</v>
      </c>
      <c r="K2" s="4">
        <v>0.10202175585100499</v>
      </c>
      <c r="L2" s="4">
        <v>0.101582243709482</v>
      </c>
      <c r="M2" s="4">
        <v>0.121634985166465</v>
      </c>
      <c r="N2" s="4">
        <v>0.13333699593451201</v>
      </c>
      <c r="O2" s="4">
        <v>0.119876936600373</v>
      </c>
      <c r="P2" s="4">
        <v>0.10410943852323901</v>
      </c>
      <c r="Q2" s="4">
        <v>0.12317327766179501</v>
      </c>
      <c r="R2" s="4">
        <v>0.13536973958905599</v>
      </c>
    </row>
    <row r="3" spans="1:18" x14ac:dyDescent="0.35">
      <c r="A3" t="s">
        <v>13</v>
      </c>
      <c r="B3" t="s">
        <v>34</v>
      </c>
      <c r="C3" s="3">
        <v>39</v>
      </c>
      <c r="D3" s="7">
        <v>16860459026.75</v>
      </c>
      <c r="E3" s="5">
        <v>63.703703703703702</v>
      </c>
      <c r="F3" s="3">
        <v>1</v>
      </c>
      <c r="G3" s="3">
        <v>8</v>
      </c>
      <c r="H3" s="3">
        <v>21</v>
      </c>
      <c r="I3" s="3">
        <v>9</v>
      </c>
      <c r="J3" s="4">
        <v>9.0787119856887297E-2</v>
      </c>
      <c r="K3" s="4">
        <v>0.10778175313059001</v>
      </c>
      <c r="L3" s="4">
        <v>9.8389982110912294E-2</v>
      </c>
      <c r="M3" s="4">
        <v>0.113595706618962</v>
      </c>
      <c r="N3" s="4">
        <v>0.120304114490161</v>
      </c>
      <c r="O3" s="4">
        <v>0.135957066189624</v>
      </c>
      <c r="P3" s="4">
        <v>9.9731663685152003E-2</v>
      </c>
      <c r="Q3" s="4">
        <v>0.123434704830053</v>
      </c>
      <c r="R3" s="4">
        <v>0.110017889087656</v>
      </c>
    </row>
    <row r="4" spans="1:18" x14ac:dyDescent="0.35">
      <c r="A4" t="s">
        <v>12</v>
      </c>
      <c r="B4" t="s">
        <v>34</v>
      </c>
      <c r="C4" s="3">
        <v>6</v>
      </c>
      <c r="D4" s="7">
        <v>222191105.61000001</v>
      </c>
      <c r="E4" s="5">
        <v>54.814814814814802</v>
      </c>
      <c r="F4" s="3">
        <v>0</v>
      </c>
      <c r="G4" s="3">
        <v>2</v>
      </c>
      <c r="H4" s="3">
        <v>4</v>
      </c>
      <c r="I4" s="3">
        <v>0</v>
      </c>
      <c r="J4" s="4">
        <v>6.7567567567567502E-3</v>
      </c>
      <c r="K4" s="4">
        <v>9.45945945945946E-2</v>
      </c>
      <c r="L4" s="4">
        <v>0.135135135135135</v>
      </c>
      <c r="M4" s="4">
        <v>0.15540540540540501</v>
      </c>
      <c r="N4" s="4">
        <v>0.17229729729729701</v>
      </c>
      <c r="O4" s="4">
        <v>0.135135135135135</v>
      </c>
      <c r="P4" s="4">
        <v>0.111486486486486</v>
      </c>
      <c r="Q4" s="4">
        <v>4.0540540540540501E-2</v>
      </c>
      <c r="R4" s="4">
        <v>0.14864864864864799</v>
      </c>
    </row>
    <row r="5" spans="1:18" x14ac:dyDescent="0.35">
      <c r="A5" t="s">
        <v>14</v>
      </c>
      <c r="B5" t="s">
        <v>34</v>
      </c>
      <c r="C5" s="3">
        <v>60</v>
      </c>
      <c r="D5" s="7">
        <v>17903302423.661999</v>
      </c>
      <c r="E5" s="5">
        <v>63.7222222222222</v>
      </c>
      <c r="F5" s="3">
        <v>1</v>
      </c>
      <c r="G5" s="3">
        <v>11</v>
      </c>
      <c r="H5" s="3">
        <v>32</v>
      </c>
      <c r="I5" s="3">
        <v>16</v>
      </c>
      <c r="J5" s="4">
        <v>9.0961929671607003E-2</v>
      </c>
      <c r="K5" s="4">
        <v>0.10956117407730299</v>
      </c>
      <c r="L5" s="4">
        <v>9.6483580354548099E-2</v>
      </c>
      <c r="M5" s="4">
        <v>0.119442022667829</v>
      </c>
      <c r="N5" s="4">
        <v>0.106364428945074</v>
      </c>
      <c r="O5" s="4">
        <v>0.144725370531822</v>
      </c>
      <c r="P5" s="4">
        <v>9.5030514385353093E-2</v>
      </c>
      <c r="Q5" s="4">
        <v>0.12205754141238</v>
      </c>
      <c r="R5" s="4">
        <v>0.115373437954083</v>
      </c>
    </row>
    <row r="6" spans="1:18" x14ac:dyDescent="0.35">
      <c r="A6" t="s">
        <v>35</v>
      </c>
      <c r="B6" t="s">
        <v>34</v>
      </c>
      <c r="C6" s="3">
        <v>161</v>
      </c>
      <c r="D6" s="7">
        <v>24787438911.001999</v>
      </c>
      <c r="E6" s="5">
        <v>64.334023464458198</v>
      </c>
      <c r="F6" s="3">
        <v>0</v>
      </c>
      <c r="G6" s="3">
        <v>34</v>
      </c>
      <c r="H6" s="3">
        <v>81</v>
      </c>
      <c r="I6" s="3">
        <v>46</v>
      </c>
      <c r="J6" s="4">
        <v>6.3505685475219897E-2</v>
      </c>
      <c r="K6" s="4">
        <v>9.7725809912035999E-2</v>
      </c>
      <c r="L6" s="4">
        <v>9.4400343273975507E-2</v>
      </c>
      <c r="M6" s="4">
        <v>0.12218408066938399</v>
      </c>
      <c r="N6" s="4">
        <v>0.13741686333404801</v>
      </c>
      <c r="O6" s="4">
        <v>0.11628405921476</v>
      </c>
      <c r="P6" s="4">
        <v>0.10072945719802601</v>
      </c>
      <c r="Q6" s="4">
        <v>0.13258957305299199</v>
      </c>
      <c r="R6" s="4">
        <v>0.13516412786955501</v>
      </c>
    </row>
    <row r="7" spans="1:18" x14ac:dyDescent="0.35">
      <c r="A7" t="s">
        <v>16</v>
      </c>
      <c r="B7" t="s">
        <v>34</v>
      </c>
      <c r="C7" s="3">
        <v>254</v>
      </c>
      <c r="D7" s="7">
        <v>69891592400.013</v>
      </c>
      <c r="E7" s="5">
        <v>61.907261592300898</v>
      </c>
      <c r="F7" s="3">
        <v>5</v>
      </c>
      <c r="G7" s="3">
        <v>55</v>
      </c>
      <c r="H7" s="3">
        <v>133</v>
      </c>
      <c r="I7" s="3">
        <v>61</v>
      </c>
      <c r="J7" s="4">
        <v>5.5257207461842803E-2</v>
      </c>
      <c r="K7" s="4">
        <v>9.7159412097230002E-2</v>
      </c>
      <c r="L7" s="4">
        <v>0.10528547201808899</v>
      </c>
      <c r="M7" s="4">
        <v>0.11920576596947401</v>
      </c>
      <c r="N7" s="4">
        <v>0.14436122102882901</v>
      </c>
      <c r="O7" s="4">
        <v>0.107122668174109</v>
      </c>
      <c r="P7" s="4">
        <v>0.105568117580553</v>
      </c>
      <c r="Q7" s="4">
        <v>0.12591859807801001</v>
      </c>
      <c r="R7" s="4">
        <v>0.140121537591859</v>
      </c>
    </row>
    <row r="8" spans="1:18" x14ac:dyDescent="0.35">
      <c r="A8" t="s">
        <v>15</v>
      </c>
      <c r="B8" t="s">
        <v>34</v>
      </c>
      <c r="C8" s="3">
        <v>220</v>
      </c>
      <c r="D8" s="7">
        <v>26879543405.311001</v>
      </c>
      <c r="E8" s="5">
        <v>62.510101010101003</v>
      </c>
      <c r="F8" s="3">
        <v>4</v>
      </c>
      <c r="G8" s="3">
        <v>38</v>
      </c>
      <c r="H8" s="3">
        <v>127</v>
      </c>
      <c r="I8" s="3">
        <v>51</v>
      </c>
      <c r="J8" s="4">
        <v>6.5524763674557604E-2</v>
      </c>
      <c r="K8" s="4">
        <v>9.8812313161509194E-2</v>
      </c>
      <c r="L8" s="4">
        <v>9.5822897309525701E-2</v>
      </c>
      <c r="M8" s="4">
        <v>0.117718348549729</v>
      </c>
      <c r="N8" s="4">
        <v>0.13234224771754</v>
      </c>
      <c r="O8" s="4">
        <v>0.125393875737254</v>
      </c>
      <c r="P8" s="4">
        <v>0.100024238506907</v>
      </c>
      <c r="Q8" s="4">
        <v>0.13492768845439099</v>
      </c>
      <c r="R8" s="4">
        <v>0.12943362688858301</v>
      </c>
    </row>
    <row r="9" spans="1:18" x14ac:dyDescent="0.35">
      <c r="A9" t="s">
        <v>11</v>
      </c>
      <c r="B9" t="s">
        <v>34</v>
      </c>
      <c r="C9" s="3">
        <v>142</v>
      </c>
      <c r="D9" s="7">
        <v>60247791612.815002</v>
      </c>
      <c r="E9" s="5">
        <v>69.992175273865399</v>
      </c>
      <c r="F9" s="3">
        <v>0</v>
      </c>
      <c r="G9" s="3">
        <v>11</v>
      </c>
      <c r="H9" s="3">
        <v>73</v>
      </c>
      <c r="I9" s="3">
        <v>58</v>
      </c>
      <c r="J9" s="4">
        <v>4.9301285634432597E-2</v>
      </c>
      <c r="K9" s="4">
        <v>0.11034097261039599</v>
      </c>
      <c r="L9" s="4">
        <v>0.102962548910005</v>
      </c>
      <c r="M9" s="4">
        <v>0.11749580771380599</v>
      </c>
      <c r="N9" s="4">
        <v>0.138624930128563</v>
      </c>
      <c r="O9" s="4">
        <v>0.117607602012297</v>
      </c>
      <c r="P9" s="4">
        <v>0.118278367803242</v>
      </c>
      <c r="Q9" s="4">
        <v>0.110676355505869</v>
      </c>
      <c r="R9" s="4">
        <v>0.13471212968138599</v>
      </c>
    </row>
    <row r="10" spans="1:18" x14ac:dyDescent="0.35">
      <c r="A10" t="s">
        <v>10</v>
      </c>
      <c r="B10" t="s">
        <v>5</v>
      </c>
      <c r="C10" s="3">
        <v>204</v>
      </c>
      <c r="D10" s="7">
        <v>51288389170.077003</v>
      </c>
      <c r="E10" s="5">
        <v>62.472766884531502</v>
      </c>
      <c r="F10" s="3">
        <v>4</v>
      </c>
      <c r="G10" s="3">
        <v>43</v>
      </c>
      <c r="H10" s="3">
        <v>105</v>
      </c>
      <c r="I10" s="3">
        <v>52</v>
      </c>
      <c r="J10" s="4">
        <v>5.1787271142109799E-2</v>
      </c>
      <c r="K10" s="4">
        <v>0.100435919790758</v>
      </c>
      <c r="L10" s="4">
        <v>0.10191804707933701</v>
      </c>
      <c r="M10" s="4">
        <v>0.114646904969485</v>
      </c>
      <c r="N10" s="4">
        <v>0.13295553618134201</v>
      </c>
      <c r="O10" s="4">
        <v>0.119267654751525</v>
      </c>
      <c r="P10" s="4">
        <v>0.108456843940714</v>
      </c>
      <c r="Q10" s="4">
        <v>0.128857890148212</v>
      </c>
      <c r="R10" s="4">
        <v>0.14167393199651199</v>
      </c>
    </row>
    <row r="11" spans="1:18" x14ac:dyDescent="0.35">
      <c r="A11" t="s">
        <v>13</v>
      </c>
      <c r="B11" t="s">
        <v>5</v>
      </c>
      <c r="C11" s="3">
        <v>20</v>
      </c>
      <c r="D11" s="7">
        <v>13494947981.215</v>
      </c>
      <c r="E11" s="5">
        <v>64.7222222222222</v>
      </c>
      <c r="F11" s="3">
        <v>0</v>
      </c>
      <c r="G11" s="3">
        <v>5</v>
      </c>
      <c r="H11" s="3">
        <v>8</v>
      </c>
      <c r="I11" s="3">
        <v>7</v>
      </c>
      <c r="J11" s="4">
        <v>8.2403433476394797E-2</v>
      </c>
      <c r="K11" s="4">
        <v>0.110729613733905</v>
      </c>
      <c r="L11" s="4">
        <v>0.10300429184549301</v>
      </c>
      <c r="M11" s="4">
        <v>0.125321888412017</v>
      </c>
      <c r="N11" s="4">
        <v>0.108154506437768</v>
      </c>
      <c r="O11" s="4">
        <v>0.13047210300429099</v>
      </c>
      <c r="P11" s="4">
        <v>0.110729613733905</v>
      </c>
      <c r="Q11" s="4">
        <v>0.118454935622317</v>
      </c>
      <c r="R11" s="4">
        <v>0.110729613733905</v>
      </c>
    </row>
    <row r="12" spans="1:18" x14ac:dyDescent="0.35">
      <c r="A12" t="s">
        <v>12</v>
      </c>
      <c r="B12" t="s">
        <v>5</v>
      </c>
      <c r="C12" s="3">
        <v>6</v>
      </c>
      <c r="D12" s="7">
        <v>222191105.61000001</v>
      </c>
      <c r="E12" s="5">
        <v>54.814814814814802</v>
      </c>
      <c r="F12" s="3">
        <v>0</v>
      </c>
      <c r="G12" s="3">
        <v>2</v>
      </c>
      <c r="H12" s="3">
        <v>4</v>
      </c>
      <c r="I12" s="3">
        <v>0</v>
      </c>
      <c r="J12" s="4">
        <v>6.7567567567567502E-3</v>
      </c>
      <c r="K12" s="4">
        <v>9.45945945945946E-2</v>
      </c>
      <c r="L12" s="4">
        <v>0.135135135135135</v>
      </c>
      <c r="M12" s="4">
        <v>0.15540540540540501</v>
      </c>
      <c r="N12" s="4">
        <v>0.17229729729729701</v>
      </c>
      <c r="O12" s="4">
        <v>0.135135135135135</v>
      </c>
      <c r="P12" s="4">
        <v>0.111486486486486</v>
      </c>
      <c r="Q12" s="4">
        <v>4.0540540540540501E-2</v>
      </c>
      <c r="R12" s="4">
        <v>0.14864864864864799</v>
      </c>
    </row>
    <row r="13" spans="1:18" x14ac:dyDescent="0.35">
      <c r="A13" t="s">
        <v>14</v>
      </c>
      <c r="B13" t="s">
        <v>5</v>
      </c>
      <c r="C13" s="3">
        <v>29</v>
      </c>
      <c r="D13" s="7">
        <v>9821029873.3829994</v>
      </c>
      <c r="E13" s="5">
        <v>64.406130268199206</v>
      </c>
      <c r="F13" s="3">
        <v>0</v>
      </c>
      <c r="G13" s="3">
        <v>7</v>
      </c>
      <c r="H13" s="3">
        <v>13</v>
      </c>
      <c r="I13" s="3">
        <v>9</v>
      </c>
      <c r="J13" s="4">
        <v>7.4955383700178402E-2</v>
      </c>
      <c r="K13" s="4">
        <v>0.104104699583581</v>
      </c>
      <c r="L13" s="4">
        <v>9.4586555621653703E-2</v>
      </c>
      <c r="M13" s="4">
        <v>0.120761451516954</v>
      </c>
      <c r="N13" s="4">
        <v>0.11421772754312901</v>
      </c>
      <c r="O13" s="4">
        <v>0.12968471148126101</v>
      </c>
      <c r="P13" s="4">
        <v>0.10291493158834</v>
      </c>
      <c r="Q13" s="4">
        <v>0.132064247471743</v>
      </c>
      <c r="R13" s="4">
        <v>0.12671029149315799</v>
      </c>
    </row>
    <row r="14" spans="1:18" x14ac:dyDescent="0.35">
      <c r="A14" t="s">
        <v>35</v>
      </c>
      <c r="B14" t="s">
        <v>5</v>
      </c>
      <c r="C14" s="3">
        <v>100</v>
      </c>
      <c r="D14" s="7">
        <v>18512570748.07</v>
      </c>
      <c r="E14" s="5">
        <v>67.0555555555555</v>
      </c>
      <c r="F14" s="3">
        <v>0</v>
      </c>
      <c r="G14" s="3">
        <v>20</v>
      </c>
      <c r="H14" s="3">
        <v>43</v>
      </c>
      <c r="I14" s="3">
        <v>37</v>
      </c>
      <c r="J14" s="4">
        <v>6.0314830157414998E-2</v>
      </c>
      <c r="K14" s="4">
        <v>9.7597348798674405E-2</v>
      </c>
      <c r="L14" s="4">
        <v>9.3786246893123398E-2</v>
      </c>
      <c r="M14" s="4">
        <v>0.115824357912178</v>
      </c>
      <c r="N14" s="4">
        <v>0.13007456503728199</v>
      </c>
      <c r="O14" s="4">
        <v>0.12526926263463101</v>
      </c>
      <c r="P14" s="4">
        <v>0.103396851698425</v>
      </c>
      <c r="Q14" s="4">
        <v>0.137531068765534</v>
      </c>
      <c r="R14" s="4">
        <v>0.13620546810273401</v>
      </c>
    </row>
    <row r="15" spans="1:18" x14ac:dyDescent="0.35">
      <c r="A15" t="s">
        <v>16</v>
      </c>
      <c r="B15" t="s">
        <v>5</v>
      </c>
      <c r="C15" s="3">
        <v>172</v>
      </c>
      <c r="D15" s="7">
        <v>47486266533.483002</v>
      </c>
      <c r="E15" s="5">
        <v>62.538759689922401</v>
      </c>
      <c r="F15" s="3">
        <v>4</v>
      </c>
      <c r="G15" s="3">
        <v>34</v>
      </c>
      <c r="H15" s="3">
        <v>91</v>
      </c>
      <c r="I15" s="3">
        <v>43</v>
      </c>
      <c r="J15" s="4">
        <v>4.91684743311641E-2</v>
      </c>
      <c r="K15" s="4">
        <v>9.5961161037082895E-2</v>
      </c>
      <c r="L15" s="4">
        <v>0.105464311538064</v>
      </c>
      <c r="M15" s="4">
        <v>0.114037806011775</v>
      </c>
      <c r="N15" s="4">
        <v>0.14058465034603801</v>
      </c>
      <c r="O15" s="4">
        <v>0.113211445098646</v>
      </c>
      <c r="P15" s="4">
        <v>0.108666460076438</v>
      </c>
      <c r="Q15" s="4">
        <v>0.12953207313293999</v>
      </c>
      <c r="R15" s="4">
        <v>0.14337361842784799</v>
      </c>
    </row>
    <row r="16" spans="1:18" x14ac:dyDescent="0.35">
      <c r="A16" t="s">
        <v>15</v>
      </c>
      <c r="B16" t="s">
        <v>5</v>
      </c>
      <c r="C16" s="3">
        <v>132</v>
      </c>
      <c r="D16" s="7">
        <v>16437652214.631001</v>
      </c>
      <c r="E16" s="5">
        <v>64.494949494949495</v>
      </c>
      <c r="F16" s="3">
        <v>1</v>
      </c>
      <c r="G16" s="3">
        <v>22</v>
      </c>
      <c r="H16" s="3">
        <v>73</v>
      </c>
      <c r="I16" s="3">
        <v>36</v>
      </c>
      <c r="J16" s="4">
        <v>5.8209344818585203E-2</v>
      </c>
      <c r="K16" s="4">
        <v>9.5014356564865496E-2</v>
      </c>
      <c r="L16" s="4">
        <v>9.6188984599321306E-2</v>
      </c>
      <c r="M16" s="4">
        <v>0.109762464108587</v>
      </c>
      <c r="N16" s="4">
        <v>0.133124510571652</v>
      </c>
      <c r="O16" s="4">
        <v>0.12868702688593001</v>
      </c>
      <c r="P16" s="4">
        <v>0.107804750717828</v>
      </c>
      <c r="Q16" s="4">
        <v>0.13886713651787999</v>
      </c>
      <c r="R16" s="4">
        <v>0.132341425215348</v>
      </c>
    </row>
    <row r="17" spans="1:18" x14ac:dyDescent="0.35">
      <c r="A17" t="s">
        <v>11</v>
      </c>
      <c r="B17" t="s">
        <v>5</v>
      </c>
      <c r="C17" s="3">
        <v>87</v>
      </c>
      <c r="D17" s="7">
        <v>39765578580.764999</v>
      </c>
      <c r="E17" s="5">
        <v>72.694763729246404</v>
      </c>
      <c r="F17" s="3">
        <v>0</v>
      </c>
      <c r="G17" s="3">
        <v>4</v>
      </c>
      <c r="H17" s="3">
        <v>40</v>
      </c>
      <c r="I17" s="3">
        <v>43</v>
      </c>
      <c r="J17" s="4">
        <v>5.0421644413211501E-2</v>
      </c>
      <c r="K17" s="4">
        <v>0.108749121574139</v>
      </c>
      <c r="L17" s="4">
        <v>0.10453267744202301</v>
      </c>
      <c r="M17" s="4">
        <v>0.108046380885453</v>
      </c>
      <c r="N17" s="4">
        <v>0.13158819395643001</v>
      </c>
      <c r="O17" s="4">
        <v>0.125790583274771</v>
      </c>
      <c r="P17" s="4">
        <v>0.11964160224877</v>
      </c>
      <c r="Q17" s="4">
        <v>0.11665495432185501</v>
      </c>
      <c r="R17" s="4">
        <v>0.13457484188334501</v>
      </c>
    </row>
    <row r="18" spans="1:18" x14ac:dyDescent="0.35">
      <c r="A18" t="s">
        <v>10</v>
      </c>
      <c r="B18" t="s">
        <v>6</v>
      </c>
      <c r="C18" s="3">
        <v>23</v>
      </c>
      <c r="D18" s="7">
        <v>1555961870.108</v>
      </c>
      <c r="E18" s="5">
        <v>51.690821256038603</v>
      </c>
      <c r="F18" s="3">
        <v>1</v>
      </c>
      <c r="G18" s="3">
        <v>10</v>
      </c>
      <c r="H18" s="3">
        <v>11</v>
      </c>
      <c r="I18" s="3">
        <v>1</v>
      </c>
      <c r="J18" s="4">
        <v>3.8317757009345699E-2</v>
      </c>
      <c r="K18" s="4">
        <v>9.6261682242990601E-2</v>
      </c>
      <c r="L18" s="4">
        <v>0.109345794392523</v>
      </c>
      <c r="M18" s="4">
        <v>0.144859813084112</v>
      </c>
      <c r="N18" s="4">
        <v>0.14953271028037299</v>
      </c>
      <c r="O18" s="4">
        <v>0.14018691588785001</v>
      </c>
      <c r="P18" s="4">
        <v>9.2523364485981294E-2</v>
      </c>
      <c r="Q18" s="4">
        <v>0.119626168224299</v>
      </c>
      <c r="R18" s="4">
        <v>0.109345794392523</v>
      </c>
    </row>
    <row r="19" spans="1:18" x14ac:dyDescent="0.35">
      <c r="A19" t="s">
        <v>13</v>
      </c>
      <c r="B19" t="s">
        <v>6</v>
      </c>
      <c r="C19" s="3">
        <v>2</v>
      </c>
      <c r="D19" s="7">
        <v>305607240</v>
      </c>
      <c r="E19" s="5">
        <v>70.5555555555555</v>
      </c>
      <c r="F19" s="3">
        <v>0</v>
      </c>
      <c r="G19" s="3">
        <v>0</v>
      </c>
      <c r="H19" s="3">
        <v>2</v>
      </c>
      <c r="I19" s="3">
        <v>0</v>
      </c>
      <c r="J19" s="4">
        <v>4.7244094488188899E-2</v>
      </c>
      <c r="K19" s="4">
        <v>0.102362204724409</v>
      </c>
      <c r="L19" s="4">
        <v>8.66141732283464E-2</v>
      </c>
      <c r="M19" s="4">
        <v>0.14960629921259799</v>
      </c>
      <c r="N19" s="4">
        <v>0.133858267716535</v>
      </c>
      <c r="O19" s="4">
        <v>0.11023622047244</v>
      </c>
      <c r="P19" s="4">
        <v>0.102362204724409</v>
      </c>
      <c r="Q19" s="4">
        <v>0.14173228346456601</v>
      </c>
      <c r="R19" s="4">
        <v>0.12598425196850299</v>
      </c>
    </row>
    <row r="20" spans="1:18" x14ac:dyDescent="0.35">
      <c r="A20" t="s">
        <v>14</v>
      </c>
      <c r="B20" t="s">
        <v>6</v>
      </c>
      <c r="C20" s="3">
        <v>3</v>
      </c>
      <c r="D20" s="7">
        <v>271457430.83899999</v>
      </c>
      <c r="E20" s="5">
        <v>55.185185185185098</v>
      </c>
      <c r="F20" s="3">
        <v>0</v>
      </c>
      <c r="G20" s="3">
        <v>0</v>
      </c>
      <c r="H20" s="3">
        <v>3</v>
      </c>
      <c r="I20" s="3">
        <v>0</v>
      </c>
      <c r="J20" s="4">
        <v>6.7114093959731502E-2</v>
      </c>
      <c r="K20" s="4">
        <v>0.12080536912751599</v>
      </c>
      <c r="L20" s="4">
        <v>0.14765100671140899</v>
      </c>
      <c r="M20" s="4">
        <v>0.14765100671140899</v>
      </c>
      <c r="N20" s="4">
        <v>0.12080536912751599</v>
      </c>
      <c r="O20" s="4">
        <v>0.20134228187919401</v>
      </c>
      <c r="P20" s="4">
        <v>3.3557046979865703E-2</v>
      </c>
      <c r="Q20" s="4">
        <v>0.12080536912751599</v>
      </c>
      <c r="R20" s="4">
        <v>4.0268456375838903E-2</v>
      </c>
    </row>
    <row r="21" spans="1:18" x14ac:dyDescent="0.35">
      <c r="A21" t="s">
        <v>35</v>
      </c>
      <c r="B21" t="s">
        <v>6</v>
      </c>
      <c r="C21" s="3">
        <v>8</v>
      </c>
      <c r="D21" s="7">
        <v>546625068.15600002</v>
      </c>
      <c r="E21" s="5">
        <v>49.8611111111111</v>
      </c>
      <c r="F21" s="3">
        <v>0</v>
      </c>
      <c r="G21" s="3">
        <v>4</v>
      </c>
      <c r="H21" s="3">
        <v>4</v>
      </c>
      <c r="I21" s="3">
        <v>0</v>
      </c>
      <c r="J21" s="4">
        <v>3.6211699164345398E-2</v>
      </c>
      <c r="K21" s="4">
        <v>0.108635097493036</v>
      </c>
      <c r="L21" s="4">
        <v>0.122562674094707</v>
      </c>
      <c r="M21" s="4">
        <v>0.16434540389972099</v>
      </c>
      <c r="N21" s="4">
        <v>0.155988857938718</v>
      </c>
      <c r="O21" s="4">
        <v>0.161559888579387</v>
      </c>
      <c r="P21" s="4">
        <v>6.6852367688022205E-2</v>
      </c>
      <c r="Q21" s="4">
        <v>0.105849582172701</v>
      </c>
      <c r="R21" s="4">
        <v>7.7994428969359306E-2</v>
      </c>
    </row>
    <row r="22" spans="1:18" x14ac:dyDescent="0.35">
      <c r="A22" t="s">
        <v>16</v>
      </c>
      <c r="B22" t="s">
        <v>6</v>
      </c>
      <c r="C22" s="3">
        <v>7</v>
      </c>
      <c r="D22" s="7">
        <v>545757717.10699999</v>
      </c>
      <c r="E22" s="5">
        <v>51.746031746031697</v>
      </c>
      <c r="F22" s="3">
        <v>0</v>
      </c>
      <c r="G22" s="3">
        <v>5</v>
      </c>
      <c r="H22" s="3">
        <v>2</v>
      </c>
      <c r="I22" s="3">
        <v>0</v>
      </c>
      <c r="J22" s="4">
        <v>4.6012269938650298E-2</v>
      </c>
      <c r="K22" s="4">
        <v>8.8957055214723899E-2</v>
      </c>
      <c r="L22" s="4">
        <v>0.11963190184049</v>
      </c>
      <c r="M22" s="4">
        <v>0.104294478527607</v>
      </c>
      <c r="N22" s="4">
        <v>0.187116564417177</v>
      </c>
      <c r="O22" s="4">
        <v>7.3619631901840496E-2</v>
      </c>
      <c r="P22" s="4">
        <v>0.13496932515337401</v>
      </c>
      <c r="Q22" s="4">
        <v>0.12883435582822</v>
      </c>
      <c r="R22" s="4">
        <v>0.11656441717791401</v>
      </c>
    </row>
    <row r="23" spans="1:18" x14ac:dyDescent="0.35">
      <c r="A23" t="s">
        <v>15</v>
      </c>
      <c r="B23" t="s">
        <v>6</v>
      </c>
      <c r="C23" s="3">
        <v>16</v>
      </c>
      <c r="D23" s="7">
        <v>1174683822.2850001</v>
      </c>
      <c r="E23" s="5">
        <v>51.0416666666666</v>
      </c>
      <c r="F23" s="3">
        <v>1</v>
      </c>
      <c r="G23" s="3">
        <v>7</v>
      </c>
      <c r="H23" s="3">
        <v>7</v>
      </c>
      <c r="I23" s="3">
        <v>1</v>
      </c>
      <c r="J23" s="4">
        <v>4.2176870748299303E-2</v>
      </c>
      <c r="K23" s="4">
        <v>0.108843537414965</v>
      </c>
      <c r="L23" s="4">
        <v>0.11020408163265299</v>
      </c>
      <c r="M23" s="4">
        <v>0.13741496598639399</v>
      </c>
      <c r="N23" s="4">
        <v>0.14693877551020401</v>
      </c>
      <c r="O23" s="4">
        <v>0.14149659863945499</v>
      </c>
      <c r="P23" s="4">
        <v>8.16326530612244E-2</v>
      </c>
      <c r="Q23" s="4">
        <v>0.122448979591836</v>
      </c>
      <c r="R23" s="4">
        <v>0.108843537414965</v>
      </c>
    </row>
    <row r="24" spans="1:18" x14ac:dyDescent="0.35">
      <c r="A24" t="s">
        <v>11</v>
      </c>
      <c r="B24" t="s">
        <v>6</v>
      </c>
      <c r="C24" s="3">
        <v>9</v>
      </c>
      <c r="D24" s="7">
        <v>771403358.26900005</v>
      </c>
      <c r="E24" s="5">
        <v>60.123456790123399</v>
      </c>
      <c r="F24" s="3">
        <v>0</v>
      </c>
      <c r="G24" s="3">
        <v>2</v>
      </c>
      <c r="H24" s="3">
        <v>6</v>
      </c>
      <c r="I24" s="3">
        <v>1</v>
      </c>
      <c r="J24" s="4">
        <v>2.4640657084188899E-2</v>
      </c>
      <c r="K24" s="4">
        <v>9.4455852156057493E-2</v>
      </c>
      <c r="L24" s="4">
        <v>0.10677618069815099</v>
      </c>
      <c r="M24" s="4">
        <v>0.13141683778234001</v>
      </c>
      <c r="N24" s="4">
        <v>0.147843942505133</v>
      </c>
      <c r="O24" s="4">
        <v>0.16837782340862401</v>
      </c>
      <c r="P24" s="4">
        <v>9.4455852156057493E-2</v>
      </c>
      <c r="Q24" s="4">
        <v>0.11909650924024601</v>
      </c>
      <c r="R24" s="4">
        <v>0.11293634496919901</v>
      </c>
    </row>
    <row r="25" spans="1:18" x14ac:dyDescent="0.35">
      <c r="A25" t="s">
        <v>10</v>
      </c>
      <c r="B25" t="s">
        <v>7</v>
      </c>
      <c r="C25" s="3">
        <v>62</v>
      </c>
      <c r="D25" s="7">
        <v>7951985433.8559999</v>
      </c>
      <c r="E25" s="5">
        <v>61.559139784946197</v>
      </c>
      <c r="F25" s="3">
        <v>2</v>
      </c>
      <c r="G25" s="3">
        <v>8</v>
      </c>
      <c r="H25" s="3">
        <v>38</v>
      </c>
      <c r="I25" s="3">
        <v>14</v>
      </c>
      <c r="J25" s="4">
        <v>7.9184861717612798E-2</v>
      </c>
      <c r="K25" s="4">
        <v>0.10887918486171699</v>
      </c>
      <c r="L25" s="4">
        <v>9.7816593886462799E-2</v>
      </c>
      <c r="M25" s="4">
        <v>0.136535662299854</v>
      </c>
      <c r="N25" s="4">
        <v>0.126346433770014</v>
      </c>
      <c r="O25" s="4">
        <v>9.5487627365356598E-2</v>
      </c>
      <c r="P25" s="4">
        <v>9.3158660844250299E-2</v>
      </c>
      <c r="Q25" s="4">
        <v>0.117612809315866</v>
      </c>
      <c r="R25" s="4">
        <v>0.14497816593886401</v>
      </c>
    </row>
    <row r="26" spans="1:18" x14ac:dyDescent="0.35">
      <c r="A26" t="s">
        <v>13</v>
      </c>
      <c r="B26" t="s">
        <v>7</v>
      </c>
      <c r="C26" s="3">
        <v>9</v>
      </c>
      <c r="D26" s="7">
        <v>1228704156.075</v>
      </c>
      <c r="E26" s="5">
        <v>59.876543209876502</v>
      </c>
      <c r="F26" s="3">
        <v>1</v>
      </c>
      <c r="G26" s="3">
        <v>2</v>
      </c>
      <c r="H26" s="3">
        <v>4</v>
      </c>
      <c r="I26" s="3">
        <v>2</v>
      </c>
      <c r="J26" s="4">
        <v>0.12783505154639099</v>
      </c>
      <c r="K26" s="4">
        <v>9.8969072164948393E-2</v>
      </c>
      <c r="L26" s="4">
        <v>9.6907216494845294E-2</v>
      </c>
      <c r="M26" s="4">
        <v>9.2783505154639095E-2</v>
      </c>
      <c r="N26" s="4">
        <v>0.121649484536082</v>
      </c>
      <c r="O26" s="4">
        <v>0.131958762886597</v>
      </c>
      <c r="P26" s="4">
        <v>7.4226804123711299E-2</v>
      </c>
      <c r="Q26" s="4">
        <v>0.123711340206185</v>
      </c>
      <c r="R26" s="4">
        <v>0.131958762886597</v>
      </c>
    </row>
    <row r="27" spans="1:18" x14ac:dyDescent="0.35">
      <c r="A27" t="s">
        <v>14</v>
      </c>
      <c r="B27" t="s">
        <v>7</v>
      </c>
      <c r="C27" s="3">
        <v>17</v>
      </c>
      <c r="D27" s="7">
        <v>3312225938.1040001</v>
      </c>
      <c r="E27" s="5">
        <v>63.267973856209103</v>
      </c>
      <c r="F27" s="3">
        <v>1</v>
      </c>
      <c r="G27" s="3">
        <v>2</v>
      </c>
      <c r="H27" s="3">
        <v>9</v>
      </c>
      <c r="I27" s="3">
        <v>5</v>
      </c>
      <c r="J27" s="4">
        <v>0.11776859504132201</v>
      </c>
      <c r="K27" s="4">
        <v>0.11363636363636299</v>
      </c>
      <c r="L27" s="4">
        <v>9.5041322314049506E-2</v>
      </c>
      <c r="M27" s="4">
        <v>0.11466942148760299</v>
      </c>
      <c r="N27" s="4">
        <v>8.2644628099173501E-2</v>
      </c>
      <c r="O27" s="4">
        <v>0.15289256198347101</v>
      </c>
      <c r="P27" s="4">
        <v>8.1611570247933807E-2</v>
      </c>
      <c r="Q27" s="4">
        <v>0.11363636363636299</v>
      </c>
      <c r="R27" s="4">
        <v>0.128099173553719</v>
      </c>
    </row>
    <row r="28" spans="1:18" x14ac:dyDescent="0.35">
      <c r="A28" t="s">
        <v>35</v>
      </c>
      <c r="B28" t="s">
        <v>7</v>
      </c>
      <c r="C28" s="3">
        <v>34</v>
      </c>
      <c r="D28" s="7">
        <v>2414676492.6420002</v>
      </c>
      <c r="E28" s="5">
        <v>64.738562091503198</v>
      </c>
      <c r="F28" s="3">
        <v>0</v>
      </c>
      <c r="G28" s="3">
        <v>1</v>
      </c>
      <c r="H28" s="3">
        <v>27</v>
      </c>
      <c r="I28" s="3">
        <v>6</v>
      </c>
      <c r="J28" s="4">
        <v>7.1176173649671798E-2</v>
      </c>
      <c r="K28" s="4">
        <v>0.10348308934881301</v>
      </c>
      <c r="L28" s="4">
        <v>9.4901564866229096E-2</v>
      </c>
      <c r="M28" s="4">
        <v>0.13780918727915101</v>
      </c>
      <c r="N28" s="4">
        <v>0.14538112064613801</v>
      </c>
      <c r="O28" s="4">
        <v>6.7642604745078203E-2</v>
      </c>
      <c r="P28" s="4">
        <v>9.4901564866229096E-2</v>
      </c>
      <c r="Q28" s="4">
        <v>0.12821807168096899</v>
      </c>
      <c r="R28" s="4">
        <v>0.156486622917718</v>
      </c>
    </row>
    <row r="29" spans="1:18" x14ac:dyDescent="0.35">
      <c r="A29" t="s">
        <v>16</v>
      </c>
      <c r="B29" t="s">
        <v>7</v>
      </c>
      <c r="C29" s="3">
        <v>45</v>
      </c>
      <c r="D29" s="7">
        <v>5230887529.4630003</v>
      </c>
      <c r="E29" s="5">
        <v>63.358024691357997</v>
      </c>
      <c r="F29" s="3">
        <v>1</v>
      </c>
      <c r="G29" s="3">
        <v>5</v>
      </c>
      <c r="H29" s="3">
        <v>28</v>
      </c>
      <c r="I29" s="3">
        <v>11</v>
      </c>
      <c r="J29" s="4">
        <v>7.4824629773967199E-2</v>
      </c>
      <c r="K29" s="4">
        <v>0.104053000779423</v>
      </c>
      <c r="L29" s="4">
        <v>9.9766173031956298E-2</v>
      </c>
      <c r="M29" s="4">
        <v>0.13639906469212701</v>
      </c>
      <c r="N29" s="4">
        <v>0.144972720187061</v>
      </c>
      <c r="O29" s="4">
        <v>6.7809820732657802E-2</v>
      </c>
      <c r="P29" s="4">
        <v>9.9376461418550194E-2</v>
      </c>
      <c r="Q29" s="4">
        <v>0.12236944660950801</v>
      </c>
      <c r="R29" s="4">
        <v>0.150428682774746</v>
      </c>
    </row>
    <row r="30" spans="1:18" x14ac:dyDescent="0.35">
      <c r="A30" t="s">
        <v>15</v>
      </c>
      <c r="B30" t="s">
        <v>7</v>
      </c>
      <c r="C30" s="3">
        <v>50</v>
      </c>
      <c r="D30" s="7">
        <v>5464576994.1029997</v>
      </c>
      <c r="E30" s="5">
        <v>62.177777777777699</v>
      </c>
      <c r="F30" s="3">
        <v>2</v>
      </c>
      <c r="G30" s="3">
        <v>3</v>
      </c>
      <c r="H30" s="3">
        <v>35</v>
      </c>
      <c r="I30" s="3">
        <v>10</v>
      </c>
      <c r="J30" s="4">
        <v>8.3273766976411701E-2</v>
      </c>
      <c r="K30" s="4">
        <v>0.10614724803431</v>
      </c>
      <c r="L30" s="4">
        <v>9.3280914939242301E-2</v>
      </c>
      <c r="M30" s="4">
        <v>0.136526090064331</v>
      </c>
      <c r="N30" s="4">
        <v>0.12223016440314501</v>
      </c>
      <c r="O30" s="4">
        <v>9.7927090779127896E-2</v>
      </c>
      <c r="P30" s="4">
        <v>8.6847748391708293E-2</v>
      </c>
      <c r="Q30" s="4">
        <v>0.12723373838456001</v>
      </c>
      <c r="R30" s="4">
        <v>0.146533238027162</v>
      </c>
    </row>
    <row r="31" spans="1:18" x14ac:dyDescent="0.35">
      <c r="A31" t="s">
        <v>11</v>
      </c>
      <c r="B31" t="s">
        <v>7</v>
      </c>
      <c r="C31" s="3">
        <v>28</v>
      </c>
      <c r="D31" s="7">
        <v>3349188902.9400001</v>
      </c>
      <c r="E31" s="5">
        <v>67.619047619047606</v>
      </c>
      <c r="F31" s="3">
        <v>0</v>
      </c>
      <c r="G31" s="3">
        <v>1</v>
      </c>
      <c r="H31" s="3">
        <v>19</v>
      </c>
      <c r="I31" s="3">
        <v>8</v>
      </c>
      <c r="J31" s="4">
        <v>5.16431924882629E-2</v>
      </c>
      <c r="K31" s="4">
        <v>0.112089201877934</v>
      </c>
      <c r="L31" s="4">
        <v>0.100352112676056</v>
      </c>
      <c r="M31" s="4">
        <v>0.14436619718309801</v>
      </c>
      <c r="N31" s="4">
        <v>0.16021126760563301</v>
      </c>
      <c r="O31" s="4">
        <v>5.2816901408450703E-2</v>
      </c>
      <c r="P31" s="4">
        <v>0.11678403755868499</v>
      </c>
      <c r="Q31" s="4">
        <v>0.110328638497652</v>
      </c>
      <c r="R31" s="4">
        <v>0.15140845070422501</v>
      </c>
    </row>
    <row r="32" spans="1:18" x14ac:dyDescent="0.35">
      <c r="A32" t="s">
        <v>10</v>
      </c>
      <c r="B32" t="s">
        <v>8</v>
      </c>
      <c r="C32" s="3">
        <v>36</v>
      </c>
      <c r="D32" s="7">
        <v>10308645827.073999</v>
      </c>
      <c r="E32" s="5">
        <v>54.382716049382701</v>
      </c>
      <c r="F32" s="3">
        <v>0</v>
      </c>
      <c r="G32" s="3">
        <v>15</v>
      </c>
      <c r="H32" s="3">
        <v>17</v>
      </c>
      <c r="I32" s="3">
        <v>4</v>
      </c>
      <c r="J32" s="4">
        <v>8.1157775255391598E-2</v>
      </c>
      <c r="K32" s="4">
        <v>0.101021566401816</v>
      </c>
      <c r="L32" s="4">
        <v>9.9886492622020401E-2</v>
      </c>
      <c r="M32" s="4">
        <v>0.12315550510783201</v>
      </c>
      <c r="N32" s="4">
        <v>0.138479001135073</v>
      </c>
      <c r="O32" s="4">
        <v>0.15777525539160001</v>
      </c>
      <c r="P32" s="4">
        <v>0.102156640181611</v>
      </c>
      <c r="Q32" s="4">
        <v>0.103291713961407</v>
      </c>
      <c r="R32" s="4">
        <v>9.3076049943246295E-2</v>
      </c>
    </row>
    <row r="33" spans="1:18" x14ac:dyDescent="0.35">
      <c r="A33" t="s">
        <v>13</v>
      </c>
      <c r="B33" t="s">
        <v>8</v>
      </c>
      <c r="C33" s="3">
        <v>8</v>
      </c>
      <c r="D33" s="7">
        <v>1831199649.46</v>
      </c>
      <c r="E33" s="5">
        <v>63.749999999999901</v>
      </c>
      <c r="F33" s="3">
        <v>0</v>
      </c>
      <c r="G33" s="3">
        <v>1</v>
      </c>
      <c r="H33" s="3">
        <v>7</v>
      </c>
      <c r="I33" s="3">
        <v>0</v>
      </c>
      <c r="J33" s="4">
        <v>8.4967320261437898E-2</v>
      </c>
      <c r="K33" s="4">
        <v>0.11111111111111099</v>
      </c>
      <c r="L33" s="4">
        <v>9.1503267973856203E-2</v>
      </c>
      <c r="M33" s="4">
        <v>9.5860566448801698E-2</v>
      </c>
      <c r="N33" s="4">
        <v>0.14596949891067501</v>
      </c>
      <c r="O33" s="4">
        <v>0.161220043572984</v>
      </c>
      <c r="P33" s="4">
        <v>9.8039215686274495E-2</v>
      </c>
      <c r="Q33" s="4">
        <v>0.13071895424836599</v>
      </c>
      <c r="R33" s="4">
        <v>8.0610021786492306E-2</v>
      </c>
    </row>
    <row r="34" spans="1:18" x14ac:dyDescent="0.35">
      <c r="A34" t="s">
        <v>14</v>
      </c>
      <c r="B34" t="s">
        <v>8</v>
      </c>
      <c r="C34" s="3">
        <v>9</v>
      </c>
      <c r="D34" s="7">
        <v>1788422213</v>
      </c>
      <c r="E34" s="5">
        <v>59.5061728395061</v>
      </c>
      <c r="F34" s="3">
        <v>0</v>
      </c>
      <c r="G34" s="3">
        <v>2</v>
      </c>
      <c r="H34" s="3">
        <v>7</v>
      </c>
      <c r="I34" s="3">
        <v>0</v>
      </c>
      <c r="J34" s="4">
        <v>0.11410788381742699</v>
      </c>
      <c r="K34" s="4">
        <v>0.112033195020746</v>
      </c>
      <c r="L34" s="4">
        <v>8.5062240663900404E-2</v>
      </c>
      <c r="M34" s="4">
        <v>0.116182572614107</v>
      </c>
      <c r="N34" s="4">
        <v>0.116182572614107</v>
      </c>
      <c r="O34" s="4">
        <v>0.1701244813278</v>
      </c>
      <c r="P34" s="4">
        <v>0.103734439834024</v>
      </c>
      <c r="Q34" s="4">
        <v>0.112033195020746</v>
      </c>
      <c r="R34" s="4">
        <v>7.0539419087136901E-2</v>
      </c>
    </row>
    <row r="35" spans="1:18" x14ac:dyDescent="0.35">
      <c r="A35" t="s">
        <v>35</v>
      </c>
      <c r="B35" t="s">
        <v>8</v>
      </c>
      <c r="C35" s="3">
        <v>16</v>
      </c>
      <c r="D35" s="7">
        <v>1928021811.5509901</v>
      </c>
      <c r="E35" s="5">
        <v>51.4583333333333</v>
      </c>
      <c r="F35" s="3">
        <v>0</v>
      </c>
      <c r="G35" s="3">
        <v>9</v>
      </c>
      <c r="H35" s="3">
        <v>6</v>
      </c>
      <c r="I35" s="3">
        <v>1</v>
      </c>
      <c r="J35" s="4">
        <v>8.0971659919028299E-2</v>
      </c>
      <c r="K35" s="4">
        <v>7.8272604588393996E-2</v>
      </c>
      <c r="L35" s="4">
        <v>7.9622132253711203E-2</v>
      </c>
      <c r="M35" s="4">
        <v>0.11740890688259099</v>
      </c>
      <c r="N35" s="4">
        <v>0.168690958164642</v>
      </c>
      <c r="O35" s="4">
        <v>0.143049932523616</v>
      </c>
      <c r="P35" s="4">
        <v>0.113360323886639</v>
      </c>
      <c r="Q35" s="4">
        <v>0.11875843454790801</v>
      </c>
      <c r="R35" s="4">
        <v>9.9865047233468202E-2</v>
      </c>
    </row>
    <row r="36" spans="1:18" x14ac:dyDescent="0.35">
      <c r="A36" t="s">
        <v>16</v>
      </c>
      <c r="B36" t="s">
        <v>8</v>
      </c>
      <c r="C36" s="3">
        <v>23</v>
      </c>
      <c r="D36" s="7">
        <v>8540247511.8000002</v>
      </c>
      <c r="E36" s="5">
        <v>53.816425120772898</v>
      </c>
      <c r="F36" s="3">
        <v>0</v>
      </c>
      <c r="G36" s="3">
        <v>10</v>
      </c>
      <c r="H36" s="3">
        <v>10</v>
      </c>
      <c r="I36" s="3">
        <v>3</v>
      </c>
      <c r="J36" s="4">
        <v>6.9120287253141802E-2</v>
      </c>
      <c r="K36" s="4">
        <v>8.9766606822262104E-2</v>
      </c>
      <c r="L36" s="4">
        <v>0.110412926391382</v>
      </c>
      <c r="M36" s="4">
        <v>0.12657091561938899</v>
      </c>
      <c r="N36" s="4">
        <v>0.16606822262118401</v>
      </c>
      <c r="O36" s="4">
        <v>0.14721723518850899</v>
      </c>
      <c r="P36" s="4">
        <v>8.16876122082585E-2</v>
      </c>
      <c r="Q36" s="4">
        <v>0.109515260323159</v>
      </c>
      <c r="R36" s="4">
        <v>9.9640933572710894E-2</v>
      </c>
    </row>
    <row r="37" spans="1:18" x14ac:dyDescent="0.35">
      <c r="A37" t="s">
        <v>15</v>
      </c>
      <c r="B37" t="s">
        <v>8</v>
      </c>
      <c r="C37" s="3">
        <v>19</v>
      </c>
      <c r="D37" s="7">
        <v>2417085583.7090001</v>
      </c>
      <c r="E37" s="5">
        <v>57.076023391812797</v>
      </c>
      <c r="F37" s="3">
        <v>0</v>
      </c>
      <c r="G37" s="3">
        <v>6</v>
      </c>
      <c r="H37" s="3">
        <v>11</v>
      </c>
      <c r="I37" s="3">
        <v>2</v>
      </c>
      <c r="J37" s="4">
        <v>8.9139344262295001E-2</v>
      </c>
      <c r="K37" s="4">
        <v>0.10040983606557299</v>
      </c>
      <c r="L37" s="4">
        <v>8.6065573770491802E-2</v>
      </c>
      <c r="M37" s="4">
        <v>0.114754098360655</v>
      </c>
      <c r="N37" s="4">
        <v>0.144467213114754</v>
      </c>
      <c r="O37" s="4">
        <v>0.161885245901639</v>
      </c>
      <c r="P37" s="4">
        <v>9.2213114754098296E-2</v>
      </c>
      <c r="Q37" s="4">
        <v>0.13729508196721299</v>
      </c>
      <c r="R37" s="4">
        <v>7.3770491803278604E-2</v>
      </c>
    </row>
    <row r="38" spans="1:18" x14ac:dyDescent="0.35">
      <c r="A38" t="s">
        <v>11</v>
      </c>
      <c r="B38" t="s">
        <v>8</v>
      </c>
      <c r="C38" s="3">
        <v>13</v>
      </c>
      <c r="D38" s="7">
        <v>8318906162.6809998</v>
      </c>
      <c r="E38" s="5">
        <v>58.632478632478602</v>
      </c>
      <c r="F38" s="3">
        <v>0</v>
      </c>
      <c r="G38" s="3">
        <v>4</v>
      </c>
      <c r="H38" s="3">
        <v>7</v>
      </c>
      <c r="I38" s="3">
        <v>2</v>
      </c>
      <c r="J38" s="4">
        <v>5.3935860058308999E-2</v>
      </c>
      <c r="K38" s="4">
        <v>0.118075801749271</v>
      </c>
      <c r="L38" s="4">
        <v>9.0379008746355599E-2</v>
      </c>
      <c r="M38" s="4">
        <v>0.119533527696793</v>
      </c>
      <c r="N38" s="4">
        <v>0.13994169096209899</v>
      </c>
      <c r="O38" s="4">
        <v>0.16909620991253599</v>
      </c>
      <c r="P38" s="4">
        <v>0.12536443148688001</v>
      </c>
      <c r="Q38" s="4">
        <v>6.7055393586005804E-2</v>
      </c>
      <c r="R38" s="4">
        <v>0.116618075801749</v>
      </c>
    </row>
    <row r="39" spans="1:18" x14ac:dyDescent="0.35">
      <c r="A39" t="s">
        <v>10</v>
      </c>
      <c r="B39" t="s">
        <v>24</v>
      </c>
      <c r="C39" s="3">
        <v>7</v>
      </c>
      <c r="D39" s="7">
        <v>8088433108.1599998</v>
      </c>
      <c r="E39" s="5">
        <v>73.809523809523796</v>
      </c>
      <c r="F39" s="3">
        <v>0</v>
      </c>
      <c r="G39" s="3">
        <v>1</v>
      </c>
      <c r="H39" s="3">
        <v>2</v>
      </c>
      <c r="I39" s="3">
        <v>4</v>
      </c>
      <c r="J39" s="4">
        <v>4.7311827956989197E-2</v>
      </c>
      <c r="K39" s="4">
        <v>0.10752688172043</v>
      </c>
      <c r="L39" s="4">
        <v>0.109677419354838</v>
      </c>
      <c r="M39" s="4">
        <v>0.124731182795698</v>
      </c>
      <c r="N39" s="4">
        <v>0.13763440860215001</v>
      </c>
      <c r="O39" s="4">
        <v>0.124731182795698</v>
      </c>
      <c r="P39" s="4">
        <v>0.111827956989247</v>
      </c>
      <c r="Q39" s="4">
        <v>0.10752688172043</v>
      </c>
      <c r="R39" s="4">
        <v>0.12903225806451599</v>
      </c>
    </row>
    <row r="40" spans="1:18" x14ac:dyDescent="0.35">
      <c r="A40" t="s">
        <v>14</v>
      </c>
      <c r="B40" t="s">
        <v>24</v>
      </c>
      <c r="C40" s="3">
        <v>2</v>
      </c>
      <c r="D40" s="7">
        <v>2710166968.336</v>
      </c>
      <c r="E40" s="5">
        <v>89.4444444444444</v>
      </c>
      <c r="F40" s="3">
        <v>0</v>
      </c>
      <c r="G40" s="3">
        <v>0</v>
      </c>
      <c r="H40" s="3">
        <v>0</v>
      </c>
      <c r="I40" s="3">
        <v>2</v>
      </c>
      <c r="J40" s="4">
        <v>4.9689440993788803E-2</v>
      </c>
      <c r="K40" s="4">
        <v>0.12422360248447201</v>
      </c>
      <c r="L40" s="4">
        <v>0.111801242236024</v>
      </c>
      <c r="M40" s="4">
        <v>0.118012422360248</v>
      </c>
      <c r="N40" s="4">
        <v>0.12422360248447201</v>
      </c>
      <c r="O40" s="4">
        <v>0.12422360248447201</v>
      </c>
      <c r="P40" s="4">
        <v>0.12422360248447201</v>
      </c>
      <c r="Q40" s="4">
        <v>9.9378881987577605E-2</v>
      </c>
      <c r="R40" s="4">
        <v>0.12422360248447201</v>
      </c>
    </row>
    <row r="41" spans="1:18" x14ac:dyDescent="0.35">
      <c r="A41" t="s">
        <v>35</v>
      </c>
      <c r="B41" t="s">
        <v>24</v>
      </c>
      <c r="C41" s="3">
        <v>3</v>
      </c>
      <c r="D41" s="7">
        <v>1385544790.5829999</v>
      </c>
      <c r="E41" s="5">
        <v>76.296296296296305</v>
      </c>
      <c r="F41" s="3">
        <v>0</v>
      </c>
      <c r="G41" s="3">
        <v>0</v>
      </c>
      <c r="H41" s="3">
        <v>1</v>
      </c>
      <c r="I41" s="3">
        <v>2</v>
      </c>
      <c r="J41" s="4">
        <v>6.7961165048543604E-2</v>
      </c>
      <c r="K41" s="4">
        <v>9.7087378640776698E-2</v>
      </c>
      <c r="L41" s="4">
        <v>0.111650485436893</v>
      </c>
      <c r="M41" s="4">
        <v>0.101941747572815</v>
      </c>
      <c r="N41" s="4">
        <v>0.13106796116504801</v>
      </c>
      <c r="O41" s="4">
        <v>0.14563106796116501</v>
      </c>
      <c r="P41" s="4">
        <v>9.2233009708737795E-2</v>
      </c>
      <c r="Q41" s="4">
        <v>0.12621359223300899</v>
      </c>
      <c r="R41" s="4">
        <v>0.12621359223300899</v>
      </c>
    </row>
    <row r="42" spans="1:18" x14ac:dyDescent="0.35">
      <c r="A42" t="s">
        <v>16</v>
      </c>
      <c r="B42" t="s">
        <v>24</v>
      </c>
      <c r="C42" s="3">
        <v>7</v>
      </c>
      <c r="D42" s="7">
        <v>8088433108.1599998</v>
      </c>
      <c r="E42" s="5">
        <v>73.809523809523796</v>
      </c>
      <c r="F42" s="3">
        <v>0</v>
      </c>
      <c r="G42" s="3">
        <v>1</v>
      </c>
      <c r="H42" s="3">
        <v>2</v>
      </c>
      <c r="I42" s="3">
        <v>4</v>
      </c>
      <c r="J42" s="4">
        <v>4.7311827956989197E-2</v>
      </c>
      <c r="K42" s="4">
        <v>0.10752688172043</v>
      </c>
      <c r="L42" s="4">
        <v>0.109677419354838</v>
      </c>
      <c r="M42" s="4">
        <v>0.124731182795698</v>
      </c>
      <c r="N42" s="4">
        <v>0.13763440860215001</v>
      </c>
      <c r="O42" s="4">
        <v>0.124731182795698</v>
      </c>
      <c r="P42" s="4">
        <v>0.111827956989247</v>
      </c>
      <c r="Q42" s="4">
        <v>0.10752688172043</v>
      </c>
      <c r="R42" s="4">
        <v>0.12903225806451599</v>
      </c>
    </row>
    <row r="43" spans="1:18" x14ac:dyDescent="0.35">
      <c r="A43" t="s">
        <v>15</v>
      </c>
      <c r="B43" t="s">
        <v>24</v>
      </c>
      <c r="C43" s="3">
        <v>3</v>
      </c>
      <c r="D43" s="7">
        <v>1385544790.5829999</v>
      </c>
      <c r="E43" s="5">
        <v>76.296296296296305</v>
      </c>
      <c r="F43" s="3">
        <v>0</v>
      </c>
      <c r="G43" s="3">
        <v>0</v>
      </c>
      <c r="H43" s="3">
        <v>1</v>
      </c>
      <c r="I43" s="3">
        <v>2</v>
      </c>
      <c r="J43" s="4">
        <v>6.7961165048543604E-2</v>
      </c>
      <c r="K43" s="4">
        <v>9.7087378640776698E-2</v>
      </c>
      <c r="L43" s="4">
        <v>0.111650485436893</v>
      </c>
      <c r="M43" s="4">
        <v>0.101941747572815</v>
      </c>
      <c r="N43" s="4">
        <v>0.13106796116504801</v>
      </c>
      <c r="O43" s="4">
        <v>0.14563106796116501</v>
      </c>
      <c r="P43" s="4">
        <v>9.2233009708737795E-2</v>
      </c>
      <c r="Q43" s="4">
        <v>0.12621359223300899</v>
      </c>
      <c r="R43" s="4">
        <v>0.12621359223300899</v>
      </c>
    </row>
    <row r="44" spans="1:18" x14ac:dyDescent="0.35">
      <c r="A44" t="s">
        <v>11</v>
      </c>
      <c r="B44" t="s">
        <v>24</v>
      </c>
      <c r="C44" s="3">
        <v>5</v>
      </c>
      <c r="D44" s="7">
        <v>8042714608.1599998</v>
      </c>
      <c r="E44" s="5">
        <v>83.5555555555555</v>
      </c>
      <c r="F44" s="3">
        <v>0</v>
      </c>
      <c r="G44" s="3">
        <v>0</v>
      </c>
      <c r="H44" s="3">
        <v>1</v>
      </c>
      <c r="I44" s="3">
        <v>4</v>
      </c>
      <c r="J44" s="4">
        <v>4.5212765957446797E-2</v>
      </c>
      <c r="K44" s="4">
        <v>0.13297872340425501</v>
      </c>
      <c r="L44" s="4">
        <v>0.10904255319148901</v>
      </c>
      <c r="M44" s="4">
        <v>0.117021276595744</v>
      </c>
      <c r="N44" s="4">
        <v>0.13297872340425501</v>
      </c>
      <c r="O44" s="4">
        <v>0.12765957446808501</v>
      </c>
      <c r="P44" s="4">
        <v>0.122340425531914</v>
      </c>
      <c r="Q44" s="4">
        <v>9.0425531914893595E-2</v>
      </c>
      <c r="R44" s="4">
        <v>0.122340425531914</v>
      </c>
    </row>
    <row r="49" spans="4:6" x14ac:dyDescent="0.35">
      <c r="D49" s="9"/>
    </row>
    <row r="50" spans="4:6" x14ac:dyDescent="0.35">
      <c r="D50" s="9"/>
    </row>
    <row r="52" spans="4:6" x14ac:dyDescent="0.35">
      <c r="F52" s="10"/>
    </row>
  </sheetData>
  <sortState xmlns:xlrd2="http://schemas.microsoft.com/office/spreadsheetml/2017/richdata2" ref="A2:R44">
    <sortCondition ref="B10:B44"/>
    <sortCondition ref="A10:A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F5E7-7C8F-4880-B8F8-5C3F43989243}">
  <dimension ref="A1:H57"/>
  <sheetViews>
    <sheetView tabSelected="1" workbookViewId="0">
      <selection activeCell="C15" sqref="C15"/>
    </sheetView>
  </sheetViews>
  <sheetFormatPr defaultRowHeight="14.5" x14ac:dyDescent="0.35"/>
  <cols>
    <col min="3" max="3" width="15.54296875" style="7" bestFit="1" customWidth="1"/>
    <col min="4" max="5" width="15.54296875" style="7" customWidth="1"/>
    <col min="6" max="6" width="15" style="7" bestFit="1" customWidth="1"/>
    <col min="7" max="7" width="15" style="7" customWidth="1"/>
    <col min="8" max="8" width="15" style="12" customWidth="1"/>
  </cols>
  <sheetData>
    <row r="1" spans="1:8" s="1" customFormat="1" ht="43.5" x14ac:dyDescent="0.35">
      <c r="A1" s="2" t="s">
        <v>36</v>
      </c>
      <c r="B1" s="2" t="s">
        <v>38</v>
      </c>
      <c r="C1" s="8" t="s">
        <v>47</v>
      </c>
      <c r="D1" s="8" t="s">
        <v>37</v>
      </c>
      <c r="E1" s="8" t="s">
        <v>46</v>
      </c>
      <c r="F1" s="8" t="s">
        <v>48</v>
      </c>
      <c r="G1" s="8" t="s">
        <v>49</v>
      </c>
      <c r="H1" s="8" t="s">
        <v>45</v>
      </c>
    </row>
    <row r="2" spans="1:8" x14ac:dyDescent="0.35">
      <c r="A2" s="3">
        <v>2000</v>
      </c>
      <c r="B2" s="13">
        <v>2.0720000000000001</v>
      </c>
      <c r="F2" s="7">
        <v>144813990</v>
      </c>
      <c r="G2" s="7">
        <f t="shared" ref="G2:G15" si="0">ROUND(F2*B2,-3)</f>
        <v>300055000</v>
      </c>
    </row>
    <row r="3" spans="1:8" x14ac:dyDescent="0.35">
      <c r="A3" s="3">
        <v>2001</v>
      </c>
      <c r="B3" s="13">
        <v>2</v>
      </c>
      <c r="F3" s="7">
        <v>147987738</v>
      </c>
      <c r="G3" s="7">
        <f t="shared" si="0"/>
        <v>295975000</v>
      </c>
    </row>
    <row r="4" spans="1:8" x14ac:dyDescent="0.35">
      <c r="A4" s="3">
        <v>2002</v>
      </c>
      <c r="B4" s="13">
        <v>1.962</v>
      </c>
      <c r="C4" s="7">
        <v>105450000000</v>
      </c>
      <c r="D4" s="7">
        <f>ROUND(C4/29,-3)</f>
        <v>3636207000</v>
      </c>
      <c r="E4" s="7">
        <f>ROUND(D4*B4,-3)</f>
        <v>7134238000</v>
      </c>
      <c r="F4" s="7">
        <v>167128511</v>
      </c>
      <c r="G4" s="7">
        <f t="shared" si="0"/>
        <v>327906000</v>
      </c>
    </row>
    <row r="5" spans="1:8" x14ac:dyDescent="0.35">
      <c r="A5" s="3">
        <v>2003</v>
      </c>
      <c r="B5" s="13">
        <v>1.931</v>
      </c>
      <c r="F5" s="7">
        <v>157700421</v>
      </c>
      <c r="G5" s="7">
        <f t="shared" si="0"/>
        <v>304520000</v>
      </c>
      <c r="H5" s="12" t="s">
        <v>39</v>
      </c>
    </row>
    <row r="6" spans="1:8" x14ac:dyDescent="0.35">
      <c r="A6" s="3">
        <v>2004</v>
      </c>
      <c r="B6" s="13">
        <v>1.907</v>
      </c>
      <c r="F6" s="7">
        <v>180309873</v>
      </c>
      <c r="G6" s="7">
        <f t="shared" si="0"/>
        <v>343851000</v>
      </c>
    </row>
    <row r="7" spans="1:8" x14ac:dyDescent="0.35">
      <c r="A7" s="3">
        <v>2005</v>
      </c>
      <c r="B7" s="13">
        <v>1.855</v>
      </c>
      <c r="F7" s="7">
        <v>157499788</v>
      </c>
      <c r="G7" s="7">
        <f t="shared" si="0"/>
        <v>292162000</v>
      </c>
      <c r="H7" s="12" t="s">
        <v>40</v>
      </c>
    </row>
    <row r="8" spans="1:8" x14ac:dyDescent="0.35">
      <c r="A8" s="3">
        <v>2006</v>
      </c>
      <c r="B8" s="13">
        <v>1.7889999999999999</v>
      </c>
      <c r="C8" s="7">
        <v>105190000000</v>
      </c>
      <c r="D8" s="7">
        <f>ROUND(C8/23,-3)</f>
        <v>4573478000</v>
      </c>
      <c r="E8" s="7">
        <f>ROUND(D8*B8,-3)</f>
        <v>8181952000</v>
      </c>
      <c r="F8" s="7">
        <v>160865688</v>
      </c>
      <c r="G8" s="7">
        <f t="shared" si="0"/>
        <v>287789000</v>
      </c>
    </row>
    <row r="9" spans="1:8" x14ac:dyDescent="0.35">
      <c r="A9" s="3">
        <v>2007</v>
      </c>
      <c r="B9" s="13">
        <v>1.722</v>
      </c>
      <c r="F9" s="7">
        <v>188564559</v>
      </c>
      <c r="G9" s="7">
        <f t="shared" si="0"/>
        <v>324708000</v>
      </c>
    </row>
    <row r="10" spans="1:8" x14ac:dyDescent="0.35">
      <c r="A10" s="3">
        <v>2008</v>
      </c>
      <c r="B10" s="13">
        <v>1.653</v>
      </c>
      <c r="F10" s="7">
        <v>197394474</v>
      </c>
      <c r="G10" s="7">
        <f t="shared" si="0"/>
        <v>326293000</v>
      </c>
      <c r="H10" s="12" t="s">
        <v>43</v>
      </c>
    </row>
    <row r="11" spans="1:8" x14ac:dyDescent="0.35">
      <c r="A11" s="3">
        <v>2009</v>
      </c>
      <c r="B11" s="13">
        <v>1.643</v>
      </c>
      <c r="F11" s="7">
        <v>186611088</v>
      </c>
      <c r="G11" s="7">
        <f t="shared" si="0"/>
        <v>306602000</v>
      </c>
    </row>
    <row r="12" spans="1:8" x14ac:dyDescent="0.35">
      <c r="A12" s="3">
        <v>2010</v>
      </c>
      <c r="B12" s="13">
        <v>1.6379999999999999</v>
      </c>
      <c r="C12" s="7">
        <v>189300000000</v>
      </c>
      <c r="D12" s="7">
        <f>ROUND(C12/30,-3)</f>
        <v>6310000000</v>
      </c>
      <c r="E12" s="7">
        <f>ROUND(D12*B12,-3)</f>
        <v>10335780000</v>
      </c>
      <c r="F12" s="7">
        <v>240463883</v>
      </c>
      <c r="G12" s="7">
        <f t="shared" si="0"/>
        <v>393880000</v>
      </c>
    </row>
    <row r="13" spans="1:8" x14ac:dyDescent="0.35">
      <c r="A13" s="3">
        <v>2011</v>
      </c>
      <c r="B13" s="13">
        <v>1.5960000000000001</v>
      </c>
      <c r="F13" s="7">
        <v>223146554</v>
      </c>
      <c r="G13" s="7">
        <f t="shared" si="0"/>
        <v>356142000</v>
      </c>
    </row>
    <row r="14" spans="1:8" x14ac:dyDescent="0.35">
      <c r="A14" s="3">
        <v>2012</v>
      </c>
      <c r="B14" s="13">
        <v>1.556</v>
      </c>
      <c r="F14" s="7">
        <v>223999173</v>
      </c>
      <c r="G14" s="7">
        <f t="shared" si="0"/>
        <v>348543000</v>
      </c>
    </row>
    <row r="15" spans="1:8" x14ac:dyDescent="0.35">
      <c r="A15" s="3">
        <v>2013</v>
      </c>
      <c r="B15" s="13">
        <v>1.5369999999999999</v>
      </c>
      <c r="F15" s="7">
        <v>242377531</v>
      </c>
      <c r="G15" s="7">
        <f t="shared" si="0"/>
        <v>372534000</v>
      </c>
    </row>
    <row r="16" spans="1:8" x14ac:dyDescent="0.35">
      <c r="A16" s="3">
        <v>2014</v>
      </c>
      <c r="B16" s="13">
        <v>1.51</v>
      </c>
      <c r="C16" s="7">
        <v>174000000000</v>
      </c>
      <c r="D16" s="7">
        <f>ROUND(C16/30,-3)</f>
        <v>5800000000</v>
      </c>
      <c r="E16" s="7">
        <f>ROUND(D16*B16,-3)</f>
        <v>8758000000</v>
      </c>
      <c r="F16" s="7">
        <v>244853289</v>
      </c>
      <c r="G16" s="7">
        <f>ROUND(F16*B16,-3)</f>
        <v>369728000</v>
      </c>
    </row>
    <row r="17" spans="1:8" x14ac:dyDescent="0.35">
      <c r="A17" s="3">
        <v>2015</v>
      </c>
      <c r="B17" s="13">
        <v>1.4890000000000001</v>
      </c>
      <c r="F17" s="7">
        <v>243678295</v>
      </c>
      <c r="G17" s="7">
        <f t="shared" ref="G17:G26" si="1">ROUND(F17*B17,-3)</f>
        <v>362837000</v>
      </c>
      <c r="H17" s="12" t="s">
        <v>41</v>
      </c>
    </row>
    <row r="18" spans="1:8" x14ac:dyDescent="0.35">
      <c r="A18" s="3">
        <v>2016</v>
      </c>
      <c r="B18" s="13">
        <v>1.4570000000000001</v>
      </c>
      <c r="F18" s="7">
        <v>260811477</v>
      </c>
      <c r="G18" s="7">
        <f t="shared" si="1"/>
        <v>380002000</v>
      </c>
      <c r="H18" s="12" t="s">
        <v>44</v>
      </c>
    </row>
    <row r="19" spans="1:8" x14ac:dyDescent="0.35">
      <c r="A19" s="3">
        <v>2017</v>
      </c>
      <c r="B19" s="13">
        <v>1.4139999999999999</v>
      </c>
      <c r="F19" s="7">
        <v>266620332</v>
      </c>
      <c r="G19" s="7">
        <f t="shared" si="1"/>
        <v>377001000</v>
      </c>
    </row>
    <row r="20" spans="1:8" x14ac:dyDescent="0.35">
      <c r="A20" s="3">
        <v>2018</v>
      </c>
      <c r="B20" s="13">
        <v>1.37</v>
      </c>
      <c r="C20" s="7">
        <v>196800000000</v>
      </c>
      <c r="D20" s="7">
        <f>ROUND(C20/22,-3)</f>
        <v>8945455000</v>
      </c>
      <c r="E20" s="7">
        <f>ROUND(D20*B20,-3)</f>
        <v>12255273000</v>
      </c>
      <c r="F20" s="7">
        <v>295558015</v>
      </c>
      <c r="G20" s="7">
        <f t="shared" si="1"/>
        <v>404914000</v>
      </c>
    </row>
    <row r="21" spans="1:8" x14ac:dyDescent="0.35">
      <c r="A21" s="3">
        <v>2019</v>
      </c>
      <c r="B21" s="13">
        <v>1.3360000000000001</v>
      </c>
      <c r="F21" s="7">
        <v>307563894</v>
      </c>
      <c r="G21" s="7">
        <f t="shared" si="1"/>
        <v>410905000</v>
      </c>
    </row>
    <row r="22" spans="1:8" x14ac:dyDescent="0.35">
      <c r="A22" s="3">
        <v>2020</v>
      </c>
      <c r="B22" s="13">
        <v>1.3140000000000001</v>
      </c>
      <c r="F22" s="7">
        <v>300491703</v>
      </c>
      <c r="G22" s="7">
        <f t="shared" si="1"/>
        <v>394846000</v>
      </c>
    </row>
    <row r="23" spans="1:8" x14ac:dyDescent="0.35">
      <c r="A23" s="3">
        <v>2021</v>
      </c>
      <c r="B23" s="13">
        <v>1.2569999999999999</v>
      </c>
      <c r="F23" s="7">
        <v>317808282</v>
      </c>
      <c r="G23" s="7">
        <f t="shared" si="1"/>
        <v>399485000</v>
      </c>
    </row>
    <row r="24" spans="1:8" x14ac:dyDescent="0.35">
      <c r="A24" s="3">
        <v>2022</v>
      </c>
      <c r="B24" s="13">
        <v>1.153</v>
      </c>
      <c r="C24" s="7">
        <v>300200000000</v>
      </c>
      <c r="D24" s="7">
        <f>ROUND(C24/28,-3)</f>
        <v>10721429000</v>
      </c>
      <c r="E24" s="7">
        <f>ROUND(D24*B24,-3)</f>
        <v>12361808000</v>
      </c>
      <c r="F24" s="7">
        <v>379672207</v>
      </c>
      <c r="G24" s="7">
        <f t="shared" si="1"/>
        <v>437762000</v>
      </c>
      <c r="H24" s="12" t="s">
        <v>42</v>
      </c>
    </row>
    <row r="25" spans="1:8" x14ac:dyDescent="0.35">
      <c r="A25" s="3">
        <v>2023</v>
      </c>
      <c r="B25" s="13">
        <v>1.0900000000000001</v>
      </c>
      <c r="F25" s="7">
        <v>384008269</v>
      </c>
      <c r="G25" s="7">
        <f t="shared" si="1"/>
        <v>418569000</v>
      </c>
    </row>
    <row r="26" spans="1:8" x14ac:dyDescent="0.35">
      <c r="A26" s="3">
        <v>2024</v>
      </c>
      <c r="B26" s="13">
        <v>1.0509999999999999</v>
      </c>
      <c r="F26" s="7">
        <v>381145567</v>
      </c>
      <c r="G26" s="7">
        <f t="shared" si="1"/>
        <v>400584000</v>
      </c>
    </row>
    <row r="27" spans="1:8" x14ac:dyDescent="0.35">
      <c r="A27" s="3">
        <v>2025</v>
      </c>
      <c r="B27" s="13">
        <v>1.0249999999999999</v>
      </c>
    </row>
    <row r="28" spans="1:8" x14ac:dyDescent="0.35">
      <c r="A28" s="3">
        <v>2026</v>
      </c>
      <c r="B28" s="13">
        <v>1</v>
      </c>
      <c r="C28" s="7">
        <v>361990000000</v>
      </c>
      <c r="D28" s="7">
        <f>ROUND(C28/24,-3)</f>
        <v>15082917000</v>
      </c>
      <c r="E28" s="7">
        <f>ROUND(D28*B28,-3)</f>
        <v>15082917000</v>
      </c>
    </row>
    <row r="30" spans="1:8" x14ac:dyDescent="0.35">
      <c r="B30" s="14"/>
    </row>
    <row r="31" spans="1:8" x14ac:dyDescent="0.35">
      <c r="A31" s="17"/>
      <c r="B31" s="18"/>
      <c r="C31" s="19"/>
      <c r="D31" s="19"/>
      <c r="E31" s="19"/>
      <c r="F31" s="19"/>
    </row>
    <row r="32" spans="1:8" ht="15.5" x14ac:dyDescent="0.35">
      <c r="A32" s="20"/>
      <c r="B32" s="15"/>
      <c r="C32" s="15"/>
      <c r="D32" s="15"/>
      <c r="E32" s="15"/>
      <c r="F32" s="23"/>
      <c r="G32" s="23"/>
    </row>
    <row r="33" spans="1:7" ht="15.5" x14ac:dyDescent="0.35">
      <c r="A33" s="20"/>
      <c r="B33" s="21"/>
      <c r="C33" s="16"/>
      <c r="D33" s="16"/>
      <c r="E33" s="16"/>
      <c r="F33" s="22"/>
      <c r="G33" s="22"/>
    </row>
    <row r="34" spans="1:7" ht="15.5" x14ac:dyDescent="0.35">
      <c r="A34" s="20"/>
      <c r="B34" s="21"/>
      <c r="C34" s="16"/>
      <c r="D34" s="16"/>
      <c r="E34" s="16"/>
      <c r="F34" s="22"/>
      <c r="G34" s="22"/>
    </row>
    <row r="35" spans="1:7" ht="15.5" x14ac:dyDescent="0.35">
      <c r="A35" s="20"/>
      <c r="B35" s="21"/>
      <c r="C35" s="16"/>
      <c r="D35" s="16"/>
      <c r="E35" s="16"/>
      <c r="F35" s="22"/>
      <c r="G35" s="22"/>
    </row>
    <row r="36" spans="1:7" ht="15.5" x14ac:dyDescent="0.35">
      <c r="A36" s="20"/>
      <c r="B36" s="21"/>
      <c r="C36" s="16"/>
      <c r="D36" s="16"/>
      <c r="E36" s="16"/>
      <c r="F36" s="22"/>
      <c r="G36" s="22"/>
    </row>
    <row r="37" spans="1:7" ht="15.5" x14ac:dyDescent="0.35">
      <c r="A37" s="20"/>
      <c r="B37" s="21"/>
      <c r="C37" s="16"/>
      <c r="D37" s="16"/>
      <c r="E37" s="16"/>
      <c r="F37" s="22"/>
      <c r="G37" s="22"/>
    </row>
    <row r="38" spans="1:7" ht="15.5" x14ac:dyDescent="0.35">
      <c r="A38" s="20"/>
      <c r="B38" s="21"/>
      <c r="C38" s="16"/>
      <c r="D38" s="16"/>
      <c r="E38" s="16"/>
      <c r="F38" s="22"/>
      <c r="G38" s="22"/>
    </row>
    <row r="39" spans="1:7" ht="15.5" x14ac:dyDescent="0.35">
      <c r="A39" s="20"/>
      <c r="B39" s="21"/>
      <c r="C39" s="16"/>
      <c r="D39" s="16"/>
      <c r="E39" s="16"/>
      <c r="F39" s="22"/>
      <c r="G39" s="22"/>
    </row>
    <row r="40" spans="1:7" ht="15.5" x14ac:dyDescent="0.35">
      <c r="A40" s="20"/>
      <c r="B40" s="21"/>
      <c r="C40" s="16"/>
      <c r="D40" s="16"/>
      <c r="E40" s="16"/>
      <c r="F40" s="22"/>
      <c r="G40" s="22"/>
    </row>
    <row r="41" spans="1:7" ht="15.5" x14ac:dyDescent="0.35">
      <c r="A41" s="20"/>
      <c r="B41" s="21"/>
      <c r="C41" s="16"/>
      <c r="D41" s="16"/>
      <c r="E41" s="16"/>
      <c r="F41" s="22"/>
      <c r="G41" s="22"/>
    </row>
    <row r="42" spans="1:7" ht="15.5" x14ac:dyDescent="0.35">
      <c r="A42" s="20"/>
      <c r="B42" s="21"/>
      <c r="C42" s="16"/>
      <c r="D42" s="16"/>
      <c r="E42" s="16"/>
      <c r="F42" s="22"/>
      <c r="G42" s="22"/>
    </row>
    <row r="43" spans="1:7" ht="15.5" x14ac:dyDescent="0.35">
      <c r="A43" s="20"/>
      <c r="B43" s="21"/>
      <c r="C43" s="16"/>
      <c r="D43" s="16"/>
      <c r="E43" s="16"/>
      <c r="F43" s="15"/>
      <c r="G43" s="15"/>
    </row>
    <row r="44" spans="1:7" x14ac:dyDescent="0.35">
      <c r="A44" s="17"/>
      <c r="B44" s="21"/>
      <c r="C44" s="16"/>
      <c r="D44" s="16"/>
      <c r="E44" s="16"/>
      <c r="F44" s="22"/>
      <c r="G44" s="22"/>
    </row>
    <row r="45" spans="1:7" x14ac:dyDescent="0.35">
      <c r="A45" s="17"/>
      <c r="B45" s="21"/>
      <c r="C45" s="16"/>
      <c r="D45" s="16"/>
      <c r="E45" s="16"/>
      <c r="F45" s="22"/>
      <c r="G45" s="22"/>
    </row>
    <row r="46" spans="1:7" x14ac:dyDescent="0.35">
      <c r="B46" s="21"/>
      <c r="C46" s="16"/>
      <c r="D46" s="16"/>
      <c r="E46" s="16"/>
      <c r="F46" s="22"/>
      <c r="G46" s="22"/>
    </row>
    <row r="47" spans="1:7" x14ac:dyDescent="0.35">
      <c r="B47" s="21"/>
      <c r="C47" s="16"/>
      <c r="D47" s="16"/>
      <c r="E47" s="16"/>
      <c r="F47" s="15"/>
      <c r="G47" s="15"/>
    </row>
    <row r="48" spans="1:7" x14ac:dyDescent="0.35">
      <c r="B48" s="21"/>
      <c r="C48" s="16"/>
      <c r="D48" s="16"/>
      <c r="E48" s="16"/>
      <c r="F48" s="22"/>
      <c r="G48" s="22"/>
    </row>
    <row r="49" spans="2:7" x14ac:dyDescent="0.35">
      <c r="B49" s="21"/>
      <c r="C49" s="16"/>
      <c r="D49" s="16"/>
      <c r="E49" s="16"/>
      <c r="F49" s="22"/>
      <c r="G49" s="22"/>
    </row>
    <row r="50" spans="2:7" x14ac:dyDescent="0.35">
      <c r="B50" s="21"/>
      <c r="C50" s="16"/>
      <c r="D50" s="16"/>
      <c r="E50" s="16"/>
      <c r="F50" s="22"/>
      <c r="G50" s="22"/>
    </row>
    <row r="51" spans="2:7" x14ac:dyDescent="0.35">
      <c r="B51" s="21"/>
      <c r="C51" s="16"/>
      <c r="D51" s="16"/>
      <c r="E51" s="16"/>
      <c r="F51" s="15"/>
      <c r="G51" s="22"/>
    </row>
    <row r="52" spans="2:7" x14ac:dyDescent="0.35">
      <c r="B52" s="21"/>
      <c r="C52" s="16"/>
      <c r="D52" s="16"/>
      <c r="E52" s="16"/>
      <c r="F52" s="22"/>
      <c r="G52" s="22"/>
    </row>
    <row r="53" spans="2:7" x14ac:dyDescent="0.35">
      <c r="B53" s="21"/>
      <c r="C53" s="16"/>
      <c r="D53" s="16"/>
      <c r="E53" s="16"/>
      <c r="F53" s="22"/>
      <c r="G53" s="22"/>
    </row>
    <row r="54" spans="2:7" x14ac:dyDescent="0.35">
      <c r="B54" s="21"/>
      <c r="C54" s="16"/>
      <c r="D54" s="16"/>
      <c r="E54" s="16"/>
      <c r="F54" s="22"/>
      <c r="G54" s="22"/>
    </row>
    <row r="55" spans="2:7" x14ac:dyDescent="0.35">
      <c r="B55" s="21"/>
      <c r="C55" s="16"/>
      <c r="D55" s="16"/>
      <c r="E55" s="16"/>
      <c r="F55" s="15"/>
      <c r="G55" s="15"/>
    </row>
    <row r="56" spans="2:7" x14ac:dyDescent="0.35">
      <c r="B56" s="21"/>
      <c r="C56" s="16"/>
      <c r="D56" s="16"/>
      <c r="E56" s="16"/>
      <c r="F56" s="22"/>
      <c r="G56" s="22"/>
    </row>
    <row r="57" spans="2:7" x14ac:dyDescent="0.35">
      <c r="B57" s="21"/>
      <c r="C57" s="16"/>
      <c r="D57" s="16"/>
      <c r="E57" s="16"/>
      <c r="F57" s="22"/>
      <c r="G57" s="24"/>
    </row>
  </sheetData>
  <mergeCells count="1">
    <mergeCell ref="F32:G3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</vt:lpstr>
      <vt:lpstr>data</vt:lpstr>
      <vt:lpstr>funding_history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Helmann</dc:creator>
  <cp:lastModifiedBy>Craig Helmann</cp:lastModifiedBy>
  <dcterms:created xsi:type="dcterms:W3CDTF">2025-04-24T22:36:37Z</dcterms:created>
  <dcterms:modified xsi:type="dcterms:W3CDTF">2025-05-07T23:37:31Z</dcterms:modified>
</cp:coreProperties>
</file>