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300" windowHeight="9465" tabRatio="829" activeTab="2"/>
  </bookViews>
  <sheets>
    <sheet name="Freeway - Soundcast vs 4K" sheetId="5" r:id="rId1"/>
    <sheet name="Freeway - Soundcast vs Counts" sheetId="4" r:id="rId2"/>
    <sheet name="Arterial - Soundcast vs Counts" sheetId="2" r:id="rId3"/>
    <sheet name="Arterial - Soundcast vs 4k" sheetId="3" r:id="rId4"/>
    <sheet name="Data" sheetId="1" r:id="rId5"/>
  </sheets>
  <calcPr calcId="145621"/>
</workbook>
</file>

<file path=xl/calcChain.xml><?xml version="1.0" encoding="utf-8"?>
<calcChain xmlns="http://schemas.openxmlformats.org/spreadsheetml/2006/main">
  <c r="Q44" i="2" l="1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P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J5" i="4"/>
  <c r="K5" i="4" l="1"/>
  <c r="M5" i="4" s="1"/>
  <c r="J6" i="4"/>
  <c r="L6" i="4" s="1"/>
  <c r="K6" i="4"/>
  <c r="M6" i="4" s="1"/>
  <c r="J7" i="4"/>
  <c r="L7" i="4" s="1"/>
  <c r="K7" i="4"/>
  <c r="M7" i="4" s="1"/>
  <c r="J8" i="4"/>
  <c r="K8" i="4"/>
  <c r="M8" i="4" s="1"/>
  <c r="J9" i="4"/>
  <c r="L9" i="4" s="1"/>
  <c r="K9" i="4"/>
  <c r="M9" i="4" s="1"/>
  <c r="J10" i="4"/>
  <c r="L10" i="4" s="1"/>
  <c r="K10" i="4"/>
  <c r="M10" i="4" s="1"/>
  <c r="J11" i="4"/>
  <c r="L11" i="4" s="1"/>
  <c r="K11" i="4"/>
  <c r="M11" i="4" s="1"/>
  <c r="J12" i="4"/>
  <c r="K12" i="4"/>
  <c r="M12" i="4" s="1"/>
  <c r="J13" i="4"/>
  <c r="K13" i="4"/>
  <c r="M13" i="4" s="1"/>
  <c r="J14" i="4"/>
  <c r="L14" i="4" s="1"/>
  <c r="K14" i="4"/>
  <c r="M14" i="4" s="1"/>
  <c r="J15" i="4"/>
  <c r="L15" i="4" s="1"/>
  <c r="K15" i="4"/>
  <c r="M15" i="4" s="1"/>
  <c r="C29" i="4"/>
  <c r="O16" i="4"/>
  <c r="N16" i="4"/>
  <c r="I16" i="4"/>
  <c r="H16" i="4"/>
  <c r="S15" i="4"/>
  <c r="R15" i="4"/>
  <c r="G15" i="4"/>
  <c r="F15" i="4"/>
  <c r="S14" i="4"/>
  <c r="R14" i="4"/>
  <c r="G14" i="4"/>
  <c r="F14" i="4"/>
  <c r="R13" i="4"/>
  <c r="S13" i="4"/>
  <c r="L13" i="4"/>
  <c r="G13" i="4"/>
  <c r="F13" i="4"/>
  <c r="S12" i="4"/>
  <c r="R12" i="4"/>
  <c r="L12" i="4"/>
  <c r="G12" i="4"/>
  <c r="F12" i="4"/>
  <c r="S11" i="4"/>
  <c r="R11" i="4"/>
  <c r="G11" i="4"/>
  <c r="F11" i="4"/>
  <c r="S10" i="4"/>
  <c r="R10" i="4"/>
  <c r="G10" i="4"/>
  <c r="F10" i="4"/>
  <c r="R9" i="4"/>
  <c r="S9" i="4"/>
  <c r="G9" i="4"/>
  <c r="F9" i="4"/>
  <c r="S8" i="4"/>
  <c r="R8" i="4"/>
  <c r="L8" i="4"/>
  <c r="G8" i="4"/>
  <c r="F8" i="4"/>
  <c r="S7" i="4"/>
  <c r="R7" i="4"/>
  <c r="G7" i="4"/>
  <c r="F7" i="4"/>
  <c r="S6" i="4"/>
  <c r="R6" i="4"/>
  <c r="G6" i="4"/>
  <c r="F6" i="4"/>
  <c r="R5" i="4"/>
  <c r="S5" i="4"/>
  <c r="G5" i="4"/>
  <c r="F5" i="4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G5" i="3"/>
  <c r="F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K5" i="3"/>
  <c r="J5" i="3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G5" i="2"/>
  <c r="F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5" i="2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5" i="5"/>
  <c r="F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K5" i="5"/>
  <c r="J5" i="5"/>
  <c r="C29" i="5"/>
  <c r="O16" i="5"/>
  <c r="N16" i="5"/>
  <c r="I16" i="5"/>
  <c r="H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F16" i="4" l="1"/>
  <c r="G16" i="4"/>
  <c r="J16" i="4"/>
  <c r="L16" i="4"/>
  <c r="Q16" i="4"/>
  <c r="S16" i="4" s="1"/>
  <c r="K16" i="4"/>
  <c r="M16" i="4" s="1"/>
  <c r="L5" i="4"/>
  <c r="P16" i="4"/>
  <c r="R16" i="4" s="1"/>
  <c r="L14" i="5"/>
  <c r="L15" i="5"/>
  <c r="M14" i="5"/>
  <c r="L13" i="5"/>
  <c r="M13" i="5"/>
  <c r="G16" i="5"/>
  <c r="M15" i="5"/>
  <c r="L10" i="5"/>
  <c r="P16" i="5"/>
  <c r="R16" i="5" s="1"/>
  <c r="Q16" i="5"/>
  <c r="S16" i="5" s="1"/>
  <c r="R5" i="5"/>
  <c r="S5" i="5"/>
  <c r="F16" i="5" l="1"/>
  <c r="L11" i="5"/>
  <c r="M8" i="5"/>
  <c r="L6" i="5"/>
  <c r="M12" i="5"/>
  <c r="L12" i="5"/>
  <c r="M7" i="5"/>
  <c r="L9" i="5"/>
  <c r="L8" i="5"/>
  <c r="L7" i="5"/>
  <c r="M10" i="5"/>
  <c r="M11" i="5"/>
  <c r="M6" i="5"/>
  <c r="M9" i="5"/>
  <c r="M5" i="5"/>
  <c r="J16" i="5" l="1"/>
  <c r="L16" i="5" s="1"/>
  <c r="L5" i="5"/>
  <c r="K16" i="5"/>
  <c r="M16" i="5" s="1"/>
  <c r="I45" i="3" l="1"/>
  <c r="H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6" i="2"/>
  <c r="M6" i="2"/>
  <c r="L7" i="2"/>
  <c r="M7" i="2"/>
  <c r="L8" i="2"/>
  <c r="M8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M5" i="2"/>
  <c r="L5" i="2"/>
  <c r="J45" i="2" l="1"/>
  <c r="L45" i="2" s="1"/>
  <c r="K45" i="2"/>
  <c r="M45" i="2" s="1"/>
  <c r="L9" i="2"/>
  <c r="K45" i="3"/>
  <c r="M45" i="3" s="1"/>
  <c r="J45" i="3"/>
  <c r="L45" i="3" s="1"/>
</calcChain>
</file>

<file path=xl/sharedStrings.xml><?xml version="1.0" encoding="utf-8"?>
<sst xmlns="http://schemas.openxmlformats.org/spreadsheetml/2006/main" count="798" uniqueCount="315">
  <si>
    <t>Table 5. AM and PM Peak Period Travel Times</t>
  </si>
  <si>
    <t>Corridor</t>
  </si>
  <si>
    <t>County</t>
  </si>
  <si>
    <t>City</t>
  </si>
  <si>
    <t>Corridor ID</t>
  </si>
  <si>
    <t>Length</t>
  </si>
  <si>
    <t>AM Peak Period Travel Time (minutes)</t>
  </si>
  <si>
    <t>PM Peak Period Travel Time (minutes)</t>
  </si>
  <si>
    <t>Observed</t>
  </si>
  <si>
    <t>Model</t>
  </si>
  <si>
    <t>Ratio 
(Model / Observed)</t>
  </si>
  <si>
    <t>NB / EB</t>
  </si>
  <si>
    <t>SB / WB</t>
  </si>
  <si>
    <t>15th Ave</t>
  </si>
  <si>
    <t>King</t>
  </si>
  <si>
    <t>Seattle</t>
  </si>
  <si>
    <t>19th Street</t>
  </si>
  <si>
    <t>Pierce</t>
  </si>
  <si>
    <t>Tacoma</t>
  </si>
  <si>
    <t>20th Ave / Hewitt</t>
  </si>
  <si>
    <t>Snohomish</t>
  </si>
  <si>
    <t>Everett</t>
  </si>
  <si>
    <t>23rd Ave</t>
  </si>
  <si>
    <t>56th Street</t>
  </si>
  <si>
    <t>68th / Juanita</t>
  </si>
  <si>
    <t>Kenmore / Kirkland</t>
  </si>
  <si>
    <t>72nd Street</t>
  </si>
  <si>
    <t>NE 145th Street</t>
  </si>
  <si>
    <t>148th Ave</t>
  </si>
  <si>
    <t>Bellevue</t>
  </si>
  <si>
    <t>164th Street</t>
  </si>
  <si>
    <t>Lynnwood / Mill Creek</t>
  </si>
  <si>
    <t>176th Street</t>
  </si>
  <si>
    <t>196th Street</t>
  </si>
  <si>
    <t>Airport Road</t>
  </si>
  <si>
    <t>Everett / Mill Creek</t>
  </si>
  <si>
    <t>Bell-Red Road</t>
  </si>
  <si>
    <t>Bellevue / Redmond</t>
  </si>
  <si>
    <t>Bothell-Everett Hwy</t>
  </si>
  <si>
    <t>Bothell / Mill Creek / Everett</t>
  </si>
  <si>
    <t>Brownsville Hwy</t>
  </si>
  <si>
    <t>Kitsap</t>
  </si>
  <si>
    <t>Brownsville</t>
  </si>
  <si>
    <t>Bucklin Hill Rd</t>
  </si>
  <si>
    <t>Silverdale</t>
  </si>
  <si>
    <t>Burnham Drive</t>
  </si>
  <si>
    <t>Gig Harbor</t>
  </si>
  <si>
    <t>Canyon Road</t>
  </si>
  <si>
    <t>Puyallup</t>
  </si>
  <si>
    <t>Delridge</t>
  </si>
  <si>
    <t>Kitsap Way</t>
  </si>
  <si>
    <t>Bremerton</t>
  </si>
  <si>
    <t>Marine Drive</t>
  </si>
  <si>
    <t>Pacific Avenue</t>
  </si>
  <si>
    <t>Pearl Street</t>
  </si>
  <si>
    <t>Sedgewick Roaod</t>
  </si>
  <si>
    <t>Port Orchard</t>
  </si>
  <si>
    <t>Silverdale Way</t>
  </si>
  <si>
    <t>SR 169</t>
  </si>
  <si>
    <t>Renton / Maple Valley</t>
  </si>
  <si>
    <t>SR 522</t>
  </si>
  <si>
    <t>Bothell / Kenmore / Lake Forest Park</t>
  </si>
  <si>
    <t>SR 3: SR 160 to SR 304</t>
  </si>
  <si>
    <t>Port Orchard / Bremerton</t>
  </si>
  <si>
    <t>SR 3: SR 304 to Silverdale Way</t>
  </si>
  <si>
    <t>Bremerton / Silverdale</t>
  </si>
  <si>
    <t>SR 3: Silverdale Way to SR 305</t>
  </si>
  <si>
    <t>Silverdale / Poulsbo</t>
  </si>
  <si>
    <t>SR 9</t>
  </si>
  <si>
    <t>Snohomish / Lake Stevens</t>
  </si>
  <si>
    <t>SR 161</t>
  </si>
  <si>
    <t>SR 304</t>
  </si>
  <si>
    <t>SR 305</t>
  </si>
  <si>
    <t>Poulsbo</t>
  </si>
  <si>
    <t>SR 516</t>
  </si>
  <si>
    <t>Kent / Covington</t>
  </si>
  <si>
    <t>SR 529</t>
  </si>
  <si>
    <t>Everett / Marysville</t>
  </si>
  <si>
    <t>SR 530</t>
  </si>
  <si>
    <t>Arlington / Darrington</t>
  </si>
  <si>
    <t>SR 532</t>
  </si>
  <si>
    <t>Stanwood</t>
  </si>
  <si>
    <t>Wollochet Drive</t>
  </si>
  <si>
    <t>Overall Average</t>
  </si>
  <si>
    <t>4K</t>
  </si>
  <si>
    <t>Soundcast</t>
  </si>
  <si>
    <t>auto_time</t>
  </si>
  <si>
    <t>Corridor Input File</t>
  </si>
  <si>
    <t>Observed (2010)</t>
  </si>
  <si>
    <t>Model (2010)</t>
  </si>
  <si>
    <t>Everett to Seattle via I-5</t>
  </si>
  <si>
    <t>Federal Way to Seattle via I-5</t>
  </si>
  <si>
    <t>Lynnwood to Bellevue via I-405</t>
  </si>
  <si>
    <t>Tukwila to Bellevue via I-405</t>
  </si>
  <si>
    <t>Renton to Auburn via SR 167</t>
  </si>
  <si>
    <t>Seattle to Redmond via SR 520</t>
  </si>
  <si>
    <t>Bellevue to Redmond via SR 520</t>
  </si>
  <si>
    <t>Bellevue to Issaquah via I-90</t>
  </si>
  <si>
    <t>Bellevue to Seattle via SR 520</t>
  </si>
  <si>
    <t>Bellevue to Seattle via I-90</t>
  </si>
  <si>
    <t>Issaquah to Seattle via I-90</t>
  </si>
  <si>
    <t>Local ID</t>
  </si>
  <si>
    <t>full_id</t>
  </si>
  <si>
    <t/>
  </si>
  <si>
    <t>Direction ID</t>
  </si>
  <si>
    <t>length</t>
  </si>
  <si>
    <t>4K (2010)</t>
  </si>
  <si>
    <t>tod</t>
  </si>
  <si>
    <t>am</t>
  </si>
  <si>
    <t>pm</t>
  </si>
  <si>
    <t>aam11</t>
  </si>
  <si>
    <t>aam12</t>
  </si>
  <si>
    <t>aam13</t>
  </si>
  <si>
    <t>aam14</t>
  </si>
  <si>
    <t>aam15</t>
  </si>
  <si>
    <t>aam16</t>
  </si>
  <si>
    <t>aam17</t>
  </si>
  <si>
    <t>aam18</t>
  </si>
  <si>
    <t>aam19</t>
  </si>
  <si>
    <t>aam110</t>
  </si>
  <si>
    <t>aam111</t>
  </si>
  <si>
    <t>aam112</t>
  </si>
  <si>
    <t>aam113</t>
  </si>
  <si>
    <t>aam114</t>
  </si>
  <si>
    <t>aam115</t>
  </si>
  <si>
    <t>aam116</t>
  </si>
  <si>
    <t>aam117</t>
  </si>
  <si>
    <t>aam118</t>
  </si>
  <si>
    <t>aam119</t>
  </si>
  <si>
    <t>aam120</t>
  </si>
  <si>
    <t>aam121</t>
  </si>
  <si>
    <t>aam122</t>
  </si>
  <si>
    <t>aam123</t>
  </si>
  <si>
    <t>aam124</t>
  </si>
  <si>
    <t>aam125</t>
  </si>
  <si>
    <t>aam126</t>
  </si>
  <si>
    <t>aam127</t>
  </si>
  <si>
    <t>aam128</t>
  </si>
  <si>
    <t>aam129</t>
  </si>
  <si>
    <t>aam130</t>
  </si>
  <si>
    <t>aam131</t>
  </si>
  <si>
    <t>aam132</t>
  </si>
  <si>
    <t>aam133</t>
  </si>
  <si>
    <t>aam134</t>
  </si>
  <si>
    <t>aam135</t>
  </si>
  <si>
    <t>aam136</t>
  </si>
  <si>
    <t>aam137</t>
  </si>
  <si>
    <t>aam138</t>
  </si>
  <si>
    <t>aam139</t>
  </si>
  <si>
    <t>aam140</t>
  </si>
  <si>
    <t>aam141</t>
  </si>
  <si>
    <t>aam142</t>
  </si>
  <si>
    <t>aam143</t>
  </si>
  <si>
    <t>aam144</t>
  </si>
  <si>
    <t>aam145</t>
  </si>
  <si>
    <t>aam146</t>
  </si>
  <si>
    <t>aam147</t>
  </si>
  <si>
    <t>aam148</t>
  </si>
  <si>
    <t>aam149</t>
  </si>
  <si>
    <t>aam150</t>
  </si>
  <si>
    <t>aam151</t>
  </si>
  <si>
    <t>aam152</t>
  </si>
  <si>
    <t>aam153</t>
  </si>
  <si>
    <t>aam154</t>
  </si>
  <si>
    <t>aam155</t>
  </si>
  <si>
    <t>aam156</t>
  </si>
  <si>
    <t>aam157</t>
  </si>
  <si>
    <t>aam158</t>
  </si>
  <si>
    <t>aam159</t>
  </si>
  <si>
    <t>aam160</t>
  </si>
  <si>
    <t>aam161</t>
  </si>
  <si>
    <t>aam162</t>
  </si>
  <si>
    <t>aam163</t>
  </si>
  <si>
    <t>aam164</t>
  </si>
  <si>
    <t>aam165</t>
  </si>
  <si>
    <t>aam166</t>
  </si>
  <si>
    <t>aam167</t>
  </si>
  <si>
    <t>aam168</t>
  </si>
  <si>
    <t>aam169</t>
  </si>
  <si>
    <t>aam170</t>
  </si>
  <si>
    <t>aam171</t>
  </si>
  <si>
    <t>aam172</t>
  </si>
  <si>
    <t>aam173</t>
  </si>
  <si>
    <t>aam174</t>
  </si>
  <si>
    <t>aam175</t>
  </si>
  <si>
    <t>aam176</t>
  </si>
  <si>
    <t>aam177</t>
  </si>
  <si>
    <t>aam178</t>
  </si>
  <si>
    <t>aam179</t>
  </si>
  <si>
    <t>aam180</t>
  </si>
  <si>
    <t>fam21</t>
  </si>
  <si>
    <t>fam22</t>
  </si>
  <si>
    <t>fam31</t>
  </si>
  <si>
    <t>fam32</t>
  </si>
  <si>
    <t>fam41</t>
  </si>
  <si>
    <t>fam42</t>
  </si>
  <si>
    <t>fam51</t>
  </si>
  <si>
    <t>fam52</t>
  </si>
  <si>
    <t>fam61</t>
  </si>
  <si>
    <t>fam62</t>
  </si>
  <si>
    <t>fam71</t>
  </si>
  <si>
    <t>fam72</t>
  </si>
  <si>
    <t>fam81</t>
  </si>
  <si>
    <t>fam82</t>
  </si>
  <si>
    <t>fam91</t>
  </si>
  <si>
    <t>fam92</t>
  </si>
  <si>
    <t>fam101</t>
  </si>
  <si>
    <t>fam102</t>
  </si>
  <si>
    <t>fam111</t>
  </si>
  <si>
    <t>fam112</t>
  </si>
  <si>
    <t>fam121</t>
  </si>
  <si>
    <t>fam122</t>
  </si>
  <si>
    <t>apm11</t>
  </si>
  <si>
    <t>apm12</t>
  </si>
  <si>
    <t>apm13</t>
  </si>
  <si>
    <t>apm14</t>
  </si>
  <si>
    <t>apm15</t>
  </si>
  <si>
    <t>apm16</t>
  </si>
  <si>
    <t>apm17</t>
  </si>
  <si>
    <t>apm18</t>
  </si>
  <si>
    <t>apm19</t>
  </si>
  <si>
    <t>apm110</t>
  </si>
  <si>
    <t>apm111</t>
  </si>
  <si>
    <t>apm112</t>
  </si>
  <si>
    <t>apm113</t>
  </si>
  <si>
    <t>apm114</t>
  </si>
  <si>
    <t>apm115</t>
  </si>
  <si>
    <t>apm116</t>
  </si>
  <si>
    <t>apm117</t>
  </si>
  <si>
    <t>apm118</t>
  </si>
  <si>
    <t>apm119</t>
  </si>
  <si>
    <t>apm120</t>
  </si>
  <si>
    <t>apm121</t>
  </si>
  <si>
    <t>apm122</t>
  </si>
  <si>
    <t>apm123</t>
  </si>
  <si>
    <t>apm124</t>
  </si>
  <si>
    <t>apm125</t>
  </si>
  <si>
    <t>apm126</t>
  </si>
  <si>
    <t>apm127</t>
  </si>
  <si>
    <t>apm128</t>
  </si>
  <si>
    <t>apm129</t>
  </si>
  <si>
    <t>apm130</t>
  </si>
  <si>
    <t>apm131</t>
  </si>
  <si>
    <t>apm132</t>
  </si>
  <si>
    <t>apm133</t>
  </si>
  <si>
    <t>apm134</t>
  </si>
  <si>
    <t>apm135</t>
  </si>
  <si>
    <t>apm136</t>
  </si>
  <si>
    <t>apm137</t>
  </si>
  <si>
    <t>apm138</t>
  </si>
  <si>
    <t>apm139</t>
  </si>
  <si>
    <t>apm140</t>
  </si>
  <si>
    <t>apm141</t>
  </si>
  <si>
    <t>apm142</t>
  </si>
  <si>
    <t>apm143</t>
  </si>
  <si>
    <t>apm144</t>
  </si>
  <si>
    <t>apm145</t>
  </si>
  <si>
    <t>apm146</t>
  </si>
  <si>
    <t>apm147</t>
  </si>
  <si>
    <t>apm148</t>
  </si>
  <si>
    <t>apm149</t>
  </si>
  <si>
    <t>apm150</t>
  </si>
  <si>
    <t>apm151</t>
  </si>
  <si>
    <t>apm152</t>
  </si>
  <si>
    <t>apm153</t>
  </si>
  <si>
    <t>apm154</t>
  </si>
  <si>
    <t>apm155</t>
  </si>
  <si>
    <t>apm156</t>
  </si>
  <si>
    <t>apm157</t>
  </si>
  <si>
    <t>apm158</t>
  </si>
  <si>
    <t>apm159</t>
  </si>
  <si>
    <t>apm160</t>
  </si>
  <si>
    <t>apm161</t>
  </si>
  <si>
    <t>apm162</t>
  </si>
  <si>
    <t>apm163</t>
  </si>
  <si>
    <t>apm164</t>
  </si>
  <si>
    <t>apm165</t>
  </si>
  <si>
    <t>apm166</t>
  </si>
  <si>
    <t>apm167</t>
  </si>
  <si>
    <t>apm168</t>
  </si>
  <si>
    <t>apm169</t>
  </si>
  <si>
    <t>apm170</t>
  </si>
  <si>
    <t>apm171</t>
  </si>
  <si>
    <t>apm172</t>
  </si>
  <si>
    <t>apm173</t>
  </si>
  <si>
    <t>apm174</t>
  </si>
  <si>
    <t>apm175</t>
  </si>
  <si>
    <t>apm176</t>
  </si>
  <si>
    <t>apm177</t>
  </si>
  <si>
    <t>apm178</t>
  </si>
  <si>
    <t>apm179</t>
  </si>
  <si>
    <t>apm180</t>
  </si>
  <si>
    <t>fpm21</t>
  </si>
  <si>
    <t>fpm22</t>
  </si>
  <si>
    <t>fpm31</t>
  </si>
  <si>
    <t>fpm32</t>
  </si>
  <si>
    <t>fpm41</t>
  </si>
  <si>
    <t>fpm42</t>
  </si>
  <si>
    <t>fpm51</t>
  </si>
  <si>
    <t>fpm52</t>
  </si>
  <si>
    <t>fpm61</t>
  </si>
  <si>
    <t>fpm62</t>
  </si>
  <si>
    <t>fpm71</t>
  </si>
  <si>
    <t>fpm72</t>
  </si>
  <si>
    <t>fpm81</t>
  </si>
  <si>
    <t>fpm82</t>
  </si>
  <si>
    <t>fpm91</t>
  </si>
  <si>
    <t>fpm92</t>
  </si>
  <si>
    <t>fpm101</t>
  </si>
  <si>
    <t>fpm102</t>
  </si>
  <si>
    <t>fpm111</t>
  </si>
  <si>
    <t>fpm112</t>
  </si>
  <si>
    <t>fpm121</t>
  </si>
  <si>
    <t>fpm122</t>
  </si>
  <si>
    <t>Counts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</si>
</sst>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9" applyNumberFormat="0" applyAlignment="0" applyProtection="0"/>
    <xf numFmtId="0" fontId="14" fillId="7" borderId="20" applyNumberFormat="0" applyAlignment="0" applyProtection="0"/>
    <xf numFmtId="0" fontId="15" fillId="7" borderId="19" applyNumberFormat="0" applyAlignment="0" applyProtection="0"/>
    <xf numFmtId="0" fontId="16" fillId="0" borderId="21" applyNumberFormat="0" applyFill="0" applyAlignment="0" applyProtection="0"/>
    <xf numFmtId="0" fontId="17" fillId="8" borderId="22" applyNumberFormat="0" applyAlignment="0" applyProtection="0"/>
    <xf numFmtId="0" fontId="18" fillId="0" borderId="0" applyNumberFormat="0" applyFill="0" applyBorder="0" applyAlignment="0" applyProtection="0"/>
    <xf numFmtId="0" fontId="1" fillId="9" borderId="23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24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33" borderId="0" applyNumberFormat="0" applyBorder="0" applyAlignment="0" applyProtection="0"/>
  </cellStyleXfs>
  <cellXfs count="71">
    <xf numFmtId="0" fontId="0" fillId="0" borderId="0" xfId="0"/>
    <xf numFmtId="0" fontId="0" fillId="0" borderId="0" xfId="0"/>
    <xf numFmtId="1" fontId="0" fillId="0" borderId="0" xfId="0" applyNumberFormat="1"/>
    <xf numFmtId="0" fontId="0" fillId="2" borderId="0" xfId="0" applyFill="1"/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9" fontId="2" fillId="2" borderId="6" xfId="0" applyNumberFormat="1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9" fontId="2" fillId="2" borderId="9" xfId="0" applyNumberFormat="1" applyFont="1" applyFill="1" applyBorder="1" applyAlignment="1">
      <alignment horizontal="center"/>
    </xf>
    <xf numFmtId="9" fontId="2" fillId="2" borderId="14" xfId="0" applyNumberFormat="1" applyFont="1" applyFill="1" applyBorder="1" applyAlignment="1">
      <alignment horizontal="center"/>
    </xf>
    <xf numFmtId="9" fontId="2" fillId="2" borderId="11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0" fillId="2" borderId="0" xfId="0" quotePrefix="1" applyFill="1"/>
    <xf numFmtId="1" fontId="4" fillId="2" borderId="0" xfId="0" applyNumberFormat="1" applyFont="1" applyFill="1" applyAlignment="1">
      <alignment horizontal="center"/>
    </xf>
    <xf numFmtId="0" fontId="2" fillId="2" borderId="9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/>
    <xf numFmtId="0" fontId="2" fillId="2" borderId="0" xfId="0" applyFont="1" applyFill="1"/>
    <xf numFmtId="1" fontId="2" fillId="2" borderId="5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9" xfId="0" applyFont="1" applyFill="1" applyBorder="1"/>
    <xf numFmtId="164" fontId="2" fillId="2" borderId="15" xfId="0" applyNumberFormat="1" applyFont="1" applyFill="1" applyBorder="1" applyAlignment="1">
      <alignment horizontal="center"/>
    </xf>
    <xf numFmtId="9" fontId="2" fillId="2" borderId="15" xfId="1" applyNumberFormat="1" applyFont="1" applyFill="1" applyBorder="1" applyAlignment="1">
      <alignment horizontal="center"/>
    </xf>
    <xf numFmtId="9" fontId="2" fillId="2" borderId="15" xfId="0" applyNumberFormat="1" applyFont="1" applyFill="1" applyBorder="1" applyAlignment="1">
      <alignment horizontal="center"/>
    </xf>
    <xf numFmtId="0" fontId="0" fillId="2" borderId="0" xfId="0" applyFill="1" applyBorder="1"/>
    <xf numFmtId="1" fontId="2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4" fontId="2" fillId="2" borderId="25" xfId="0" applyNumberFormat="1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28865120049238857"/>
                  <c:y val="-0.237531933508311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('Freeway - Soundcast vs 4K'!$H$5:$H$15,'Freeway - Soundcast vs 4K'!$I$5:$I$15)</c:f>
              <c:numCache>
                <c:formatCode>0.0</c:formatCode>
                <c:ptCount val="22"/>
                <c:pt idx="0">
                  <c:v>32.228889000000002</c:v>
                </c:pt>
                <c:pt idx="1">
                  <c:v>32.971060999999999</c:v>
                </c:pt>
                <c:pt idx="2">
                  <c:v>18.122671</c:v>
                </c:pt>
                <c:pt idx="3">
                  <c:v>23.843789999999998</c:v>
                </c:pt>
                <c:pt idx="4">
                  <c:v>17.611902000000001</c:v>
                </c:pt>
                <c:pt idx="5">
                  <c:v>22.686858999999998</c:v>
                </c:pt>
                <c:pt idx="6">
                  <c:v>10.382204</c:v>
                </c:pt>
                <c:pt idx="7">
                  <c:v>12.584481</c:v>
                </c:pt>
                <c:pt idx="8">
                  <c:v>17.238703999999998</c:v>
                </c:pt>
                <c:pt idx="9">
                  <c:v>15.270569999999999</c:v>
                </c:pt>
                <c:pt idx="10">
                  <c:v>15.956623</c:v>
                </c:pt>
                <c:pt idx="11">
                  <c:v>45.356983</c:v>
                </c:pt>
                <c:pt idx="12">
                  <c:v>23.868751</c:v>
                </c:pt>
                <c:pt idx="13">
                  <c:v>28.829332000000001</c:v>
                </c:pt>
                <c:pt idx="14">
                  <c:v>20.952220000000001</c:v>
                </c:pt>
                <c:pt idx="15">
                  <c:v>12.925319</c:v>
                </c:pt>
                <c:pt idx="16">
                  <c:v>24.884177999999999</c:v>
                </c:pt>
                <c:pt idx="17">
                  <c:v>11.471983</c:v>
                </c:pt>
                <c:pt idx="18">
                  <c:v>9.4943460000000002</c:v>
                </c:pt>
                <c:pt idx="19">
                  <c:v>19.011292999999998</c:v>
                </c:pt>
                <c:pt idx="20">
                  <c:v>16.417444</c:v>
                </c:pt>
                <c:pt idx="21">
                  <c:v>20.224572999999999</c:v>
                </c:pt>
              </c:numCache>
            </c:numRef>
          </c:xVal>
          <c:yVal>
            <c:numRef>
              <c:f>('Freeway - Soundcast vs 4K'!$J$5:$J$15,'Freeway - Soundcast vs 4K'!$K$5:$K$15)</c:f>
              <c:numCache>
                <c:formatCode>0.0</c:formatCode>
                <c:ptCount val="22"/>
                <c:pt idx="0">
                  <c:v>32.149591345300003</c:v>
                </c:pt>
                <c:pt idx="1">
                  <c:v>38.362507171899999</c:v>
                </c:pt>
                <c:pt idx="2">
                  <c:v>17.2710496439</c:v>
                </c:pt>
                <c:pt idx="3">
                  <c:v>25.826587611800001</c:v>
                </c:pt>
                <c:pt idx="4">
                  <c:v>21.525594079899999</c:v>
                </c:pt>
                <c:pt idx="5">
                  <c:v>20.5556551144</c:v>
                </c:pt>
                <c:pt idx="6">
                  <c:v>9.8926649205399997</c:v>
                </c:pt>
                <c:pt idx="7">
                  <c:v>12.858877077700001</c:v>
                </c:pt>
                <c:pt idx="8">
                  <c:v>15.7735014968</c:v>
                </c:pt>
                <c:pt idx="9">
                  <c:v>14.7056906149</c:v>
                </c:pt>
                <c:pt idx="10">
                  <c:v>15.1966448054</c:v>
                </c:pt>
                <c:pt idx="11">
                  <c:v>47.108518134800001</c:v>
                </c:pt>
                <c:pt idx="12">
                  <c:v>24.4991773739</c:v>
                </c:pt>
                <c:pt idx="13">
                  <c:v>29.289420209799999</c:v>
                </c:pt>
                <c:pt idx="14">
                  <c:v>21.394112408200002</c:v>
                </c:pt>
                <c:pt idx="15">
                  <c:v>13.0581033751</c:v>
                </c:pt>
                <c:pt idx="16">
                  <c:v>22.524631854100001</c:v>
                </c:pt>
                <c:pt idx="17">
                  <c:v>11.166399113800001</c:v>
                </c:pt>
                <c:pt idx="18">
                  <c:v>9.4125542938700004</c:v>
                </c:pt>
                <c:pt idx="19">
                  <c:v>17.008754987300001</c:v>
                </c:pt>
                <c:pt idx="20">
                  <c:v>14.7636299059</c:v>
                </c:pt>
                <c:pt idx="21">
                  <c:v>18.283838935199999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6928"/>
        <c:axId val="173438848"/>
      </c:scatterChart>
      <c:valAx>
        <c:axId val="173436928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Travel 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73438848"/>
        <c:crosses val="autoZero"/>
        <c:crossBetween val="midCat"/>
        <c:majorUnit val="10"/>
      </c:valAx>
      <c:valAx>
        <c:axId val="173438848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Travel 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73436928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40641806789546542"/>
                  <c:y val="-0.290076334208223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('Freeway - Soundcast vs Counts'!$H$5:$H$15,'Freeway - Soundcast vs Counts'!$I$5:$I$15)</c:f>
              <c:numCache>
                <c:formatCode>0.0</c:formatCode>
                <c:ptCount val="22"/>
                <c:pt idx="0">
                  <c:v>26.8</c:v>
                </c:pt>
                <c:pt idx="1">
                  <c:v>50.3</c:v>
                </c:pt>
                <c:pt idx="2">
                  <c:v>17.7</c:v>
                </c:pt>
                <c:pt idx="3">
                  <c:v>31.1</c:v>
                </c:pt>
                <c:pt idx="4">
                  <c:v>21.1</c:v>
                </c:pt>
                <c:pt idx="5">
                  <c:v>24.3</c:v>
                </c:pt>
                <c:pt idx="6">
                  <c:v>7.6</c:v>
                </c:pt>
                <c:pt idx="7">
                  <c:v>10.5</c:v>
                </c:pt>
                <c:pt idx="8">
                  <c:v>22.1</c:v>
                </c:pt>
                <c:pt idx="9">
                  <c:v>16.8</c:v>
                </c:pt>
                <c:pt idx="10">
                  <c:v>20.399999999999999</c:v>
                </c:pt>
                <c:pt idx="11">
                  <c:v>55.4</c:v>
                </c:pt>
                <c:pt idx="12">
                  <c:v>25</c:v>
                </c:pt>
                <c:pt idx="13">
                  <c:v>47.9</c:v>
                </c:pt>
                <c:pt idx="14">
                  <c:v>21.9</c:v>
                </c:pt>
                <c:pt idx="15">
                  <c:v>13.3</c:v>
                </c:pt>
                <c:pt idx="16">
                  <c:v>21.5</c:v>
                </c:pt>
                <c:pt idx="17">
                  <c:v>8.1999999999999993</c:v>
                </c:pt>
                <c:pt idx="18">
                  <c:v>15.7</c:v>
                </c:pt>
                <c:pt idx="19">
                  <c:v>21.2</c:v>
                </c:pt>
                <c:pt idx="20">
                  <c:v>15.4</c:v>
                </c:pt>
                <c:pt idx="21">
                  <c:v>24.8</c:v>
                </c:pt>
              </c:numCache>
            </c:numRef>
          </c:xVal>
          <c:yVal>
            <c:numRef>
              <c:f>('Freeway - Soundcast vs Counts'!$J$5:$J$15,'Freeway - Soundcast vs Counts'!$K$5:$K$15)</c:f>
              <c:numCache>
                <c:formatCode>0.0</c:formatCode>
                <c:ptCount val="22"/>
                <c:pt idx="0">
                  <c:v>32.149591345300003</c:v>
                </c:pt>
                <c:pt idx="1">
                  <c:v>38.362507171899999</c:v>
                </c:pt>
                <c:pt idx="2">
                  <c:v>17.2710496439</c:v>
                </c:pt>
                <c:pt idx="3">
                  <c:v>25.826587611800001</c:v>
                </c:pt>
                <c:pt idx="4">
                  <c:v>21.525594079899999</c:v>
                </c:pt>
                <c:pt idx="5">
                  <c:v>20.5556551144</c:v>
                </c:pt>
                <c:pt idx="6">
                  <c:v>9.8926649205399997</c:v>
                </c:pt>
                <c:pt idx="7">
                  <c:v>12.858877077700001</c:v>
                </c:pt>
                <c:pt idx="8">
                  <c:v>15.7735014968</c:v>
                </c:pt>
                <c:pt idx="9">
                  <c:v>14.7056906149</c:v>
                </c:pt>
                <c:pt idx="10">
                  <c:v>15.1966448054</c:v>
                </c:pt>
                <c:pt idx="11">
                  <c:v>47.108518134800001</c:v>
                </c:pt>
                <c:pt idx="12">
                  <c:v>24.4991773739</c:v>
                </c:pt>
                <c:pt idx="13">
                  <c:v>29.289420209799999</c:v>
                </c:pt>
                <c:pt idx="14">
                  <c:v>21.394112408200002</c:v>
                </c:pt>
                <c:pt idx="15">
                  <c:v>13.0581033751</c:v>
                </c:pt>
                <c:pt idx="16">
                  <c:v>22.524631854100001</c:v>
                </c:pt>
                <c:pt idx="17">
                  <c:v>11.166399113800001</c:v>
                </c:pt>
                <c:pt idx="18">
                  <c:v>9.4125542938700004</c:v>
                </c:pt>
                <c:pt idx="19">
                  <c:v>17.008754987300001</c:v>
                </c:pt>
                <c:pt idx="20">
                  <c:v>14.7636299059</c:v>
                </c:pt>
                <c:pt idx="21">
                  <c:v>18.283838935199999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6496"/>
        <c:axId val="174188416"/>
      </c:scatterChart>
      <c:valAx>
        <c:axId val="174186496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74188416"/>
        <c:crosses val="autoZero"/>
        <c:crossBetween val="midCat"/>
        <c:majorUnit val="10"/>
      </c:valAx>
      <c:valAx>
        <c:axId val="174188416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74186496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47004844051803163"/>
                  <c:y val="-0.254063210848643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('Arterial - Soundcast vs Counts'!$H$5:$H$44,'Arterial - Soundcast vs Counts'!$I$5:$I$44)</c:f>
              <c:numCache>
                <c:formatCode>0.0</c:formatCode>
                <c:ptCount val="80"/>
                <c:pt idx="0">
                  <c:v>25.2</c:v>
                </c:pt>
                <c:pt idx="1">
                  <c:v>18.8</c:v>
                </c:pt>
                <c:pt idx="2">
                  <c:v>3.6</c:v>
                </c:pt>
                <c:pt idx="3">
                  <c:v>14.4</c:v>
                </c:pt>
                <c:pt idx="4">
                  <c:v>14.5</c:v>
                </c:pt>
                <c:pt idx="5">
                  <c:v>28.9</c:v>
                </c:pt>
                <c:pt idx="6">
                  <c:v>28.4</c:v>
                </c:pt>
                <c:pt idx="7">
                  <c:v>10.6</c:v>
                </c:pt>
                <c:pt idx="8">
                  <c:v>13.4</c:v>
                </c:pt>
                <c:pt idx="9">
                  <c:v>10.199999999999999</c:v>
                </c:pt>
                <c:pt idx="10">
                  <c:v>17.100000000000001</c:v>
                </c:pt>
                <c:pt idx="11">
                  <c:v>19.399999999999999</c:v>
                </c:pt>
                <c:pt idx="12">
                  <c:v>26.5</c:v>
                </c:pt>
                <c:pt idx="13">
                  <c:v>21.7</c:v>
                </c:pt>
                <c:pt idx="14">
                  <c:v>29.2</c:v>
                </c:pt>
                <c:pt idx="15">
                  <c:v>6.8</c:v>
                </c:pt>
                <c:pt idx="16">
                  <c:v>6.7</c:v>
                </c:pt>
                <c:pt idx="17">
                  <c:v>7.8</c:v>
                </c:pt>
                <c:pt idx="18">
                  <c:v>20.7</c:v>
                </c:pt>
                <c:pt idx="19">
                  <c:v>23.4</c:v>
                </c:pt>
                <c:pt idx="20">
                  <c:v>15.1</c:v>
                </c:pt>
                <c:pt idx="21">
                  <c:v>14.2</c:v>
                </c:pt>
                <c:pt idx="22">
                  <c:v>25.3</c:v>
                </c:pt>
                <c:pt idx="23">
                  <c:v>13.9</c:v>
                </c:pt>
                <c:pt idx="24">
                  <c:v>17.34375</c:v>
                </c:pt>
                <c:pt idx="25">
                  <c:v>12</c:v>
                </c:pt>
                <c:pt idx="26">
                  <c:v>38.6</c:v>
                </c:pt>
                <c:pt idx="27">
                  <c:v>28</c:v>
                </c:pt>
                <c:pt idx="28">
                  <c:v>8.1999999999999993</c:v>
                </c:pt>
                <c:pt idx="29">
                  <c:v>7.3</c:v>
                </c:pt>
                <c:pt idx="30">
                  <c:v>12</c:v>
                </c:pt>
                <c:pt idx="31">
                  <c:v>46.4</c:v>
                </c:pt>
                <c:pt idx="32">
                  <c:v>61.2</c:v>
                </c:pt>
                <c:pt idx="33">
                  <c:v>6.9</c:v>
                </c:pt>
                <c:pt idx="34">
                  <c:v>11.6</c:v>
                </c:pt>
                <c:pt idx="35">
                  <c:v>40.1</c:v>
                </c:pt>
                <c:pt idx="36">
                  <c:v>23.8</c:v>
                </c:pt>
                <c:pt idx="37">
                  <c:v>22.7</c:v>
                </c:pt>
                <c:pt idx="38">
                  <c:v>6.4</c:v>
                </c:pt>
                <c:pt idx="39">
                  <c:v>5.6</c:v>
                </c:pt>
                <c:pt idx="40">
                  <c:v>23.3</c:v>
                </c:pt>
                <c:pt idx="41">
                  <c:v>17.399999999999999</c:v>
                </c:pt>
                <c:pt idx="42">
                  <c:v>4</c:v>
                </c:pt>
                <c:pt idx="43">
                  <c:v>16.2</c:v>
                </c:pt>
                <c:pt idx="44">
                  <c:v>9.9</c:v>
                </c:pt>
                <c:pt idx="45">
                  <c:v>29.6</c:v>
                </c:pt>
                <c:pt idx="46">
                  <c:v>28.9</c:v>
                </c:pt>
                <c:pt idx="47">
                  <c:v>10.6</c:v>
                </c:pt>
                <c:pt idx="48">
                  <c:v>10.7</c:v>
                </c:pt>
                <c:pt idx="49">
                  <c:v>10.5</c:v>
                </c:pt>
                <c:pt idx="50">
                  <c:v>16.100000000000001</c:v>
                </c:pt>
                <c:pt idx="51">
                  <c:v>20</c:v>
                </c:pt>
                <c:pt idx="52">
                  <c:v>28.4</c:v>
                </c:pt>
                <c:pt idx="53">
                  <c:v>19.600000000000001</c:v>
                </c:pt>
                <c:pt idx="54">
                  <c:v>30.2</c:v>
                </c:pt>
                <c:pt idx="55">
                  <c:v>6.3</c:v>
                </c:pt>
                <c:pt idx="56">
                  <c:v>7</c:v>
                </c:pt>
                <c:pt idx="57">
                  <c:v>5.8</c:v>
                </c:pt>
                <c:pt idx="58">
                  <c:v>14.1</c:v>
                </c:pt>
                <c:pt idx="59">
                  <c:v>23.3</c:v>
                </c:pt>
                <c:pt idx="60">
                  <c:v>12.8</c:v>
                </c:pt>
                <c:pt idx="61">
                  <c:v>13.4</c:v>
                </c:pt>
                <c:pt idx="62">
                  <c:v>23.4</c:v>
                </c:pt>
                <c:pt idx="63">
                  <c:v>14.1</c:v>
                </c:pt>
                <c:pt idx="64">
                  <c:v>17.689243027888448</c:v>
                </c:pt>
                <c:pt idx="65">
                  <c:v>11.5</c:v>
                </c:pt>
                <c:pt idx="66">
                  <c:v>41.5</c:v>
                </c:pt>
                <c:pt idx="67">
                  <c:v>29.9</c:v>
                </c:pt>
                <c:pt idx="68">
                  <c:v>8</c:v>
                </c:pt>
                <c:pt idx="69">
                  <c:v>7.5</c:v>
                </c:pt>
                <c:pt idx="70">
                  <c:v>11.5</c:v>
                </c:pt>
                <c:pt idx="71">
                  <c:v>43.4</c:v>
                </c:pt>
                <c:pt idx="72">
                  <c:v>59.1</c:v>
                </c:pt>
                <c:pt idx="73">
                  <c:v>3.3</c:v>
                </c:pt>
                <c:pt idx="74">
                  <c:v>10.9</c:v>
                </c:pt>
                <c:pt idx="75">
                  <c:v>37.9</c:v>
                </c:pt>
                <c:pt idx="76">
                  <c:v>23.9</c:v>
                </c:pt>
                <c:pt idx="77">
                  <c:v>22.7</c:v>
                </c:pt>
                <c:pt idx="78">
                  <c:v>6.2</c:v>
                </c:pt>
                <c:pt idx="79">
                  <c:v>6.4</c:v>
                </c:pt>
              </c:numCache>
            </c:numRef>
          </c:xVal>
          <c:yVal>
            <c:numRef>
              <c:f>('Arterial - Soundcast vs Counts'!$J$5:$J$44,'Arterial - Soundcast vs Counts'!$K$5:$K$44)</c:f>
              <c:numCache>
                <c:formatCode>0.0</c:formatCode>
                <c:ptCount val="80"/>
                <c:pt idx="0">
                  <c:v>15.055073264100001</c:v>
                </c:pt>
                <c:pt idx="1">
                  <c:v>11.8768020254</c:v>
                </c:pt>
                <c:pt idx="2">
                  <c:v>3.3907985091200001</c:v>
                </c:pt>
                <c:pt idx="3">
                  <c:v>10.8415188491</c:v>
                </c:pt>
                <c:pt idx="4">
                  <c:v>13.036275032900001</c:v>
                </c:pt>
                <c:pt idx="5">
                  <c:v>18.8625322171</c:v>
                </c:pt>
                <c:pt idx="6">
                  <c:v>22.848326467</c:v>
                </c:pt>
                <c:pt idx="7">
                  <c:v>8.3584067840100005</c:v>
                </c:pt>
                <c:pt idx="8">
                  <c:v>11.570893935899999</c:v>
                </c:pt>
                <c:pt idx="9">
                  <c:v>6.9924039803399998</c:v>
                </c:pt>
                <c:pt idx="10">
                  <c:v>12.9873000085</c:v>
                </c:pt>
                <c:pt idx="11">
                  <c:v>11.4277220108</c:v>
                </c:pt>
                <c:pt idx="12">
                  <c:v>19.6201649401</c:v>
                </c:pt>
                <c:pt idx="13">
                  <c:v>16.701828323299999</c:v>
                </c:pt>
                <c:pt idx="14">
                  <c:v>21.086334673700001</c:v>
                </c:pt>
                <c:pt idx="15">
                  <c:v>4.8985834345199999</c:v>
                </c:pt>
                <c:pt idx="16">
                  <c:v>4.53433516622</c:v>
                </c:pt>
                <c:pt idx="17">
                  <c:v>3.48432484269</c:v>
                </c:pt>
                <c:pt idx="18">
                  <c:v>14.6176285595</c:v>
                </c:pt>
                <c:pt idx="19">
                  <c:v>18.1291150413</c:v>
                </c:pt>
                <c:pt idx="20">
                  <c:v>9.3315540365899992</c:v>
                </c:pt>
                <c:pt idx="21">
                  <c:v>12.476590357699999</c:v>
                </c:pt>
                <c:pt idx="22">
                  <c:v>26.692226313100001</c:v>
                </c:pt>
                <c:pt idx="23">
                  <c:v>9.5552211552900008</c:v>
                </c:pt>
                <c:pt idx="24">
                  <c:v>13.051698654899999</c:v>
                </c:pt>
                <c:pt idx="25">
                  <c:v>6.21151158214</c:v>
                </c:pt>
                <c:pt idx="26">
                  <c:v>33.037785884000002</c:v>
                </c:pt>
                <c:pt idx="27">
                  <c:v>22.890092037599999</c:v>
                </c:pt>
                <c:pt idx="28">
                  <c:v>9.4265868291300006</c:v>
                </c:pt>
                <c:pt idx="29">
                  <c:v>6.2908995300499999</c:v>
                </c:pt>
                <c:pt idx="30">
                  <c:v>9.3328516930299994</c:v>
                </c:pt>
                <c:pt idx="31">
                  <c:v>32.273073360300003</c:v>
                </c:pt>
                <c:pt idx="32">
                  <c:v>49.5083990097</c:v>
                </c:pt>
                <c:pt idx="33">
                  <c:v>4.07596176863</c:v>
                </c:pt>
                <c:pt idx="34">
                  <c:v>11.1210062578</c:v>
                </c:pt>
                <c:pt idx="35">
                  <c:v>25.219716114899999</c:v>
                </c:pt>
                <c:pt idx="36">
                  <c:v>16.197165031000001</c:v>
                </c:pt>
                <c:pt idx="37">
                  <c:v>17.708427801700001</c:v>
                </c:pt>
                <c:pt idx="38">
                  <c:v>7.0401790347000004</c:v>
                </c:pt>
                <c:pt idx="39">
                  <c:v>6.5431093797099997</c:v>
                </c:pt>
                <c:pt idx="40">
                  <c:v>15.0040949173</c:v>
                </c:pt>
                <c:pt idx="41">
                  <c:v>11.6193127222</c:v>
                </c:pt>
                <c:pt idx="42">
                  <c:v>3.4453494995799998</c:v>
                </c:pt>
                <c:pt idx="43">
                  <c:v>11.133431680499999</c:v>
                </c:pt>
                <c:pt idx="44">
                  <c:v>12.5264032185</c:v>
                </c:pt>
                <c:pt idx="45">
                  <c:v>21.0871873386</c:v>
                </c:pt>
                <c:pt idx="46">
                  <c:v>22.594224561000001</c:v>
                </c:pt>
                <c:pt idx="47">
                  <c:v>8.3936583455699996</c:v>
                </c:pt>
                <c:pt idx="48">
                  <c:v>10.567834528200001</c:v>
                </c:pt>
                <c:pt idx="49">
                  <c:v>7.5134018082200003</c:v>
                </c:pt>
                <c:pt idx="50">
                  <c:v>12.7983656153</c:v>
                </c:pt>
                <c:pt idx="51">
                  <c:v>11.6215606853</c:v>
                </c:pt>
                <c:pt idx="52">
                  <c:v>22.864768097199999</c:v>
                </c:pt>
                <c:pt idx="53">
                  <c:v>16.754831923200001</c:v>
                </c:pt>
                <c:pt idx="54">
                  <c:v>24.098203357300001</c:v>
                </c:pt>
                <c:pt idx="55">
                  <c:v>4.9171882569800003</c:v>
                </c:pt>
                <c:pt idx="56">
                  <c:v>4.8221231475500002</c:v>
                </c:pt>
                <c:pt idx="57">
                  <c:v>3.48516707867</c:v>
                </c:pt>
                <c:pt idx="58">
                  <c:v>12.047995626900001</c:v>
                </c:pt>
                <c:pt idx="59">
                  <c:v>17.5468259007</c:v>
                </c:pt>
                <c:pt idx="60">
                  <c:v>9.0894152037799998</c:v>
                </c:pt>
                <c:pt idx="61">
                  <c:v>11.367594584800001</c:v>
                </c:pt>
                <c:pt idx="62">
                  <c:v>22.215855039699999</c:v>
                </c:pt>
                <c:pt idx="63">
                  <c:v>9.7688323706400002</c:v>
                </c:pt>
                <c:pt idx="64">
                  <c:v>13.4614923187</c:v>
                </c:pt>
                <c:pt idx="65">
                  <c:v>6.3778222724800004</c:v>
                </c:pt>
                <c:pt idx="66">
                  <c:v>38.245075305900002</c:v>
                </c:pt>
                <c:pt idx="67">
                  <c:v>28.714019481099999</c:v>
                </c:pt>
                <c:pt idx="68">
                  <c:v>8.7924734614800002</c:v>
                </c:pt>
                <c:pt idx="69">
                  <c:v>6.2786546945600001</c:v>
                </c:pt>
                <c:pt idx="70">
                  <c:v>9.5059436708699998</c:v>
                </c:pt>
                <c:pt idx="71">
                  <c:v>37.774557406100001</c:v>
                </c:pt>
                <c:pt idx="72">
                  <c:v>38.524265617099999</c:v>
                </c:pt>
                <c:pt idx="73">
                  <c:v>3.1486251577700002</c:v>
                </c:pt>
                <c:pt idx="74">
                  <c:v>10.961237564699999</c:v>
                </c:pt>
                <c:pt idx="75">
                  <c:v>30.0800367557</c:v>
                </c:pt>
                <c:pt idx="76">
                  <c:v>16.149146873500001</c:v>
                </c:pt>
                <c:pt idx="77">
                  <c:v>18.103591881700002</c:v>
                </c:pt>
                <c:pt idx="78">
                  <c:v>7.3388358950599999</c:v>
                </c:pt>
                <c:pt idx="79">
                  <c:v>5.14966180455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9584"/>
        <c:axId val="173606016"/>
      </c:scatterChart>
      <c:valAx>
        <c:axId val="172739584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73606016"/>
        <c:crosses val="autoZero"/>
        <c:crossBetween val="midCat"/>
        <c:majorUnit val="10"/>
      </c:valAx>
      <c:valAx>
        <c:axId val="173606016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7273958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30241907261592299"/>
                  <c:y val="-0.24064829396325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'Arterial - Soundcast vs 4k'!$H$5:$H$44</c:f>
              <c:numCache>
                <c:formatCode>0.0</c:formatCode>
                <c:ptCount val="40"/>
                <c:pt idx="0">
                  <c:v>19.157430000000002</c:v>
                </c:pt>
                <c:pt idx="1">
                  <c:v>12.050877</c:v>
                </c:pt>
                <c:pt idx="2">
                  <c:v>3.3975040000000001</c:v>
                </c:pt>
                <c:pt idx="3">
                  <c:v>10.989851</c:v>
                </c:pt>
                <c:pt idx="4">
                  <c:v>12.770873999999999</c:v>
                </c:pt>
                <c:pt idx="5">
                  <c:v>19.184405999999999</c:v>
                </c:pt>
                <c:pt idx="6">
                  <c:v>22.619903000000001</c:v>
                </c:pt>
                <c:pt idx="7">
                  <c:v>8.7857369999999992</c:v>
                </c:pt>
                <c:pt idx="8">
                  <c:v>12.726065999999999</c:v>
                </c:pt>
                <c:pt idx="9">
                  <c:v>7.3693989999999996</c:v>
                </c:pt>
                <c:pt idx="10">
                  <c:v>13.099555000000001</c:v>
                </c:pt>
                <c:pt idx="11">
                  <c:v>11.919162</c:v>
                </c:pt>
                <c:pt idx="12">
                  <c:v>23.273347000000001</c:v>
                </c:pt>
                <c:pt idx="13">
                  <c:v>17.516731</c:v>
                </c:pt>
                <c:pt idx="14">
                  <c:v>21.264408</c:v>
                </c:pt>
                <c:pt idx="15">
                  <c:v>4.9027659999999997</c:v>
                </c:pt>
                <c:pt idx="16">
                  <c:v>4.5327159999999997</c:v>
                </c:pt>
                <c:pt idx="17">
                  <c:v>3.495978</c:v>
                </c:pt>
                <c:pt idx="18">
                  <c:v>14.266876999999999</c:v>
                </c:pt>
                <c:pt idx="19">
                  <c:v>18.187341</c:v>
                </c:pt>
                <c:pt idx="20">
                  <c:v>9.6291860000000007</c:v>
                </c:pt>
                <c:pt idx="21">
                  <c:v>12.164365</c:v>
                </c:pt>
                <c:pt idx="22">
                  <c:v>26.752628000000001</c:v>
                </c:pt>
                <c:pt idx="23">
                  <c:v>9.632085</c:v>
                </c:pt>
                <c:pt idx="24">
                  <c:v>13.248915</c:v>
                </c:pt>
                <c:pt idx="25">
                  <c:v>6.2243579999999996</c:v>
                </c:pt>
                <c:pt idx="26">
                  <c:v>33.607706999999998</c:v>
                </c:pt>
                <c:pt idx="27">
                  <c:v>28.224853</c:v>
                </c:pt>
                <c:pt idx="28">
                  <c:v>9.7756910000000001</c:v>
                </c:pt>
                <c:pt idx="29">
                  <c:v>6.3026840000000002</c:v>
                </c:pt>
                <c:pt idx="30">
                  <c:v>9.3356259999999995</c:v>
                </c:pt>
                <c:pt idx="31">
                  <c:v>32.466335000000001</c:v>
                </c:pt>
                <c:pt idx="32">
                  <c:v>46.559455</c:v>
                </c:pt>
                <c:pt idx="33">
                  <c:v>5.2806119999999996</c:v>
                </c:pt>
                <c:pt idx="34">
                  <c:v>12.690232</c:v>
                </c:pt>
                <c:pt idx="35">
                  <c:v>25.508839999999999</c:v>
                </c:pt>
                <c:pt idx="36">
                  <c:v>16.308336000000001</c:v>
                </c:pt>
                <c:pt idx="37">
                  <c:v>17.771345</c:v>
                </c:pt>
                <c:pt idx="38">
                  <c:v>7.7007450000000004</c:v>
                </c:pt>
                <c:pt idx="39">
                  <c:v>6.6245019999999997</c:v>
                </c:pt>
              </c:numCache>
            </c:numRef>
          </c:xVal>
          <c:yVal>
            <c:numRef>
              <c:f>'Arterial - Soundcast vs 4k'!$J$5:$J$44</c:f>
              <c:numCache>
                <c:formatCode>0.0</c:formatCode>
                <c:ptCount val="40"/>
                <c:pt idx="0">
                  <c:v>15.055073264100001</c:v>
                </c:pt>
                <c:pt idx="1">
                  <c:v>11.8768020254</c:v>
                </c:pt>
                <c:pt idx="2">
                  <c:v>3.3907985091200001</c:v>
                </c:pt>
                <c:pt idx="3">
                  <c:v>10.8415188491</c:v>
                </c:pt>
                <c:pt idx="4">
                  <c:v>13.036275032900001</c:v>
                </c:pt>
                <c:pt idx="5">
                  <c:v>18.8625322171</c:v>
                </c:pt>
                <c:pt idx="6">
                  <c:v>22.848326467</c:v>
                </c:pt>
                <c:pt idx="7">
                  <c:v>8.3584067840100005</c:v>
                </c:pt>
                <c:pt idx="8">
                  <c:v>11.570893935899999</c:v>
                </c:pt>
                <c:pt idx="9">
                  <c:v>6.9924039803399998</c:v>
                </c:pt>
                <c:pt idx="10">
                  <c:v>12.9873000085</c:v>
                </c:pt>
                <c:pt idx="11">
                  <c:v>11.4277220108</c:v>
                </c:pt>
                <c:pt idx="12">
                  <c:v>19.6201649401</c:v>
                </c:pt>
                <c:pt idx="13">
                  <c:v>16.701828323299999</c:v>
                </c:pt>
                <c:pt idx="14">
                  <c:v>21.086334673700001</c:v>
                </c:pt>
                <c:pt idx="15">
                  <c:v>4.8985834345199999</c:v>
                </c:pt>
                <c:pt idx="16">
                  <c:v>4.53433516622</c:v>
                </c:pt>
                <c:pt idx="17">
                  <c:v>3.48432484269</c:v>
                </c:pt>
                <c:pt idx="18">
                  <c:v>14.6176285595</c:v>
                </c:pt>
                <c:pt idx="19">
                  <c:v>18.1291150413</c:v>
                </c:pt>
                <c:pt idx="20">
                  <c:v>9.3315540365899992</c:v>
                </c:pt>
                <c:pt idx="21">
                  <c:v>12.476590357699999</c:v>
                </c:pt>
                <c:pt idx="22">
                  <c:v>26.692226313100001</c:v>
                </c:pt>
                <c:pt idx="23">
                  <c:v>9.5552211552900008</c:v>
                </c:pt>
                <c:pt idx="24">
                  <c:v>13.051698654899999</c:v>
                </c:pt>
                <c:pt idx="25">
                  <c:v>6.21151158214</c:v>
                </c:pt>
                <c:pt idx="26">
                  <c:v>33.037785884000002</c:v>
                </c:pt>
                <c:pt idx="27">
                  <c:v>22.890092037599999</c:v>
                </c:pt>
                <c:pt idx="28">
                  <c:v>9.4265868291300006</c:v>
                </c:pt>
                <c:pt idx="29">
                  <c:v>6.2908995300499999</c:v>
                </c:pt>
                <c:pt idx="30">
                  <c:v>9.3328516930299994</c:v>
                </c:pt>
                <c:pt idx="31">
                  <c:v>32.273073360300003</c:v>
                </c:pt>
                <c:pt idx="32">
                  <c:v>49.5083990097</c:v>
                </c:pt>
                <c:pt idx="33">
                  <c:v>4.07596176863</c:v>
                </c:pt>
                <c:pt idx="34">
                  <c:v>11.1210062578</c:v>
                </c:pt>
                <c:pt idx="35">
                  <c:v>25.219716114899999</c:v>
                </c:pt>
                <c:pt idx="36">
                  <c:v>16.197165031000001</c:v>
                </c:pt>
                <c:pt idx="37">
                  <c:v>17.708427801700001</c:v>
                </c:pt>
                <c:pt idx="38">
                  <c:v>7.0401790347000004</c:v>
                </c:pt>
                <c:pt idx="39">
                  <c:v>6.5431093797099997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83456"/>
        <c:axId val="173685376"/>
      </c:scatterChart>
      <c:valAx>
        <c:axId val="173683456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4K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73685376"/>
        <c:crosses val="autoZero"/>
        <c:crossBetween val="midCat"/>
        <c:majorUnit val="10"/>
      </c:valAx>
      <c:valAx>
        <c:axId val="173685376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Soundcast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73683456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409574</xdr:colOff>
      <xdr:row>44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19</xdr:row>
      <xdr:rowOff>133350</xdr:rowOff>
    </xdr:from>
    <xdr:to>
      <xdr:col>9</xdr:col>
      <xdr:colOff>180974</xdr:colOff>
      <xdr:row>41</xdr:row>
      <xdr:rowOff>19052</xdr:rowOff>
    </xdr:to>
    <xdr:cxnSp macro="">
      <xdr:nvCxnSpPr>
        <xdr:cNvPr id="19" name="Straight Connector 18"/>
        <xdr:cNvCxnSpPr/>
      </xdr:nvCxnSpPr>
      <xdr:spPr>
        <a:xfrm flipV="1">
          <a:off x="2676525" y="3590925"/>
          <a:ext cx="3667124" cy="3867152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9</xdr:col>
      <xdr:colOff>409574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1940719" y="3774281"/>
          <a:ext cx="4469605" cy="4679157"/>
          <a:chOff x="76200" y="10034586"/>
          <a:chExt cx="3149483" cy="5298310"/>
        </a:xfrm>
      </xdr:grpSpPr>
      <xdr:graphicFrame macro="">
        <xdr:nvGraphicFramePr>
          <xdr:cNvPr id="12" name="Chart 11"/>
          <xdr:cNvGraphicFramePr/>
        </xdr:nvGraphicFramePr>
        <xdr:xfrm>
          <a:off x="76200" y="10034586"/>
          <a:ext cx="3149483" cy="52983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3" name="Straight Connector 12"/>
          <xdr:cNvCxnSpPr/>
        </xdr:nvCxnSpPr>
        <xdr:spPr>
          <a:xfrm flipV="1">
            <a:off x="528938" y="10189120"/>
            <a:ext cx="2526148" cy="4481490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8</xdr:col>
      <xdr:colOff>304799</xdr:colOff>
      <xdr:row>72</xdr:row>
      <xdr:rowOff>47625</xdr:rowOff>
    </xdr:to>
    <xdr:grpSp>
      <xdr:nvGrpSpPr>
        <xdr:cNvPr id="11" name="Group 10"/>
        <xdr:cNvGrpSpPr/>
      </xdr:nvGrpSpPr>
      <xdr:grpSpPr>
        <a:xfrm>
          <a:off x="1702594" y="9977438"/>
          <a:ext cx="4471986" cy="4536281"/>
          <a:chOff x="76200" y="10034586"/>
          <a:chExt cx="3149483" cy="5298310"/>
        </a:xfrm>
      </xdr:grpSpPr>
      <xdr:graphicFrame macro="">
        <xdr:nvGraphicFramePr>
          <xdr:cNvPr id="12" name="Chart 11"/>
          <xdr:cNvGraphicFramePr/>
        </xdr:nvGraphicFramePr>
        <xdr:xfrm>
          <a:off x="76200" y="10034586"/>
          <a:ext cx="3149483" cy="52983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3" name="Straight Connector 12"/>
          <xdr:cNvCxnSpPr/>
        </xdr:nvCxnSpPr>
        <xdr:spPr>
          <a:xfrm flipV="1">
            <a:off x="528938" y="10211199"/>
            <a:ext cx="2519587" cy="4459410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1</xdr:rowOff>
    </xdr:from>
    <xdr:to>
      <xdr:col>8</xdr:col>
      <xdr:colOff>247650</xdr:colOff>
      <xdr:row>72</xdr:row>
      <xdr:rowOff>47626</xdr:rowOff>
    </xdr:to>
    <xdr:grpSp>
      <xdr:nvGrpSpPr>
        <xdr:cNvPr id="2" name="Group 1"/>
        <xdr:cNvGrpSpPr/>
      </xdr:nvGrpSpPr>
      <xdr:grpSpPr>
        <a:xfrm>
          <a:off x="1690688" y="9989345"/>
          <a:ext cx="4462462" cy="4810125"/>
          <a:chOff x="76200" y="10034587"/>
          <a:chExt cx="3765546" cy="5352585"/>
        </a:xfrm>
      </xdr:grpSpPr>
      <xdr:graphicFrame macro="">
        <xdr:nvGraphicFramePr>
          <xdr:cNvPr id="3" name="Chart 2"/>
          <xdr:cNvGraphicFramePr/>
        </xdr:nvGraphicFramePr>
        <xdr:xfrm>
          <a:off x="76200" y="10034587"/>
          <a:ext cx="3765546" cy="53525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625342" y="10213005"/>
            <a:ext cx="3004592" cy="4482791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zoomScale="80" zoomScaleNormal="80" workbookViewId="0">
      <selection activeCell="B33" sqref="B33"/>
    </sheetView>
  </sheetViews>
  <sheetFormatPr defaultColWidth="8.85546875" defaultRowHeight="15" x14ac:dyDescent="0.25"/>
  <cols>
    <col min="1" max="1" width="4.42578125" style="3" customWidth="1"/>
    <col min="2" max="2" width="24.7109375" style="3" bestFit="1" customWidth="1"/>
    <col min="3" max="3" width="10.28515625" style="3" customWidth="1"/>
    <col min="4" max="4" width="7" style="3" customWidth="1"/>
    <col min="5" max="5" width="7.85546875" style="3" customWidth="1"/>
    <col min="6" max="16384" width="8.85546875" style="3"/>
  </cols>
  <sheetData>
    <row r="2" spans="2:21" ht="16.5" x14ac:dyDescent="0.3">
      <c r="B2" s="49" t="s">
        <v>1</v>
      </c>
      <c r="C2" s="46" t="s">
        <v>4</v>
      </c>
      <c r="D2" s="52" t="s">
        <v>104</v>
      </c>
      <c r="E2" s="53"/>
      <c r="F2" s="52" t="s">
        <v>5</v>
      </c>
      <c r="G2" s="53"/>
      <c r="H2" s="42" t="s">
        <v>6</v>
      </c>
      <c r="I2" s="56"/>
      <c r="J2" s="56"/>
      <c r="K2" s="56"/>
      <c r="L2" s="56"/>
      <c r="M2" s="57"/>
      <c r="N2" s="42" t="s">
        <v>7</v>
      </c>
      <c r="O2" s="56"/>
      <c r="P2" s="56"/>
      <c r="Q2" s="56"/>
      <c r="R2" s="56"/>
      <c r="S2" s="57"/>
    </row>
    <row r="3" spans="2:21" ht="16.5" x14ac:dyDescent="0.3">
      <c r="B3" s="50"/>
      <c r="C3" s="47"/>
      <c r="D3" s="54"/>
      <c r="E3" s="55"/>
      <c r="F3" s="54"/>
      <c r="G3" s="55"/>
      <c r="H3" s="42" t="s">
        <v>106</v>
      </c>
      <c r="I3" s="43"/>
      <c r="J3" s="42" t="s">
        <v>89</v>
      </c>
      <c r="K3" s="43"/>
      <c r="L3" s="42" t="s">
        <v>10</v>
      </c>
      <c r="M3" s="43"/>
      <c r="N3" s="42" t="s">
        <v>88</v>
      </c>
      <c r="O3" s="43"/>
      <c r="P3" s="42" t="s">
        <v>89</v>
      </c>
      <c r="Q3" s="43"/>
      <c r="R3" s="42" t="s">
        <v>10</v>
      </c>
      <c r="S3" s="43"/>
    </row>
    <row r="4" spans="2:21" ht="17.25" thickBot="1" x14ac:dyDescent="0.35">
      <c r="B4" s="51"/>
      <c r="C4" s="48"/>
      <c r="D4" s="4" t="s">
        <v>11</v>
      </c>
      <c r="E4" s="5" t="s">
        <v>12</v>
      </c>
      <c r="F4" s="4" t="s">
        <v>11</v>
      </c>
      <c r="G4" s="5" t="s">
        <v>12</v>
      </c>
      <c r="H4" s="4" t="s">
        <v>11</v>
      </c>
      <c r="I4" s="5" t="s">
        <v>12</v>
      </c>
      <c r="J4" s="4" t="s">
        <v>11</v>
      </c>
      <c r="K4" s="5" t="s">
        <v>12</v>
      </c>
      <c r="L4" s="4" t="s">
        <v>11</v>
      </c>
      <c r="M4" s="5" t="s">
        <v>12</v>
      </c>
      <c r="N4" s="4" t="s">
        <v>11</v>
      </c>
      <c r="O4" s="5" t="s">
        <v>12</v>
      </c>
      <c r="P4" s="4" t="s">
        <v>11</v>
      </c>
      <c r="Q4" s="5" t="s">
        <v>12</v>
      </c>
      <c r="R4" s="4" t="s">
        <v>11</v>
      </c>
      <c r="S4" s="5" t="s">
        <v>12</v>
      </c>
      <c r="T4" s="44"/>
      <c r="U4" s="45"/>
    </row>
    <row r="5" spans="2:21" ht="14.45" x14ac:dyDescent="0.3">
      <c r="B5" s="6" t="s">
        <v>90</v>
      </c>
      <c r="C5" s="7">
        <v>2</v>
      </c>
      <c r="D5" s="7">
        <v>1</v>
      </c>
      <c r="E5" s="27">
        <v>2</v>
      </c>
      <c r="F5" s="8">
        <f>VLOOKUP(CONCATENATE("f","am",$C5,D5),Data!$E$2:$G$205,3,0)</f>
        <v>28.070000004000001</v>
      </c>
      <c r="G5" s="9">
        <f>VLOOKUP(CONCATENATE("f","am",$C5,E5),Data!$E$2:$G$205,3,0)</f>
        <v>28.164999963700001</v>
      </c>
      <c r="H5" s="10">
        <v>32.228889000000002</v>
      </c>
      <c r="I5" s="10">
        <v>45.356983</v>
      </c>
      <c r="J5" s="8">
        <f>VLOOKUP(CONCATENATE("f","am",$C5,D5),Data!$E$2:$G$205,2,0)</f>
        <v>32.149591345300003</v>
      </c>
      <c r="K5" s="9">
        <f>VLOOKUP(CONCATENATE("f","am",$C5,E5),Data!$E$2:$G$205,2,0)</f>
        <v>47.108518134800001</v>
      </c>
      <c r="L5" s="11">
        <f t="shared" ref="L5:M16" si="0">J5/H5</f>
        <v>0.9975395473700629</v>
      </c>
      <c r="M5" s="12">
        <f t="shared" si="0"/>
        <v>1.0386166587579249</v>
      </c>
      <c r="N5" s="8">
        <v>51.3</v>
      </c>
      <c r="O5" s="9">
        <v>55.2</v>
      </c>
      <c r="P5" s="8">
        <v>0</v>
      </c>
      <c r="Q5" s="9">
        <v>0</v>
      </c>
      <c r="R5" s="13">
        <f t="shared" ref="R5:S16" si="1">P5/N5</f>
        <v>0</v>
      </c>
      <c r="S5" s="12">
        <f t="shared" si="1"/>
        <v>0</v>
      </c>
      <c r="T5" s="29"/>
      <c r="U5" s="29"/>
    </row>
    <row r="6" spans="2:21" ht="14.45" x14ac:dyDescent="0.3">
      <c r="B6" s="6" t="s">
        <v>91</v>
      </c>
      <c r="C6" s="7">
        <v>3</v>
      </c>
      <c r="D6" s="7">
        <v>1</v>
      </c>
      <c r="E6" s="27">
        <v>2</v>
      </c>
      <c r="F6" s="8">
        <f>VLOOKUP(CONCATENATE("f","am",$C6,D6),Data!$E$2:$G$205,3,0)</f>
        <v>21.713000211899999</v>
      </c>
      <c r="G6" s="9">
        <f>VLOOKUP(CONCATENATE("f","am",$C6,E6),Data!$E$2:$G$205,3,0)</f>
        <v>21.690000098199999</v>
      </c>
      <c r="H6" s="10">
        <v>32.971060999999999</v>
      </c>
      <c r="I6" s="10">
        <v>23.868751</v>
      </c>
      <c r="J6" s="8">
        <f>VLOOKUP(CONCATENATE("f","am",$C6,D6),Data!$E$2:$G$205,2,0)</f>
        <v>38.362507171899999</v>
      </c>
      <c r="K6" s="9">
        <f>VLOOKUP(CONCATENATE("f","am",$C6,E6),Data!$E$2:$G$205,2,0)</f>
        <v>24.4991773739</v>
      </c>
      <c r="L6" s="11">
        <f t="shared" si="0"/>
        <v>1.163520554340062</v>
      </c>
      <c r="M6" s="12">
        <f t="shared" si="0"/>
        <v>1.0264122062314864</v>
      </c>
      <c r="N6" s="8">
        <v>38.9</v>
      </c>
      <c r="O6" s="9">
        <v>39.9</v>
      </c>
      <c r="P6" s="8">
        <v>0</v>
      </c>
      <c r="Q6" s="9">
        <v>0</v>
      </c>
      <c r="R6" s="13">
        <f t="shared" si="1"/>
        <v>0</v>
      </c>
      <c r="S6" s="12">
        <f t="shared" si="1"/>
        <v>0</v>
      </c>
      <c r="T6" s="29"/>
      <c r="U6" s="29"/>
    </row>
    <row r="7" spans="2:21" ht="14.45" x14ac:dyDescent="0.3">
      <c r="B7" s="6" t="s">
        <v>92</v>
      </c>
      <c r="C7" s="7">
        <v>4</v>
      </c>
      <c r="D7" s="7">
        <v>1</v>
      </c>
      <c r="E7" s="27">
        <v>2</v>
      </c>
      <c r="F7" s="8">
        <f>VLOOKUP(CONCATENATE("f","am",$C7,D7),Data!$E$2:$G$205,3,0)</f>
        <v>16.467999936999998</v>
      </c>
      <c r="G7" s="9">
        <f>VLOOKUP(CONCATENATE("f","am",$C7,E7),Data!$E$2:$G$205,3,0)</f>
        <v>16.454000063199999</v>
      </c>
      <c r="H7" s="10">
        <v>18.122671</v>
      </c>
      <c r="I7" s="10">
        <v>28.829332000000001</v>
      </c>
      <c r="J7" s="8">
        <f>VLOOKUP(CONCATENATE("f","am",$C7,D7),Data!$E$2:$G$205,2,0)</f>
        <v>17.2710496439</v>
      </c>
      <c r="K7" s="9">
        <f>VLOOKUP(CONCATENATE("f","am",$C7,E7),Data!$E$2:$G$205,2,0)</f>
        <v>29.289420209799999</v>
      </c>
      <c r="L7" s="11">
        <f t="shared" si="0"/>
        <v>0.95300795583057263</v>
      </c>
      <c r="M7" s="12">
        <f t="shared" si="0"/>
        <v>1.015959031232496</v>
      </c>
      <c r="N7" s="8">
        <v>38.700000000000003</v>
      </c>
      <c r="O7" s="9">
        <v>27.2</v>
      </c>
      <c r="P7" s="8">
        <v>0</v>
      </c>
      <c r="Q7" s="9">
        <v>0</v>
      </c>
      <c r="R7" s="13">
        <f t="shared" si="1"/>
        <v>0</v>
      </c>
      <c r="S7" s="12">
        <f t="shared" si="1"/>
        <v>0</v>
      </c>
      <c r="T7" s="29"/>
      <c r="U7" s="29"/>
    </row>
    <row r="8" spans="2:21" ht="14.45" x14ac:dyDescent="0.3">
      <c r="B8" s="6" t="s">
        <v>93</v>
      </c>
      <c r="C8" s="7">
        <v>5</v>
      </c>
      <c r="D8" s="7">
        <v>1</v>
      </c>
      <c r="E8" s="27">
        <v>2</v>
      </c>
      <c r="F8" s="8">
        <f>VLOOKUP(CONCATENATE("f","am",$C8,D8),Data!$E$2:$G$205,3,0)</f>
        <v>13.6959999856</v>
      </c>
      <c r="G8" s="9">
        <f>VLOOKUP(CONCATENATE("f","am",$C8,E8),Data!$E$2:$G$205,3,0)</f>
        <v>13.723999939900001</v>
      </c>
      <c r="H8" s="10">
        <v>23.843789999999998</v>
      </c>
      <c r="I8" s="10">
        <v>20.952220000000001</v>
      </c>
      <c r="J8" s="8">
        <f>VLOOKUP(CONCATENATE("f","am",$C8,D8),Data!$E$2:$G$205,2,0)</f>
        <v>25.826587611800001</v>
      </c>
      <c r="K8" s="9">
        <f>VLOOKUP(CONCATENATE("f","am",$C8,E8),Data!$E$2:$G$205,2,0)</f>
        <v>21.394112408200002</v>
      </c>
      <c r="L8" s="11">
        <f t="shared" si="0"/>
        <v>1.0831578206233154</v>
      </c>
      <c r="M8" s="12">
        <f t="shared" si="0"/>
        <v>1.0210904814955171</v>
      </c>
      <c r="N8" s="8">
        <v>28.2</v>
      </c>
      <c r="O8" s="9">
        <v>37.700000000000003</v>
      </c>
      <c r="P8" s="8">
        <v>0</v>
      </c>
      <c r="Q8" s="9">
        <v>0</v>
      </c>
      <c r="R8" s="13">
        <f t="shared" si="1"/>
        <v>0</v>
      </c>
      <c r="S8" s="12">
        <f t="shared" si="1"/>
        <v>0</v>
      </c>
      <c r="T8" s="29"/>
      <c r="U8" s="29"/>
    </row>
    <row r="9" spans="2:21" ht="14.45" x14ac:dyDescent="0.3">
      <c r="B9" s="6" t="s">
        <v>94</v>
      </c>
      <c r="C9" s="7">
        <v>6</v>
      </c>
      <c r="D9" s="7">
        <v>1</v>
      </c>
      <c r="E9" s="27">
        <v>2</v>
      </c>
      <c r="F9" s="8">
        <f>VLOOKUP(CONCATENATE("f","am",$C9,D9),Data!$E$2:$G$205,3,0)</f>
        <v>12.445999886799999</v>
      </c>
      <c r="G9" s="9">
        <f>VLOOKUP(CONCATENATE("f","am",$C9,E9),Data!$E$2:$G$205,3,0)</f>
        <v>12.446999937299999</v>
      </c>
      <c r="H9" s="10">
        <v>17.611902000000001</v>
      </c>
      <c r="I9" s="10">
        <v>12.925319</v>
      </c>
      <c r="J9" s="8">
        <f>VLOOKUP(CONCATENATE("f","am",$C9,D9),Data!$E$2:$G$205,2,0)</f>
        <v>21.525594079899999</v>
      </c>
      <c r="K9" s="9">
        <f>VLOOKUP(CONCATENATE("f","am",$C9,E9),Data!$E$2:$G$205,2,0)</f>
        <v>13.0581033751</v>
      </c>
      <c r="L9" s="11">
        <f t="shared" si="0"/>
        <v>1.2222185928527196</v>
      </c>
      <c r="M9" s="12">
        <f t="shared" si="0"/>
        <v>1.0102731990676594</v>
      </c>
      <c r="N9" s="8">
        <v>17.399999999999999</v>
      </c>
      <c r="O9" s="9">
        <v>28.6</v>
      </c>
      <c r="P9" s="8">
        <v>0</v>
      </c>
      <c r="Q9" s="9">
        <v>0</v>
      </c>
      <c r="R9" s="13">
        <f t="shared" si="1"/>
        <v>0</v>
      </c>
      <c r="S9" s="12">
        <f t="shared" si="1"/>
        <v>0</v>
      </c>
      <c r="T9" s="29"/>
      <c r="U9" s="29"/>
    </row>
    <row r="10" spans="2:21" ht="14.45" x14ac:dyDescent="0.3">
      <c r="B10" s="6" t="s">
        <v>95</v>
      </c>
      <c r="C10" s="7">
        <v>7</v>
      </c>
      <c r="D10" s="7">
        <v>1</v>
      </c>
      <c r="E10" s="27">
        <v>2</v>
      </c>
      <c r="F10" s="8">
        <f>VLOOKUP(CONCATENATE("f","am",$C10,D10),Data!$E$2:$G$205,3,0)</f>
        <v>15.4999999311</v>
      </c>
      <c r="G10" s="9">
        <f>VLOOKUP(CONCATENATE("f","am",$C10,E10),Data!$E$2:$G$205,3,0)</f>
        <v>15.5479999371</v>
      </c>
      <c r="H10" s="10">
        <v>22.686858999999998</v>
      </c>
      <c r="I10" s="10">
        <v>24.884177999999999</v>
      </c>
      <c r="J10" s="8">
        <f>VLOOKUP(CONCATENATE("f","am",$C10,D10),Data!$E$2:$G$205,2,0)</f>
        <v>20.5556551144</v>
      </c>
      <c r="K10" s="9">
        <f>VLOOKUP(CONCATENATE("f","am",$C10,E10),Data!$E$2:$G$205,2,0)</f>
        <v>22.524631854100001</v>
      </c>
      <c r="L10" s="11">
        <f t="shared" si="0"/>
        <v>0.90605998452231762</v>
      </c>
      <c r="M10" s="12">
        <f t="shared" si="0"/>
        <v>0.90517885919719765</v>
      </c>
      <c r="N10" s="8">
        <v>31.1</v>
      </c>
      <c r="O10" s="9">
        <v>45.7</v>
      </c>
      <c r="P10" s="8">
        <v>0</v>
      </c>
      <c r="Q10" s="9">
        <v>0</v>
      </c>
      <c r="R10" s="13">
        <f t="shared" si="1"/>
        <v>0</v>
      </c>
      <c r="S10" s="12">
        <f t="shared" si="1"/>
        <v>0</v>
      </c>
      <c r="T10" s="29"/>
      <c r="U10" s="29"/>
    </row>
    <row r="11" spans="2:21" ht="14.45" x14ac:dyDescent="0.3">
      <c r="B11" s="6" t="s">
        <v>96</v>
      </c>
      <c r="C11" s="7">
        <v>8</v>
      </c>
      <c r="D11" s="7">
        <v>1</v>
      </c>
      <c r="E11" s="27">
        <v>2</v>
      </c>
      <c r="F11" s="8">
        <f>VLOOKUP(CONCATENATE("f","am",$C11,D11),Data!$E$2:$G$205,3,0)</f>
        <v>7.2329999860400003</v>
      </c>
      <c r="G11" s="9">
        <f>VLOOKUP(CONCATENATE("f","am",$C11,E11),Data!$E$2:$G$205,3,0)</f>
        <v>7.56999994256</v>
      </c>
      <c r="H11" s="10">
        <v>10.382204</v>
      </c>
      <c r="I11" s="10">
        <v>11.471983</v>
      </c>
      <c r="J11" s="8">
        <f>VLOOKUP(CONCATENATE("f","am",$C11,D11),Data!$E$2:$G$205,2,0)</f>
        <v>9.8926649205399997</v>
      </c>
      <c r="K11" s="9">
        <f>VLOOKUP(CONCATENATE("f","am",$C11,E11),Data!$E$2:$G$205,2,0)</f>
        <v>11.166399113800001</v>
      </c>
      <c r="L11" s="11">
        <f t="shared" si="0"/>
        <v>0.95284825077026036</v>
      </c>
      <c r="M11" s="12">
        <f t="shared" si="0"/>
        <v>0.97336259248292134</v>
      </c>
      <c r="N11" s="8">
        <v>11.2</v>
      </c>
      <c r="O11" s="9">
        <v>23.8</v>
      </c>
      <c r="P11" s="8">
        <v>0</v>
      </c>
      <c r="Q11" s="9">
        <v>0</v>
      </c>
      <c r="R11" s="13">
        <f t="shared" si="1"/>
        <v>0</v>
      </c>
      <c r="S11" s="12">
        <f t="shared" si="1"/>
        <v>0</v>
      </c>
      <c r="T11" s="29"/>
      <c r="U11" s="29"/>
    </row>
    <row r="12" spans="2:21" ht="14.45" x14ac:dyDescent="0.3">
      <c r="B12" s="6" t="s">
        <v>97</v>
      </c>
      <c r="C12" s="7">
        <v>9</v>
      </c>
      <c r="D12" s="7">
        <v>1</v>
      </c>
      <c r="E12" s="27">
        <v>2</v>
      </c>
      <c r="F12" s="8">
        <f>VLOOKUP(CONCATENATE("f","am",$C12,D12),Data!$E$2:$G$205,3,0)</f>
        <v>8.3160000294399996</v>
      </c>
      <c r="G12" s="9">
        <f>VLOOKUP(CONCATENATE("f","am",$C12,E12),Data!$E$2:$G$205,3,0)</f>
        <v>8.2899998724500001</v>
      </c>
      <c r="H12" s="10">
        <v>12.584481</v>
      </c>
      <c r="I12" s="10">
        <v>9.4943460000000002</v>
      </c>
      <c r="J12" s="8">
        <f>VLOOKUP(CONCATENATE("f","am",$C12,D12),Data!$E$2:$G$205,2,0)</f>
        <v>12.858877077700001</v>
      </c>
      <c r="K12" s="9">
        <f>VLOOKUP(CONCATENATE("f","am",$C12,E12),Data!$E$2:$G$205,2,0)</f>
        <v>9.4125542938700004</v>
      </c>
      <c r="L12" s="11">
        <f t="shared" si="0"/>
        <v>1.0218043221408972</v>
      </c>
      <c r="M12" s="12">
        <f t="shared" si="0"/>
        <v>0.99138521956857273</v>
      </c>
      <c r="N12" s="8">
        <v>19.600000000000001</v>
      </c>
      <c r="O12" s="9">
        <v>14.6</v>
      </c>
      <c r="P12" s="8">
        <v>0</v>
      </c>
      <c r="Q12" s="9">
        <v>0</v>
      </c>
      <c r="R12" s="13">
        <f t="shared" si="1"/>
        <v>0</v>
      </c>
      <c r="S12" s="12">
        <f t="shared" si="1"/>
        <v>0</v>
      </c>
      <c r="T12" s="29"/>
      <c r="U12" s="29"/>
    </row>
    <row r="13" spans="2:21" ht="14.45" x14ac:dyDescent="0.3">
      <c r="B13" s="6" t="s">
        <v>98</v>
      </c>
      <c r="C13" s="7">
        <v>10</v>
      </c>
      <c r="D13" s="7">
        <v>1</v>
      </c>
      <c r="E13" s="27">
        <v>2</v>
      </c>
      <c r="F13" s="8">
        <f>VLOOKUP(CONCATENATE("f","am",$C13,D13),Data!$E$2:$G$205,3,0)</f>
        <v>10.277999944999999</v>
      </c>
      <c r="G13" s="9">
        <f>VLOOKUP(CONCATENATE("f","am",$C13,E13),Data!$E$2:$G$205,3,0)</f>
        <v>10.3999999482</v>
      </c>
      <c r="H13" s="10">
        <v>17.238703999999998</v>
      </c>
      <c r="I13" s="10">
        <v>19.011292999999998</v>
      </c>
      <c r="J13" s="8">
        <f>VLOOKUP(CONCATENATE("f","am",$C13,D13),Data!$E$2:$G$205,2,0)</f>
        <v>15.7735014968</v>
      </c>
      <c r="K13" s="9">
        <f>VLOOKUP(CONCATENATE("f","am",$C13,E13),Data!$E$2:$G$205,2,0)</f>
        <v>17.008754987300001</v>
      </c>
      <c r="L13" s="11">
        <f t="shared" si="0"/>
        <v>0.91500506632053091</v>
      </c>
      <c r="M13" s="12">
        <f t="shared" si="0"/>
        <v>0.89466586977014151</v>
      </c>
      <c r="N13" s="8">
        <v>29.9</v>
      </c>
      <c r="O13" s="9">
        <v>36.5</v>
      </c>
      <c r="P13" s="8">
        <v>0</v>
      </c>
      <c r="Q13" s="9">
        <v>0</v>
      </c>
      <c r="R13" s="13">
        <f t="shared" si="1"/>
        <v>0</v>
      </c>
      <c r="S13" s="12">
        <f t="shared" si="1"/>
        <v>0</v>
      </c>
      <c r="T13" s="29"/>
      <c r="U13" s="29"/>
    </row>
    <row r="14" spans="2:21" ht="14.45" x14ac:dyDescent="0.3">
      <c r="B14" s="6" t="s">
        <v>99</v>
      </c>
      <c r="C14" s="7">
        <v>11</v>
      </c>
      <c r="D14" s="7">
        <v>1</v>
      </c>
      <c r="E14" s="27">
        <v>2</v>
      </c>
      <c r="F14" s="8">
        <f>VLOOKUP(CONCATENATE("f","am",$C14,D14),Data!$E$2:$G$205,3,0)</f>
        <v>11.140000048999999</v>
      </c>
      <c r="G14" s="9">
        <f>VLOOKUP(CONCATENATE("f","am",$C14,E14),Data!$E$2:$G$205,3,0)</f>
        <v>10.8499999028</v>
      </c>
      <c r="H14" s="10">
        <v>15.270569999999999</v>
      </c>
      <c r="I14" s="10">
        <v>16.417444</v>
      </c>
      <c r="J14" s="8">
        <f>VLOOKUP(CONCATENATE("f","am",$C14,D14),Data!$E$2:$G$205,2,0)</f>
        <v>14.7056906149</v>
      </c>
      <c r="K14" s="9">
        <f>VLOOKUP(CONCATENATE("f","am",$C14,E14),Data!$E$2:$G$205,2,0)</f>
        <v>14.7636299059</v>
      </c>
      <c r="L14" s="11">
        <f t="shared" si="0"/>
        <v>0.96300862475336546</v>
      </c>
      <c r="M14" s="12">
        <f t="shared" si="0"/>
        <v>0.89926482501782867</v>
      </c>
      <c r="N14" s="8">
        <v>21.6</v>
      </c>
      <c r="O14" s="9">
        <v>30.2</v>
      </c>
      <c r="P14" s="8">
        <v>0</v>
      </c>
      <c r="Q14" s="9">
        <v>0</v>
      </c>
      <c r="R14" s="13">
        <f t="shared" si="1"/>
        <v>0</v>
      </c>
      <c r="S14" s="12">
        <f t="shared" si="1"/>
        <v>0</v>
      </c>
      <c r="T14" s="29"/>
      <c r="U14" s="29"/>
    </row>
    <row r="15" spans="2:21" thickBot="1" x14ac:dyDescent="0.35">
      <c r="B15" s="14" t="s">
        <v>100</v>
      </c>
      <c r="C15" s="15">
        <v>12</v>
      </c>
      <c r="D15" s="15">
        <v>1</v>
      </c>
      <c r="E15" s="30">
        <v>2</v>
      </c>
      <c r="F15" s="16">
        <f>VLOOKUP(CONCATENATE("f","am",$C15,D15),Data!$E$2:$G$205,3,0)</f>
        <v>14.022999841700001</v>
      </c>
      <c r="G15" s="17">
        <f>VLOOKUP(CONCATENATE("f","am",$C15,E15),Data!$E$2:$G$205,3,0)</f>
        <v>14.0489998739</v>
      </c>
      <c r="H15" s="18">
        <v>15.956623</v>
      </c>
      <c r="I15" s="18">
        <v>20.224572999999999</v>
      </c>
      <c r="J15" s="16">
        <f>VLOOKUP(CONCATENATE("f","am",$C15,D15),Data!$E$2:$G$205,2,0)</f>
        <v>15.1966448054</v>
      </c>
      <c r="K15" s="17">
        <f>VLOOKUP(CONCATENATE("f","am",$C15,E15),Data!$E$2:$G$205,2,0)</f>
        <v>18.283838935199999</v>
      </c>
      <c r="L15" s="19">
        <f t="shared" si="0"/>
        <v>0.95237224100613271</v>
      </c>
      <c r="M15" s="20">
        <f t="shared" si="0"/>
        <v>0.90404078915287844</v>
      </c>
      <c r="N15" s="16">
        <v>25.5</v>
      </c>
      <c r="O15" s="17">
        <v>34.799999999999997</v>
      </c>
      <c r="P15" s="16">
        <v>0</v>
      </c>
      <c r="Q15" s="17">
        <v>0</v>
      </c>
      <c r="R15" s="21">
        <f t="shared" si="1"/>
        <v>0</v>
      </c>
      <c r="S15" s="20">
        <f t="shared" si="1"/>
        <v>0</v>
      </c>
      <c r="T15" s="29"/>
      <c r="U15" s="29"/>
    </row>
    <row r="16" spans="2:21" ht="14.45" x14ac:dyDescent="0.3">
      <c r="B16" s="22" t="s">
        <v>83</v>
      </c>
      <c r="C16" s="23"/>
      <c r="D16" s="24"/>
      <c r="E16" s="24"/>
      <c r="F16" s="24">
        <f t="shared" ref="F16:K16" si="2">AVERAGE(F5:F15)</f>
        <v>14.443909073416364</v>
      </c>
      <c r="G16" s="24">
        <f t="shared" si="2"/>
        <v>14.471545407209998</v>
      </c>
      <c r="H16" s="24">
        <f t="shared" si="2"/>
        <v>19.899795818181818</v>
      </c>
      <c r="I16" s="24">
        <f t="shared" si="2"/>
        <v>21.221492909090905</v>
      </c>
      <c r="J16" s="24">
        <f t="shared" si="2"/>
        <v>20.374396716594546</v>
      </c>
      <c r="K16" s="24">
        <f t="shared" si="2"/>
        <v>20.773558235633633</v>
      </c>
      <c r="L16" s="25">
        <f t="shared" si="0"/>
        <v>1.0238495360831341</v>
      </c>
      <c r="M16" s="25">
        <f t="shared" si="0"/>
        <v>0.97889240519617804</v>
      </c>
      <c r="N16" s="24">
        <f>AVERAGE(N5:N15)</f>
        <v>28.490909090909089</v>
      </c>
      <c r="O16" s="24">
        <f>AVERAGE(O5:O15)</f>
        <v>34.018181818181823</v>
      </c>
      <c r="P16" s="24">
        <f>AVERAGE(P5:P15)</f>
        <v>0</v>
      </c>
      <c r="Q16" s="24">
        <f>AVERAGE(Q5:Q15)</f>
        <v>0</v>
      </c>
      <c r="R16" s="25">
        <f t="shared" si="1"/>
        <v>0</v>
      </c>
      <c r="S16" s="26">
        <f t="shared" si="1"/>
        <v>0</v>
      </c>
    </row>
    <row r="18" spans="3:10" ht="14.45" x14ac:dyDescent="0.3">
      <c r="C18" s="27"/>
      <c r="D18" s="27"/>
    </row>
    <row r="19" spans="3:10" ht="14.45" x14ac:dyDescent="0.3">
      <c r="C19" s="27"/>
      <c r="J19" s="28" t="s">
        <v>103</v>
      </c>
    </row>
    <row r="20" spans="3:10" ht="14.45" x14ac:dyDescent="0.3">
      <c r="C20" s="27"/>
    </row>
    <row r="21" spans="3:10" ht="14.45" x14ac:dyDescent="0.3">
      <c r="C21" s="27"/>
    </row>
    <row r="22" spans="3:10" ht="14.45" x14ac:dyDescent="0.3">
      <c r="C22" s="27"/>
    </row>
    <row r="23" spans="3:10" ht="14.45" x14ac:dyDescent="0.3">
      <c r="C23" s="27"/>
    </row>
    <row r="24" spans="3:10" ht="14.45" x14ac:dyDescent="0.3">
      <c r="C24" s="27"/>
    </row>
    <row r="25" spans="3:10" ht="14.45" x14ac:dyDescent="0.3">
      <c r="C25" s="27"/>
    </row>
    <row r="26" spans="3:10" ht="14.45" x14ac:dyDescent="0.3">
      <c r="C26" s="27"/>
    </row>
    <row r="27" spans="3:10" ht="14.45" x14ac:dyDescent="0.3">
      <c r="C27" s="27"/>
    </row>
    <row r="28" spans="3:10" ht="14.45" x14ac:dyDescent="0.3">
      <c r="C28" s="27"/>
    </row>
    <row r="29" spans="3:10" ht="14.45" x14ac:dyDescent="0.3">
      <c r="C29" s="27" t="str">
        <f t="shared" ref="C29" si="3">CONCATENATE(C16,D16)</f>
        <v/>
      </c>
    </row>
  </sheetData>
  <mergeCells count="13">
    <mergeCell ref="R3:S3"/>
    <mergeCell ref="T4:U4"/>
    <mergeCell ref="C2:C4"/>
    <mergeCell ref="B2:B4"/>
    <mergeCell ref="D2:E3"/>
    <mergeCell ref="F2:G3"/>
    <mergeCell ref="H2:M2"/>
    <mergeCell ref="N2:S2"/>
    <mergeCell ref="H3:I3"/>
    <mergeCell ref="J3:K3"/>
    <mergeCell ref="L3:M3"/>
    <mergeCell ref="N3:O3"/>
    <mergeCell ref="P3:Q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zoomScale="80" zoomScaleNormal="80" workbookViewId="0">
      <selection activeCell="Q10" sqref="Q10"/>
    </sheetView>
  </sheetViews>
  <sheetFormatPr defaultColWidth="8.85546875" defaultRowHeight="15" x14ac:dyDescent="0.25"/>
  <cols>
    <col min="1" max="1" width="4.42578125" style="3" customWidth="1"/>
    <col min="2" max="2" width="24.7109375" style="3" bestFit="1" customWidth="1"/>
    <col min="3" max="3" width="10.28515625" style="3" customWidth="1"/>
    <col min="4" max="4" width="7" style="3" customWidth="1"/>
    <col min="5" max="5" width="7.85546875" style="3" customWidth="1"/>
    <col min="6" max="16384" width="8.85546875" style="3"/>
  </cols>
  <sheetData>
    <row r="2" spans="2:21" ht="16.5" x14ac:dyDescent="0.3">
      <c r="B2" s="49" t="s">
        <v>1</v>
      </c>
      <c r="C2" s="46" t="s">
        <v>4</v>
      </c>
      <c r="D2" s="52" t="s">
        <v>104</v>
      </c>
      <c r="E2" s="53"/>
      <c r="F2" s="52" t="s">
        <v>5</v>
      </c>
      <c r="G2" s="53"/>
      <c r="H2" s="42" t="s">
        <v>6</v>
      </c>
      <c r="I2" s="56"/>
      <c r="J2" s="56"/>
      <c r="K2" s="56"/>
      <c r="L2" s="56"/>
      <c r="M2" s="57"/>
      <c r="N2" s="42" t="s">
        <v>7</v>
      </c>
      <c r="O2" s="56"/>
      <c r="P2" s="56"/>
      <c r="Q2" s="56"/>
      <c r="R2" s="56"/>
      <c r="S2" s="57"/>
    </row>
    <row r="3" spans="2:21" ht="16.5" x14ac:dyDescent="0.3">
      <c r="B3" s="50"/>
      <c r="C3" s="47"/>
      <c r="D3" s="54"/>
      <c r="E3" s="55"/>
      <c r="F3" s="54"/>
      <c r="G3" s="55"/>
      <c r="H3" s="42" t="s">
        <v>314</v>
      </c>
      <c r="I3" s="43"/>
      <c r="J3" s="42" t="s">
        <v>89</v>
      </c>
      <c r="K3" s="43"/>
      <c r="L3" s="42" t="s">
        <v>10</v>
      </c>
      <c r="M3" s="43"/>
      <c r="N3" s="42" t="s">
        <v>88</v>
      </c>
      <c r="O3" s="43"/>
      <c r="P3" s="42" t="s">
        <v>89</v>
      </c>
      <c r="Q3" s="43"/>
      <c r="R3" s="42" t="s">
        <v>10</v>
      </c>
      <c r="S3" s="43"/>
    </row>
    <row r="4" spans="2:21" ht="17.25" thickBot="1" x14ac:dyDescent="0.35">
      <c r="B4" s="51"/>
      <c r="C4" s="48"/>
      <c r="D4" s="4" t="s">
        <v>11</v>
      </c>
      <c r="E4" s="5" t="s">
        <v>12</v>
      </c>
      <c r="F4" s="4" t="s">
        <v>11</v>
      </c>
      <c r="G4" s="5" t="s">
        <v>12</v>
      </c>
      <c r="H4" s="4" t="s">
        <v>11</v>
      </c>
      <c r="I4" s="5" t="s">
        <v>12</v>
      </c>
      <c r="J4" s="4" t="s">
        <v>11</v>
      </c>
      <c r="K4" s="5" t="s">
        <v>12</v>
      </c>
      <c r="L4" s="4" t="s">
        <v>11</v>
      </c>
      <c r="M4" s="5" t="s">
        <v>12</v>
      </c>
      <c r="N4" s="4" t="s">
        <v>11</v>
      </c>
      <c r="O4" s="5" t="s">
        <v>12</v>
      </c>
      <c r="P4" s="4" t="s">
        <v>11</v>
      </c>
      <c r="Q4" s="5" t="s">
        <v>12</v>
      </c>
      <c r="R4" s="4" t="s">
        <v>11</v>
      </c>
      <c r="S4" s="5" t="s">
        <v>12</v>
      </c>
      <c r="T4" s="44"/>
      <c r="U4" s="45"/>
    </row>
    <row r="5" spans="2:21" ht="16.5" x14ac:dyDescent="0.3">
      <c r="B5" s="6" t="s">
        <v>90</v>
      </c>
      <c r="C5" s="7">
        <v>2</v>
      </c>
      <c r="D5" s="7">
        <v>1</v>
      </c>
      <c r="E5" s="27">
        <v>2</v>
      </c>
      <c r="F5" s="8">
        <f>VLOOKUP(CONCATENATE("f","am",$C5,D5),Data!$E$2:$G$205,3,0)</f>
        <v>28.070000004000001</v>
      </c>
      <c r="G5" s="9">
        <f>VLOOKUP(CONCATENATE("f","am",$C5,E5),Data!$E$2:$G$205,3,0)</f>
        <v>28.164999963700001</v>
      </c>
      <c r="H5" s="10">
        <v>26.8</v>
      </c>
      <c r="I5" s="10">
        <v>55.4</v>
      </c>
      <c r="J5" s="8">
        <f>VLOOKUP(CONCATENATE("f","am",$C5,D5),Data!$E$2:$G$205,2,0)</f>
        <v>32.149591345300003</v>
      </c>
      <c r="K5" s="9">
        <f>VLOOKUP(CONCATENATE("f","am",$C5,E5),Data!$E$2:$G$205,2,0)</f>
        <v>47.108518134800001</v>
      </c>
      <c r="L5" s="11">
        <f t="shared" ref="L5:M16" si="0">J5/H5</f>
        <v>1.1996116173619404</v>
      </c>
      <c r="M5" s="12">
        <f t="shared" si="0"/>
        <v>0.85033426236101084</v>
      </c>
      <c r="N5" s="8">
        <v>51.3</v>
      </c>
      <c r="O5" s="9">
        <v>55.2</v>
      </c>
      <c r="P5" s="66">
        <f>VLOOKUP(CONCATENATE("f","pm",$C5,D5),Data!$E$2:$G$205,2,0)</f>
        <v>49.525541823399998</v>
      </c>
      <c r="Q5" s="67">
        <f>VLOOKUP(CONCATENATE("f","pm",$C5,E5),Data!$E$2:$G$205,2,0)</f>
        <v>36.444621667299998</v>
      </c>
      <c r="R5" s="13">
        <f t="shared" ref="R5:S16" si="1">P5/N5</f>
        <v>0.96541017199610135</v>
      </c>
      <c r="S5" s="12">
        <f t="shared" si="1"/>
        <v>0.66022865339311587</v>
      </c>
      <c r="T5" s="29"/>
      <c r="U5" s="29"/>
    </row>
    <row r="6" spans="2:21" ht="16.5" x14ac:dyDescent="0.3">
      <c r="B6" s="6" t="s">
        <v>91</v>
      </c>
      <c r="C6" s="7">
        <v>3</v>
      </c>
      <c r="D6" s="7">
        <v>1</v>
      </c>
      <c r="E6" s="27">
        <v>2</v>
      </c>
      <c r="F6" s="8">
        <f>VLOOKUP(CONCATENATE("f","am",$C6,D6),Data!$E$2:$G$205,3,0)</f>
        <v>21.713000211899999</v>
      </c>
      <c r="G6" s="9">
        <f>VLOOKUP(CONCATENATE("f","am",$C6,E6),Data!$E$2:$G$205,3,0)</f>
        <v>21.690000098199999</v>
      </c>
      <c r="H6" s="10">
        <v>50.3</v>
      </c>
      <c r="I6" s="10">
        <v>25</v>
      </c>
      <c r="J6" s="8">
        <f>VLOOKUP(CONCATENATE("f","am",$C6,D6),Data!$E$2:$G$205,2,0)</f>
        <v>38.362507171899999</v>
      </c>
      <c r="K6" s="9">
        <f>VLOOKUP(CONCATENATE("f","am",$C6,E6),Data!$E$2:$G$205,2,0)</f>
        <v>24.4991773739</v>
      </c>
      <c r="L6" s="11">
        <f t="shared" si="0"/>
        <v>0.76267409884493043</v>
      </c>
      <c r="M6" s="12">
        <f t="shared" si="0"/>
        <v>0.97996709495599998</v>
      </c>
      <c r="N6" s="8">
        <v>38.9</v>
      </c>
      <c r="O6" s="9">
        <v>39.9</v>
      </c>
      <c r="P6" s="8">
        <f>VLOOKUP(CONCATENATE("f","pm",$C6,D6),Data!$E$2:$G$205,2,0)</f>
        <v>25.506717842099999</v>
      </c>
      <c r="Q6" s="68">
        <f>VLOOKUP(CONCATENATE("f","pm",$C6,E6),Data!$E$2:$G$205,2,0)</f>
        <v>36.546594001400003</v>
      </c>
      <c r="R6" s="13">
        <f t="shared" si="1"/>
        <v>0.65569968745758356</v>
      </c>
      <c r="S6" s="12">
        <f t="shared" si="1"/>
        <v>0.91595473687719309</v>
      </c>
      <c r="T6" s="29"/>
      <c r="U6" s="29"/>
    </row>
    <row r="7" spans="2:21" ht="16.5" x14ac:dyDescent="0.3">
      <c r="B7" s="6" t="s">
        <v>92</v>
      </c>
      <c r="C7" s="7">
        <v>4</v>
      </c>
      <c r="D7" s="7">
        <v>1</v>
      </c>
      <c r="E7" s="27">
        <v>2</v>
      </c>
      <c r="F7" s="8">
        <f>VLOOKUP(CONCATENATE("f","am",$C7,D7),Data!$E$2:$G$205,3,0)</f>
        <v>16.467999936999998</v>
      </c>
      <c r="G7" s="9">
        <f>VLOOKUP(CONCATENATE("f","am",$C7,E7),Data!$E$2:$G$205,3,0)</f>
        <v>16.454000063199999</v>
      </c>
      <c r="H7" s="10">
        <v>17.7</v>
      </c>
      <c r="I7" s="10">
        <v>47.9</v>
      </c>
      <c r="J7" s="8">
        <f>VLOOKUP(CONCATENATE("f","am",$C7,D7),Data!$E$2:$G$205,2,0)</f>
        <v>17.2710496439</v>
      </c>
      <c r="K7" s="9">
        <f>VLOOKUP(CONCATENATE("f","am",$C7,E7),Data!$E$2:$G$205,2,0)</f>
        <v>29.289420209799999</v>
      </c>
      <c r="L7" s="11">
        <f t="shared" si="0"/>
        <v>0.97576551660451982</v>
      </c>
      <c r="M7" s="12">
        <f t="shared" si="0"/>
        <v>0.61147015051774534</v>
      </c>
      <c r="N7" s="8">
        <v>38.700000000000003</v>
      </c>
      <c r="O7" s="9">
        <v>27.2</v>
      </c>
      <c r="P7" s="8">
        <f>VLOOKUP(CONCATENATE("f","pm",$C7,D7),Data!$E$2:$G$205,2,0)</f>
        <v>27.963356636499999</v>
      </c>
      <c r="Q7" s="68">
        <f>VLOOKUP(CONCATENATE("f","pm",$C7,E7),Data!$E$2:$G$205,2,0)</f>
        <v>19.4629270583</v>
      </c>
      <c r="R7" s="13">
        <f t="shared" si="1"/>
        <v>0.72256735494832036</v>
      </c>
      <c r="S7" s="12">
        <f t="shared" si="1"/>
        <v>0.71554878890808826</v>
      </c>
      <c r="T7" s="29"/>
      <c r="U7" s="29"/>
    </row>
    <row r="8" spans="2:21" ht="16.5" x14ac:dyDescent="0.3">
      <c r="B8" s="6" t="s">
        <v>93</v>
      </c>
      <c r="C8" s="7">
        <v>5</v>
      </c>
      <c r="D8" s="7">
        <v>1</v>
      </c>
      <c r="E8" s="27">
        <v>2</v>
      </c>
      <c r="F8" s="8">
        <f>VLOOKUP(CONCATENATE("f","am",$C8,D8),Data!$E$2:$G$205,3,0)</f>
        <v>13.6959999856</v>
      </c>
      <c r="G8" s="9">
        <f>VLOOKUP(CONCATENATE("f","am",$C8,E8),Data!$E$2:$G$205,3,0)</f>
        <v>13.723999939900001</v>
      </c>
      <c r="H8" s="10">
        <v>31.1</v>
      </c>
      <c r="I8" s="10">
        <v>21.9</v>
      </c>
      <c r="J8" s="8">
        <f>VLOOKUP(CONCATENATE("f","am",$C8,D8),Data!$E$2:$G$205,2,0)</f>
        <v>25.826587611800001</v>
      </c>
      <c r="K8" s="9">
        <f>VLOOKUP(CONCATENATE("f","am",$C8,E8),Data!$E$2:$G$205,2,0)</f>
        <v>21.394112408200002</v>
      </c>
      <c r="L8" s="11">
        <f t="shared" si="0"/>
        <v>0.83043690070096465</v>
      </c>
      <c r="M8" s="12">
        <f t="shared" si="0"/>
        <v>0.97690010996347043</v>
      </c>
      <c r="N8" s="8">
        <v>28.2</v>
      </c>
      <c r="O8" s="9">
        <v>37.700000000000003</v>
      </c>
      <c r="P8" s="8">
        <f>VLOOKUP(CONCATENATE("f","pm",$C8,D8),Data!$E$2:$G$205,2,0)</f>
        <v>23.8500694335</v>
      </c>
      <c r="Q8" s="68">
        <f>VLOOKUP(CONCATENATE("f","pm",$C8,E8),Data!$E$2:$G$205,2,0)</f>
        <v>26.8307489082</v>
      </c>
      <c r="R8" s="13">
        <f t="shared" si="1"/>
        <v>0.84574714303191489</v>
      </c>
      <c r="S8" s="12">
        <f t="shared" si="1"/>
        <v>0.71169095247214853</v>
      </c>
      <c r="T8" s="29"/>
      <c r="U8" s="29"/>
    </row>
    <row r="9" spans="2:21" ht="16.5" x14ac:dyDescent="0.3">
      <c r="B9" s="6" t="s">
        <v>94</v>
      </c>
      <c r="C9" s="7">
        <v>6</v>
      </c>
      <c r="D9" s="7">
        <v>1</v>
      </c>
      <c r="E9" s="27">
        <v>2</v>
      </c>
      <c r="F9" s="8">
        <f>VLOOKUP(CONCATENATE("f","am",$C9,D9),Data!$E$2:$G$205,3,0)</f>
        <v>12.445999886799999</v>
      </c>
      <c r="G9" s="9">
        <f>VLOOKUP(CONCATENATE("f","am",$C9,E9),Data!$E$2:$G$205,3,0)</f>
        <v>12.446999937299999</v>
      </c>
      <c r="H9" s="10">
        <v>21.1</v>
      </c>
      <c r="I9" s="10">
        <v>13.3</v>
      </c>
      <c r="J9" s="8">
        <f>VLOOKUP(CONCATENATE("f","am",$C9,D9),Data!$E$2:$G$205,2,0)</f>
        <v>21.525594079899999</v>
      </c>
      <c r="K9" s="9">
        <f>VLOOKUP(CONCATENATE("f","am",$C9,E9),Data!$E$2:$G$205,2,0)</f>
        <v>13.0581033751</v>
      </c>
      <c r="L9" s="11">
        <f t="shared" si="0"/>
        <v>1.0201703355402842</v>
      </c>
      <c r="M9" s="12">
        <f t="shared" si="0"/>
        <v>0.98181228384210517</v>
      </c>
      <c r="N9" s="8">
        <v>17.399999999999999</v>
      </c>
      <c r="O9" s="9">
        <v>28.6</v>
      </c>
      <c r="P9" s="8">
        <f>VLOOKUP(CONCATENATE("f","pm",$C9,D9),Data!$E$2:$G$205,2,0)</f>
        <v>13.6137905996</v>
      </c>
      <c r="Q9" s="68">
        <f>VLOOKUP(CONCATENATE("f","pm",$C9,E9),Data!$E$2:$G$205,2,0)</f>
        <v>21.466587327399999</v>
      </c>
      <c r="R9" s="13">
        <f t="shared" si="1"/>
        <v>0.78240175859770122</v>
      </c>
      <c r="S9" s="12">
        <f t="shared" si="1"/>
        <v>0.7505799764825174</v>
      </c>
      <c r="T9" s="29"/>
      <c r="U9" s="29"/>
    </row>
    <row r="10" spans="2:21" ht="16.5" x14ac:dyDescent="0.3">
      <c r="B10" s="6" t="s">
        <v>95</v>
      </c>
      <c r="C10" s="7">
        <v>7</v>
      </c>
      <c r="D10" s="7">
        <v>1</v>
      </c>
      <c r="E10" s="27">
        <v>2</v>
      </c>
      <c r="F10" s="8">
        <f>VLOOKUP(CONCATENATE("f","am",$C10,D10),Data!$E$2:$G$205,3,0)</f>
        <v>15.4999999311</v>
      </c>
      <c r="G10" s="9">
        <f>VLOOKUP(CONCATENATE("f","am",$C10,E10),Data!$E$2:$G$205,3,0)</f>
        <v>15.5479999371</v>
      </c>
      <c r="H10" s="10">
        <v>24.3</v>
      </c>
      <c r="I10" s="10">
        <v>21.5</v>
      </c>
      <c r="J10" s="8">
        <f>VLOOKUP(CONCATENATE("f","am",$C10,D10),Data!$E$2:$G$205,2,0)</f>
        <v>20.5556551144</v>
      </c>
      <c r="K10" s="9">
        <f>VLOOKUP(CONCATENATE("f","am",$C10,E10),Data!$E$2:$G$205,2,0)</f>
        <v>22.524631854100001</v>
      </c>
      <c r="L10" s="11">
        <f t="shared" si="0"/>
        <v>0.8459117331028807</v>
      </c>
      <c r="M10" s="12">
        <f t="shared" si="0"/>
        <v>1.0476572955395349</v>
      </c>
      <c r="N10" s="8">
        <v>31.1</v>
      </c>
      <c r="O10" s="9">
        <v>45.7</v>
      </c>
      <c r="P10" s="8">
        <f>VLOOKUP(CONCATENATE("f","pm",$C10,D10),Data!$E$2:$G$205,2,0)</f>
        <v>24.529148228499999</v>
      </c>
      <c r="Q10" s="68">
        <f>VLOOKUP(CONCATENATE("f","pm",$C10,E10),Data!$E$2:$G$205,2,0)</f>
        <v>24.063477262900001</v>
      </c>
      <c r="R10" s="13">
        <f t="shared" si="1"/>
        <v>0.78871859255626997</v>
      </c>
      <c r="S10" s="12">
        <f t="shared" si="1"/>
        <v>0.52655311297374174</v>
      </c>
      <c r="T10" s="29"/>
      <c r="U10" s="29"/>
    </row>
    <row r="11" spans="2:21" ht="16.5" x14ac:dyDescent="0.3">
      <c r="B11" s="6" t="s">
        <v>96</v>
      </c>
      <c r="C11" s="7">
        <v>8</v>
      </c>
      <c r="D11" s="7">
        <v>1</v>
      </c>
      <c r="E11" s="27">
        <v>2</v>
      </c>
      <c r="F11" s="8">
        <f>VLOOKUP(CONCATENATE("f","am",$C11,D11),Data!$E$2:$G$205,3,0)</f>
        <v>7.2329999860400003</v>
      </c>
      <c r="G11" s="9">
        <f>VLOOKUP(CONCATENATE("f","am",$C11,E11),Data!$E$2:$G$205,3,0)</f>
        <v>7.56999994256</v>
      </c>
      <c r="H11" s="10">
        <v>7.6</v>
      </c>
      <c r="I11" s="10">
        <v>8.1999999999999993</v>
      </c>
      <c r="J11" s="8">
        <f>VLOOKUP(CONCATENATE("f","am",$C11,D11),Data!$E$2:$G$205,2,0)</f>
        <v>9.8926649205399997</v>
      </c>
      <c r="K11" s="9">
        <f>VLOOKUP(CONCATENATE("f","am",$C11,E11),Data!$E$2:$G$205,2,0)</f>
        <v>11.166399113800001</v>
      </c>
      <c r="L11" s="11">
        <f t="shared" si="0"/>
        <v>1.3016664369131579</v>
      </c>
      <c r="M11" s="12">
        <f t="shared" si="0"/>
        <v>1.3617559894878051</v>
      </c>
      <c r="N11" s="8">
        <v>11.2</v>
      </c>
      <c r="O11" s="9">
        <v>23.8</v>
      </c>
      <c r="P11" s="8">
        <f>VLOOKUP(CONCATENATE("f","pm",$C11,D11),Data!$E$2:$G$205,2,0)</f>
        <v>11.413532677999999</v>
      </c>
      <c r="Q11" s="68">
        <f>VLOOKUP(CONCATENATE("f","pm",$C11,E11),Data!$E$2:$G$205,2,0)</f>
        <v>10.6436472796</v>
      </c>
      <c r="R11" s="13">
        <f t="shared" si="1"/>
        <v>1.0190654176785714</v>
      </c>
      <c r="S11" s="12">
        <f t="shared" si="1"/>
        <v>0.44721207057142853</v>
      </c>
      <c r="T11" s="29"/>
      <c r="U11" s="29"/>
    </row>
    <row r="12" spans="2:21" ht="16.5" x14ac:dyDescent="0.3">
      <c r="B12" s="6" t="s">
        <v>97</v>
      </c>
      <c r="C12" s="7">
        <v>9</v>
      </c>
      <c r="D12" s="7">
        <v>1</v>
      </c>
      <c r="E12" s="27">
        <v>2</v>
      </c>
      <c r="F12" s="8">
        <f>VLOOKUP(CONCATENATE("f","am",$C12,D12),Data!$E$2:$G$205,3,0)</f>
        <v>8.3160000294399996</v>
      </c>
      <c r="G12" s="9">
        <f>VLOOKUP(CONCATENATE("f","am",$C12,E12),Data!$E$2:$G$205,3,0)</f>
        <v>8.2899998724500001</v>
      </c>
      <c r="H12" s="10">
        <v>10.5</v>
      </c>
      <c r="I12" s="10">
        <v>15.7</v>
      </c>
      <c r="J12" s="8">
        <f>VLOOKUP(CONCATENATE("f","am",$C12,D12),Data!$E$2:$G$205,2,0)</f>
        <v>12.858877077700001</v>
      </c>
      <c r="K12" s="9">
        <f>VLOOKUP(CONCATENATE("f","am",$C12,E12),Data!$E$2:$G$205,2,0)</f>
        <v>9.4125542938700004</v>
      </c>
      <c r="L12" s="11">
        <f t="shared" si="0"/>
        <v>1.2246549597809524</v>
      </c>
      <c r="M12" s="12">
        <f t="shared" si="0"/>
        <v>0.59952575120191087</v>
      </c>
      <c r="N12" s="8">
        <v>19.600000000000001</v>
      </c>
      <c r="O12" s="9">
        <v>14.6</v>
      </c>
      <c r="P12" s="8">
        <f>VLOOKUP(CONCATENATE("f","pm",$C12,D12),Data!$E$2:$G$205,2,0)</f>
        <v>10.403453901400001</v>
      </c>
      <c r="Q12" s="68">
        <f>VLOOKUP(CONCATENATE("f","pm",$C12,E12),Data!$E$2:$G$205,2,0)</f>
        <v>12.661223381799999</v>
      </c>
      <c r="R12" s="13">
        <f t="shared" si="1"/>
        <v>0.53078846435714289</v>
      </c>
      <c r="S12" s="12">
        <f t="shared" si="1"/>
        <v>0.86720708094520549</v>
      </c>
      <c r="T12" s="29"/>
      <c r="U12" s="29"/>
    </row>
    <row r="13" spans="2:21" ht="16.5" x14ac:dyDescent="0.3">
      <c r="B13" s="6" t="s">
        <v>98</v>
      </c>
      <c r="C13" s="7">
        <v>10</v>
      </c>
      <c r="D13" s="7">
        <v>1</v>
      </c>
      <c r="E13" s="27">
        <v>2</v>
      </c>
      <c r="F13" s="8">
        <f>VLOOKUP(CONCATENATE("f","am",$C13,D13),Data!$E$2:$G$205,3,0)</f>
        <v>10.277999944999999</v>
      </c>
      <c r="G13" s="9">
        <f>VLOOKUP(CONCATENATE("f","am",$C13,E13),Data!$E$2:$G$205,3,0)</f>
        <v>10.3999999482</v>
      </c>
      <c r="H13" s="10">
        <v>22.1</v>
      </c>
      <c r="I13" s="10">
        <v>21.2</v>
      </c>
      <c r="J13" s="8">
        <f>VLOOKUP(CONCATENATE("f","am",$C13,D13),Data!$E$2:$G$205,2,0)</f>
        <v>15.7735014968</v>
      </c>
      <c r="K13" s="9">
        <f>VLOOKUP(CONCATENATE("f","am",$C13,E13),Data!$E$2:$G$205,2,0)</f>
        <v>17.008754987300001</v>
      </c>
      <c r="L13" s="11">
        <f t="shared" si="0"/>
        <v>0.7137330994027149</v>
      </c>
      <c r="M13" s="12">
        <f t="shared" si="0"/>
        <v>0.80229976355188692</v>
      </c>
      <c r="N13" s="8">
        <v>29.9</v>
      </c>
      <c r="O13" s="9">
        <v>36.5</v>
      </c>
      <c r="P13" s="8">
        <f>VLOOKUP(CONCATENATE("f","pm",$C13,D13),Data!$E$2:$G$205,2,0)</f>
        <v>18.556779362299999</v>
      </c>
      <c r="Q13" s="68">
        <f>VLOOKUP(CONCATENATE("f","pm",$C13,E13),Data!$E$2:$G$205,2,0)</f>
        <v>19.595851074900001</v>
      </c>
      <c r="R13" s="13">
        <f t="shared" si="1"/>
        <v>0.62062807231772577</v>
      </c>
      <c r="S13" s="12">
        <f t="shared" si="1"/>
        <v>0.53687263218904113</v>
      </c>
      <c r="T13" s="29"/>
      <c r="U13" s="29"/>
    </row>
    <row r="14" spans="2:21" ht="16.5" x14ac:dyDescent="0.3">
      <c r="B14" s="6" t="s">
        <v>99</v>
      </c>
      <c r="C14" s="7">
        <v>11</v>
      </c>
      <c r="D14" s="7">
        <v>1</v>
      </c>
      <c r="E14" s="27">
        <v>2</v>
      </c>
      <c r="F14" s="8">
        <f>VLOOKUP(CONCATENATE("f","am",$C14,D14),Data!$E$2:$G$205,3,0)</f>
        <v>11.140000048999999</v>
      </c>
      <c r="G14" s="9">
        <f>VLOOKUP(CONCATENATE("f","am",$C14,E14),Data!$E$2:$G$205,3,0)</f>
        <v>10.8499999028</v>
      </c>
      <c r="H14" s="10">
        <v>16.8</v>
      </c>
      <c r="I14" s="10">
        <v>15.4</v>
      </c>
      <c r="J14" s="8">
        <f>VLOOKUP(CONCATENATE("f","am",$C14,D14),Data!$E$2:$G$205,2,0)</f>
        <v>14.7056906149</v>
      </c>
      <c r="K14" s="9">
        <f>VLOOKUP(CONCATENATE("f","am",$C14,E14),Data!$E$2:$G$205,2,0)</f>
        <v>14.7636299059</v>
      </c>
      <c r="L14" s="11">
        <f t="shared" si="0"/>
        <v>0.87533872707738092</v>
      </c>
      <c r="M14" s="12">
        <f t="shared" si="0"/>
        <v>0.95867726661688313</v>
      </c>
      <c r="N14" s="8">
        <v>21.6</v>
      </c>
      <c r="O14" s="9">
        <v>30.2</v>
      </c>
      <c r="P14" s="8">
        <f>VLOOKUP(CONCATENATE("f","pm",$C14,D14),Data!$E$2:$G$205,2,0)</f>
        <v>16.178033389199999</v>
      </c>
      <c r="Q14" s="68">
        <f>VLOOKUP(CONCATENATE("f","pm",$C14,E14),Data!$E$2:$G$205,2,0)</f>
        <v>15.517727088199999</v>
      </c>
      <c r="R14" s="13">
        <f t="shared" si="1"/>
        <v>0.74898302727777766</v>
      </c>
      <c r="S14" s="12">
        <f t="shared" si="1"/>
        <v>0.51383202278807949</v>
      </c>
      <c r="T14" s="29"/>
      <c r="U14" s="29"/>
    </row>
    <row r="15" spans="2:21" ht="17.25" thickBot="1" x14ac:dyDescent="0.35">
      <c r="B15" s="14" t="s">
        <v>100</v>
      </c>
      <c r="C15" s="15">
        <v>12</v>
      </c>
      <c r="D15" s="15">
        <v>1</v>
      </c>
      <c r="E15" s="30">
        <v>2</v>
      </c>
      <c r="F15" s="16">
        <f>VLOOKUP(CONCATENATE("f","am",$C15,D15),Data!$E$2:$G$205,3,0)</f>
        <v>14.022999841700001</v>
      </c>
      <c r="G15" s="17">
        <f>VLOOKUP(CONCATENATE("f","am",$C15,E15),Data!$E$2:$G$205,3,0)</f>
        <v>14.0489998739</v>
      </c>
      <c r="H15" s="18">
        <v>20.399999999999999</v>
      </c>
      <c r="I15" s="18">
        <v>24.8</v>
      </c>
      <c r="J15" s="16">
        <f>VLOOKUP(CONCATENATE("f","am",$C15,D15),Data!$E$2:$G$205,2,0)</f>
        <v>15.1966448054</v>
      </c>
      <c r="K15" s="17">
        <f>VLOOKUP(CONCATENATE("f","am",$C15,E15),Data!$E$2:$G$205,2,0)</f>
        <v>18.283838935199999</v>
      </c>
      <c r="L15" s="19">
        <f t="shared" si="0"/>
        <v>0.74493356889215689</v>
      </c>
      <c r="M15" s="20">
        <f t="shared" si="0"/>
        <v>0.73725156996774188</v>
      </c>
      <c r="N15" s="16">
        <v>25.5</v>
      </c>
      <c r="O15" s="17">
        <v>34.799999999999997</v>
      </c>
      <c r="P15" s="69">
        <f>VLOOKUP(CONCATENATE("f","pm",$C15,D15),Data!$E$2:$G$205,2,0)</f>
        <v>17.960542656499999</v>
      </c>
      <c r="Q15" s="70">
        <f>VLOOKUP(CONCATENATE("f","pm",$C15,E15),Data!$E$2:$G$205,2,0)</f>
        <v>16.715031083700001</v>
      </c>
      <c r="R15" s="21">
        <f t="shared" si="1"/>
        <v>0.70433500613725486</v>
      </c>
      <c r="S15" s="20">
        <f t="shared" si="1"/>
        <v>0.48031698516379318</v>
      </c>
      <c r="T15" s="29"/>
      <c r="U15" s="29"/>
    </row>
    <row r="16" spans="2:21" ht="16.5" x14ac:dyDescent="0.3">
      <c r="B16" s="22" t="s">
        <v>83</v>
      </c>
      <c r="C16" s="23"/>
      <c r="D16" s="24"/>
      <c r="E16" s="24"/>
      <c r="F16" s="24">
        <f t="shared" ref="F16:K16" si="2">AVERAGE(F5:F15)</f>
        <v>14.443909073416364</v>
      </c>
      <c r="G16" s="24">
        <f t="shared" si="2"/>
        <v>14.471545407209998</v>
      </c>
      <c r="H16" s="24">
        <f t="shared" si="2"/>
        <v>22.609090909090909</v>
      </c>
      <c r="I16" s="24">
        <f t="shared" si="2"/>
        <v>24.572727272727274</v>
      </c>
      <c r="J16" s="24">
        <f t="shared" si="2"/>
        <v>20.374396716594546</v>
      </c>
      <c r="K16" s="24">
        <f t="shared" si="2"/>
        <v>20.773558235633633</v>
      </c>
      <c r="L16" s="25">
        <f t="shared" si="0"/>
        <v>0.90115948485138719</v>
      </c>
      <c r="M16" s="25">
        <f t="shared" si="0"/>
        <v>0.84539082719929692</v>
      </c>
      <c r="N16" s="24">
        <f>AVERAGE(N5:N15)</f>
        <v>28.490909090909089</v>
      </c>
      <c r="O16" s="24">
        <f>AVERAGE(O5:O15)</f>
        <v>34.018181818181823</v>
      </c>
      <c r="P16" s="24">
        <f>AVERAGE(P5:P15)</f>
        <v>21.772815140999999</v>
      </c>
      <c r="Q16" s="24">
        <f>AVERAGE(Q5:Q15)</f>
        <v>21.813494193972726</v>
      </c>
      <c r="R16" s="25">
        <f t="shared" si="1"/>
        <v>0.76420219065411621</v>
      </c>
      <c r="S16" s="26">
        <f t="shared" si="1"/>
        <v>0.64123045465980744</v>
      </c>
    </row>
    <row r="18" spans="3:10" ht="14.45" x14ac:dyDescent="0.3">
      <c r="C18" s="27"/>
      <c r="D18" s="27"/>
    </row>
    <row r="19" spans="3:10" ht="14.45" x14ac:dyDescent="0.3">
      <c r="C19" s="27"/>
      <c r="J19" s="28" t="s">
        <v>103</v>
      </c>
    </row>
    <row r="20" spans="3:10" ht="14.45" x14ac:dyDescent="0.3">
      <c r="C20" s="27"/>
    </row>
    <row r="21" spans="3:10" ht="14.45" x14ac:dyDescent="0.3">
      <c r="C21" s="27"/>
    </row>
    <row r="22" spans="3:10" ht="14.45" x14ac:dyDescent="0.3">
      <c r="C22" s="27"/>
    </row>
    <row r="23" spans="3:10" ht="14.45" x14ac:dyDescent="0.3">
      <c r="C23" s="27"/>
    </row>
    <row r="24" spans="3:10" ht="14.45" x14ac:dyDescent="0.3">
      <c r="C24" s="27"/>
    </row>
    <row r="25" spans="3:10" ht="14.45" x14ac:dyDescent="0.3">
      <c r="C25" s="27"/>
    </row>
    <row r="26" spans="3:10" ht="14.45" x14ac:dyDescent="0.3">
      <c r="C26" s="27"/>
    </row>
    <row r="27" spans="3:10" ht="14.45" x14ac:dyDescent="0.3">
      <c r="C27" s="27"/>
    </row>
    <row r="28" spans="3:10" ht="14.45" x14ac:dyDescent="0.3">
      <c r="C28" s="27"/>
    </row>
    <row r="29" spans="3:10" ht="14.45" x14ac:dyDescent="0.3">
      <c r="C29" s="27" t="str">
        <f t="shared" ref="C29" si="3">CONCATENATE(C16,D16)</f>
        <v/>
      </c>
    </row>
  </sheetData>
  <mergeCells count="13">
    <mergeCell ref="P3:Q3"/>
    <mergeCell ref="R3:S3"/>
    <mergeCell ref="T4:U4"/>
    <mergeCell ref="B2:B4"/>
    <mergeCell ref="C2:C4"/>
    <mergeCell ref="D2:E3"/>
    <mergeCell ref="F2:G3"/>
    <mergeCell ref="H2:M2"/>
    <mergeCell ref="N2:S2"/>
    <mergeCell ref="H3:I3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zoomScale="80" zoomScaleNormal="80" workbookViewId="0">
      <selection activeCell="V31" sqref="V31"/>
    </sheetView>
  </sheetViews>
  <sheetFormatPr defaultColWidth="8.85546875" defaultRowHeight="15" x14ac:dyDescent="0.25"/>
  <cols>
    <col min="1" max="1" width="25.5703125" style="3" customWidth="1"/>
    <col min="2" max="16384" width="8.85546875" style="3"/>
  </cols>
  <sheetData>
    <row r="1" spans="1:19" ht="14.45" x14ac:dyDescent="0.3">
      <c r="A1" s="32" t="s">
        <v>0</v>
      </c>
      <c r="B1" s="32"/>
    </row>
    <row r="2" spans="1:19" ht="16.5" x14ac:dyDescent="0.3">
      <c r="A2" s="59" t="s">
        <v>1</v>
      </c>
      <c r="B2" s="59" t="s">
        <v>2</v>
      </c>
      <c r="C2" s="61" t="s">
        <v>3</v>
      </c>
      <c r="D2" s="50" t="s">
        <v>4</v>
      </c>
      <c r="E2" s="61"/>
      <c r="F2" s="50" t="s">
        <v>5</v>
      </c>
      <c r="G2" s="61"/>
      <c r="H2" s="63" t="s">
        <v>6</v>
      </c>
      <c r="I2" s="64"/>
      <c r="J2" s="64"/>
      <c r="K2" s="64"/>
      <c r="L2" s="64"/>
      <c r="M2" s="65"/>
      <c r="N2" s="63" t="s">
        <v>7</v>
      </c>
      <c r="O2" s="64"/>
      <c r="P2" s="64"/>
      <c r="Q2" s="64"/>
      <c r="R2" s="64"/>
      <c r="S2" s="65"/>
    </row>
    <row r="3" spans="1:19" ht="16.5" x14ac:dyDescent="0.3">
      <c r="A3" s="59"/>
      <c r="B3" s="59"/>
      <c r="C3" s="61"/>
      <c r="D3" s="50"/>
      <c r="E3" s="61"/>
      <c r="F3" s="50"/>
      <c r="G3" s="61"/>
      <c r="H3" s="63" t="s">
        <v>8</v>
      </c>
      <c r="I3" s="61"/>
      <c r="J3" s="63" t="s">
        <v>9</v>
      </c>
      <c r="K3" s="61"/>
      <c r="L3" s="63" t="s">
        <v>10</v>
      </c>
      <c r="M3" s="61"/>
      <c r="N3" s="63" t="s">
        <v>8</v>
      </c>
      <c r="O3" s="61"/>
      <c r="P3" s="63" t="s">
        <v>9</v>
      </c>
      <c r="Q3" s="61"/>
      <c r="R3" s="63" t="s">
        <v>10</v>
      </c>
      <c r="S3" s="61"/>
    </row>
    <row r="4" spans="1:19" ht="17.25" thickBot="1" x14ac:dyDescent="0.35">
      <c r="A4" s="60"/>
      <c r="B4" s="60"/>
      <c r="C4" s="62"/>
      <c r="D4" s="4" t="s">
        <v>11</v>
      </c>
      <c r="E4" s="5" t="s">
        <v>12</v>
      </c>
      <c r="F4" s="4" t="s">
        <v>11</v>
      </c>
      <c r="G4" s="5" t="s">
        <v>12</v>
      </c>
      <c r="H4" s="4" t="s">
        <v>11</v>
      </c>
      <c r="I4" s="5" t="s">
        <v>12</v>
      </c>
      <c r="J4" s="4" t="s">
        <v>11</v>
      </c>
      <c r="K4" s="5" t="s">
        <v>12</v>
      </c>
      <c r="L4" s="4" t="s">
        <v>11</v>
      </c>
      <c r="M4" s="5" t="s">
        <v>12</v>
      </c>
      <c r="N4" s="4" t="s">
        <v>11</v>
      </c>
      <c r="O4" s="5" t="s">
        <v>12</v>
      </c>
      <c r="P4" s="4" t="s">
        <v>11</v>
      </c>
      <c r="Q4" s="5" t="s">
        <v>12</v>
      </c>
      <c r="R4" s="4" t="s">
        <v>11</v>
      </c>
      <c r="S4" s="5" t="s">
        <v>12</v>
      </c>
    </row>
    <row r="5" spans="1:19" ht="16.5" x14ac:dyDescent="0.3">
      <c r="A5" s="33" t="s">
        <v>13</v>
      </c>
      <c r="B5" s="33" t="s">
        <v>14</v>
      </c>
      <c r="C5" s="33" t="s">
        <v>15</v>
      </c>
      <c r="D5" s="34">
        <v>1</v>
      </c>
      <c r="E5" s="35">
        <v>2</v>
      </c>
      <c r="F5" s="8">
        <f>VLOOKUP(CONCATENATE("aam1",D5),Data!$E$2:$G$205,3,0)</f>
        <v>5.9470000378799996</v>
      </c>
      <c r="G5" s="8">
        <f>VLOOKUP(CONCATENATE("aam1",E5),Data!$E$2:$G$205,3,0)</f>
        <v>6.0110000558200003</v>
      </c>
      <c r="H5" s="8">
        <v>25.2</v>
      </c>
      <c r="I5" s="9">
        <v>23.3</v>
      </c>
      <c r="J5" s="8">
        <f>VLOOKUP(CONCATENATE("aam1",D5),Data!$E$2:$G$205,2,0)</f>
        <v>15.055073264100001</v>
      </c>
      <c r="K5" s="8">
        <f>VLOOKUP(CONCATENATE("aam1",E5),Data!$E$2:$G$205,2,0)</f>
        <v>15.0040949173</v>
      </c>
      <c r="L5" s="13">
        <f>J5/H5</f>
        <v>0.59742354222619054</v>
      </c>
      <c r="M5" s="13">
        <f>K5/I5</f>
        <v>0.64395257155793983</v>
      </c>
      <c r="N5" s="8">
        <v>26.5</v>
      </c>
      <c r="O5" s="9">
        <v>25.7</v>
      </c>
      <c r="P5" s="8">
        <f>VLOOKUP(CONCATENATE("apm1",D5),Data!$E$2:$G$205,2,0)</f>
        <v>16.314070629</v>
      </c>
      <c r="Q5" s="8">
        <f>VLOOKUP(CONCATENATE("apm1",E5),Data!$E$2:$G$205,2,0)</f>
        <v>15.793750314</v>
      </c>
      <c r="R5" s="13">
        <v>0.8133510188679246</v>
      </c>
      <c r="S5" s="12">
        <v>0.79962599221789887</v>
      </c>
    </row>
    <row r="6" spans="1:19" ht="16.5" x14ac:dyDescent="0.3">
      <c r="A6" s="33" t="s">
        <v>16</v>
      </c>
      <c r="B6" s="33" t="s">
        <v>17</v>
      </c>
      <c r="C6" s="33" t="s">
        <v>18</v>
      </c>
      <c r="D6" s="34">
        <v>3</v>
      </c>
      <c r="E6" s="35">
        <v>4</v>
      </c>
      <c r="F6" s="8">
        <f>VLOOKUP(CONCATENATE("aam1",D6),Data!$E$2:$G$205,3,0)</f>
        <v>4.6300000175799996</v>
      </c>
      <c r="G6" s="8">
        <f>VLOOKUP(CONCATENATE("aam1",E6),Data!$E$2:$G$205,3,0)</f>
        <v>4.6300000175799996</v>
      </c>
      <c r="H6" s="8">
        <v>18.8</v>
      </c>
      <c r="I6" s="9">
        <v>17.399999999999999</v>
      </c>
      <c r="J6" s="8">
        <f>VLOOKUP(CONCATENATE("aam1",D6),Data!$E$2:$G$205,2,0)</f>
        <v>11.8768020254</v>
      </c>
      <c r="K6" s="8">
        <f>VLOOKUP(CONCATENATE("aam1",E6),Data!$E$2:$G$205,2,0)</f>
        <v>11.6193127222</v>
      </c>
      <c r="L6" s="13">
        <f t="shared" ref="L6:L45" si="0">J6/H6</f>
        <v>0.63174478858510641</v>
      </c>
      <c r="M6" s="13">
        <f t="shared" ref="M6:M44" si="1">K6/I6</f>
        <v>0.66777659322988514</v>
      </c>
      <c r="N6" s="8">
        <v>19.5</v>
      </c>
      <c r="O6" s="9">
        <v>20.399999999999999</v>
      </c>
      <c r="P6" s="8">
        <f>VLOOKUP(CONCATENATE("apm1",D6),Data!$E$2:$G$205,2,0)</f>
        <v>11.660768147600001</v>
      </c>
      <c r="Q6" s="8">
        <f>VLOOKUP(CONCATENATE("apm1",E6),Data!$E$2:$G$205,2,0)</f>
        <v>12.2359371334</v>
      </c>
      <c r="R6" s="13">
        <v>0.6179706153846154</v>
      </c>
      <c r="S6" s="12">
        <v>0.62242539215686277</v>
      </c>
    </row>
    <row r="7" spans="1:19" ht="16.5" x14ac:dyDescent="0.3">
      <c r="A7" s="33" t="s">
        <v>19</v>
      </c>
      <c r="B7" s="33" t="s">
        <v>20</v>
      </c>
      <c r="C7" s="33" t="s">
        <v>21</v>
      </c>
      <c r="D7" s="34">
        <v>5</v>
      </c>
      <c r="E7" s="35">
        <v>6</v>
      </c>
      <c r="F7" s="8">
        <f>VLOOKUP(CONCATENATE("aam1",D7),Data!$E$2:$G$205,3,0)</f>
        <v>1.60800002515</v>
      </c>
      <c r="G7" s="8">
        <f>VLOOKUP(CONCATENATE("aam1",E7),Data!$E$2:$G$205,3,0)</f>
        <v>1.60800002515</v>
      </c>
      <c r="H7" s="8">
        <v>3.6</v>
      </c>
      <c r="I7" s="9">
        <v>4</v>
      </c>
      <c r="J7" s="8">
        <f>VLOOKUP(CONCATENATE("aam1",D7),Data!$E$2:$G$205,2,0)</f>
        <v>3.3907985091200001</v>
      </c>
      <c r="K7" s="8">
        <f>VLOOKUP(CONCATENATE("aam1",E7),Data!$E$2:$G$205,2,0)</f>
        <v>3.4453494995799998</v>
      </c>
      <c r="L7" s="13">
        <f t="shared" si="0"/>
        <v>0.94188847475555559</v>
      </c>
      <c r="M7" s="13">
        <f t="shared" si="1"/>
        <v>0.86133737489499995</v>
      </c>
      <c r="N7" s="8">
        <v>3.4</v>
      </c>
      <c r="O7" s="9">
        <v>3.2</v>
      </c>
      <c r="P7" s="8">
        <f>VLOOKUP(CONCATENATE("apm1",D7),Data!$E$2:$G$205,2,0)</f>
        <v>4.6403959393500003</v>
      </c>
      <c r="Q7" s="8">
        <f>VLOOKUP(CONCATENATE("apm1",E7),Data!$E$2:$G$205,2,0)</f>
        <v>3.3353188037899999</v>
      </c>
      <c r="R7" s="13">
        <v>1.4107932352941177</v>
      </c>
      <c r="S7" s="12">
        <v>1.0630059375000001</v>
      </c>
    </row>
    <row r="8" spans="1:19" ht="16.5" x14ac:dyDescent="0.3">
      <c r="A8" s="33" t="s">
        <v>22</v>
      </c>
      <c r="B8" s="33" t="s">
        <v>14</v>
      </c>
      <c r="C8" s="33" t="s">
        <v>15</v>
      </c>
      <c r="D8" s="34">
        <v>7</v>
      </c>
      <c r="E8" s="35">
        <v>8</v>
      </c>
      <c r="F8" s="8">
        <f>VLOOKUP(CONCATENATE("aam1",D8),Data!$E$2:$G$205,3,0)</f>
        <v>4.1720000077000003</v>
      </c>
      <c r="G8" s="8">
        <f>VLOOKUP(CONCATENATE("aam1",E8),Data!$E$2:$G$205,3,0)</f>
        <v>4.1720000077000003</v>
      </c>
      <c r="H8" s="8">
        <v>14.4</v>
      </c>
      <c r="I8" s="9">
        <v>16.2</v>
      </c>
      <c r="J8" s="8">
        <f>VLOOKUP(CONCATENATE("aam1",D8),Data!$E$2:$G$205,2,0)</f>
        <v>10.8415188491</v>
      </c>
      <c r="K8" s="8">
        <f>VLOOKUP(CONCATENATE("aam1",E8),Data!$E$2:$G$205,2,0)</f>
        <v>11.133431680499999</v>
      </c>
      <c r="L8" s="13">
        <f t="shared" si="0"/>
        <v>0.75288325340972218</v>
      </c>
      <c r="M8" s="13">
        <f t="shared" si="1"/>
        <v>0.68724886916666661</v>
      </c>
      <c r="N8" s="8">
        <v>15.6</v>
      </c>
      <c r="O8" s="9">
        <v>17.399999999999999</v>
      </c>
      <c r="P8" s="8">
        <f>VLOOKUP(CONCATENATE("apm1",D8),Data!$E$2:$G$205,2,0)</f>
        <v>11.0640806183</v>
      </c>
      <c r="Q8" s="8">
        <f>VLOOKUP(CONCATENATE("apm1",E8),Data!$E$2:$G$205,2,0)</f>
        <v>11.633911702800001</v>
      </c>
      <c r="R8" s="13">
        <v>0.73331698717948723</v>
      </c>
      <c r="S8" s="12">
        <v>0.72855919540229896</v>
      </c>
    </row>
    <row r="9" spans="1:19" ht="16.5" x14ac:dyDescent="0.3">
      <c r="A9" s="33" t="s">
        <v>23</v>
      </c>
      <c r="B9" s="33" t="s">
        <v>17</v>
      </c>
      <c r="C9" s="33" t="s">
        <v>18</v>
      </c>
      <c r="D9" s="34">
        <v>9</v>
      </c>
      <c r="E9" s="35">
        <v>10</v>
      </c>
      <c r="F9" s="8">
        <f>VLOOKUP(CONCATENATE("aam1",D9),Data!$E$2:$G$205,3,0)</f>
        <v>5.0390000315399996</v>
      </c>
      <c r="G9" s="8">
        <f>VLOOKUP(CONCATENATE("aam1",E9),Data!$E$2:$G$205,3,0)</f>
        <v>5.0390000315399996</v>
      </c>
      <c r="H9" s="8">
        <v>14.5</v>
      </c>
      <c r="I9" s="9">
        <v>9.9</v>
      </c>
      <c r="J9" s="8">
        <f>VLOOKUP(CONCATENATE("aam1",D9),Data!$E$2:$G$205,2,0)</f>
        <v>13.036275032900001</v>
      </c>
      <c r="K9" s="8">
        <f>VLOOKUP(CONCATENATE("aam1",E9),Data!$E$2:$G$205,2,0)</f>
        <v>12.5264032185</v>
      </c>
      <c r="L9" s="13">
        <f t="shared" si="0"/>
        <v>0.89905345054482766</v>
      </c>
      <c r="M9" s="13">
        <f t="shared" si="1"/>
        <v>1.2652932543939395</v>
      </c>
      <c r="N9" s="8">
        <v>11.7</v>
      </c>
      <c r="O9" s="9">
        <v>15.3</v>
      </c>
      <c r="P9" s="8">
        <f>VLOOKUP(CONCATENATE("apm1",D9),Data!$E$2:$G$205,2,0)</f>
        <v>12.9439057391</v>
      </c>
      <c r="Q9" s="8">
        <f>VLOOKUP(CONCATENATE("apm1",E9),Data!$E$2:$G$205,2,0)</f>
        <v>13.753139404600001</v>
      </c>
      <c r="R9" s="13">
        <v>1.1233760683760683</v>
      </c>
      <c r="S9" s="12">
        <v>0.91763843137254897</v>
      </c>
    </row>
    <row r="10" spans="1:19" ht="16.5" x14ac:dyDescent="0.3">
      <c r="A10" s="33" t="s">
        <v>24</v>
      </c>
      <c r="B10" s="33" t="s">
        <v>14</v>
      </c>
      <c r="C10" s="33" t="s">
        <v>25</v>
      </c>
      <c r="D10" s="34">
        <v>11</v>
      </c>
      <c r="E10" s="35">
        <v>12</v>
      </c>
      <c r="F10" s="8">
        <f>VLOOKUP(CONCATENATE("aam1",D10),Data!$E$2:$G$205,3,0)</f>
        <v>8.3390000518399994</v>
      </c>
      <c r="G10" s="8">
        <f>VLOOKUP(CONCATENATE("aam1",E10),Data!$E$2:$G$205,3,0)</f>
        <v>8.3390000518399994</v>
      </c>
      <c r="H10" s="8">
        <v>28.9</v>
      </c>
      <c r="I10" s="9">
        <v>29.6</v>
      </c>
      <c r="J10" s="8">
        <f>VLOOKUP(CONCATENATE("aam1",D10),Data!$E$2:$G$205,2,0)</f>
        <v>18.8625322171</v>
      </c>
      <c r="K10" s="8">
        <f>VLOOKUP(CONCATENATE("aam1",E10),Data!$E$2:$G$205,2,0)</f>
        <v>21.0871873386</v>
      </c>
      <c r="L10" s="13">
        <f t="shared" si="0"/>
        <v>0.65268277567820077</v>
      </c>
      <c r="M10" s="13">
        <f t="shared" si="1"/>
        <v>0.71240497765540534</v>
      </c>
      <c r="N10" s="8">
        <v>29.9</v>
      </c>
      <c r="O10" s="9">
        <v>25.9</v>
      </c>
      <c r="P10" s="8">
        <f>VLOOKUP(CONCATENATE("apm1",D10),Data!$E$2:$G$205,2,0)</f>
        <v>22.243789210900001</v>
      </c>
      <c r="Q10" s="8">
        <f>VLOOKUP(CONCATENATE("apm1",E10),Data!$E$2:$G$205,2,0)</f>
        <v>19.694401711200001</v>
      </c>
      <c r="R10" s="13">
        <v>0.82414555183946492</v>
      </c>
      <c r="S10" s="12">
        <v>0.76961810810810827</v>
      </c>
    </row>
    <row r="11" spans="1:19" ht="16.5" x14ac:dyDescent="0.3">
      <c r="A11" s="33" t="s">
        <v>26</v>
      </c>
      <c r="B11" s="33" t="s">
        <v>17</v>
      </c>
      <c r="C11" s="33" t="s">
        <v>18</v>
      </c>
      <c r="D11" s="34">
        <v>13</v>
      </c>
      <c r="E11" s="35">
        <v>14</v>
      </c>
      <c r="F11" s="8">
        <f>VLOOKUP(CONCATENATE("aam1",D11),Data!$E$2:$G$205,3,0)</f>
        <v>10.2320000716</v>
      </c>
      <c r="G11" s="8">
        <f>VLOOKUP(CONCATENATE("aam1",E11),Data!$E$2:$G$205,3,0)</f>
        <v>10.2320000716</v>
      </c>
      <c r="H11" s="8">
        <v>28.4</v>
      </c>
      <c r="I11" s="9">
        <v>28.9</v>
      </c>
      <c r="J11" s="8">
        <f>VLOOKUP(CONCATENATE("aam1",D11),Data!$E$2:$G$205,2,0)</f>
        <v>22.848326467</v>
      </c>
      <c r="K11" s="8">
        <f>VLOOKUP(CONCATENATE("aam1",E11),Data!$E$2:$G$205,2,0)</f>
        <v>22.594224561000001</v>
      </c>
      <c r="L11" s="13">
        <f t="shared" si="0"/>
        <v>0.80451853757042258</v>
      </c>
      <c r="M11" s="13">
        <f t="shared" si="1"/>
        <v>0.78180707823529416</v>
      </c>
      <c r="N11" s="8">
        <v>31.1</v>
      </c>
      <c r="O11" s="9">
        <v>29.8</v>
      </c>
      <c r="P11" s="8">
        <f>VLOOKUP(CONCATENATE("apm1",D11),Data!$E$2:$G$205,2,0)</f>
        <v>23.097993496800001</v>
      </c>
      <c r="Q11" s="8">
        <f>VLOOKUP(CONCATENATE("apm1",E11),Data!$E$2:$G$205,2,0)</f>
        <v>23.419910643200001</v>
      </c>
      <c r="R11" s="13">
        <v>0.751994694533762</v>
      </c>
      <c r="S11" s="12">
        <v>0.79031308724832217</v>
      </c>
    </row>
    <row r="12" spans="1:19" ht="16.5" x14ac:dyDescent="0.3">
      <c r="A12" s="33" t="s">
        <v>27</v>
      </c>
      <c r="B12" s="33" t="s">
        <v>14</v>
      </c>
      <c r="C12" s="33" t="s">
        <v>15</v>
      </c>
      <c r="D12" s="34">
        <v>15</v>
      </c>
      <c r="E12" s="35">
        <v>16</v>
      </c>
      <c r="F12" s="8">
        <f>VLOOKUP(CONCATENATE("aam1",D12),Data!$E$2:$G$205,3,0)</f>
        <v>3.19900000747</v>
      </c>
      <c r="G12" s="8">
        <f>VLOOKUP(CONCATENATE("aam1",E12),Data!$E$2:$G$205,3,0)</f>
        <v>3.19900000747</v>
      </c>
      <c r="H12" s="8">
        <v>10.6</v>
      </c>
      <c r="I12" s="9">
        <v>10.6</v>
      </c>
      <c r="J12" s="8">
        <f>VLOOKUP(CONCATENATE("aam1",D12),Data!$E$2:$G$205,2,0)</f>
        <v>8.3584067840100005</v>
      </c>
      <c r="K12" s="8">
        <f>VLOOKUP(CONCATENATE("aam1",E12),Data!$E$2:$G$205,2,0)</f>
        <v>8.3936583455699996</v>
      </c>
      <c r="L12" s="13">
        <f t="shared" si="0"/>
        <v>0.78852894188773592</v>
      </c>
      <c r="M12" s="13">
        <f t="shared" si="1"/>
        <v>0.79185456090283013</v>
      </c>
      <c r="N12" s="8">
        <v>12.1</v>
      </c>
      <c r="O12" s="9">
        <v>12</v>
      </c>
      <c r="P12" s="8">
        <f>VLOOKUP(CONCATENATE("apm1",D12),Data!$E$2:$G$205,2,0)</f>
        <v>9.5231878664299998</v>
      </c>
      <c r="Q12" s="8">
        <f>VLOOKUP(CONCATENATE("apm1",E12),Data!$E$2:$G$205,2,0)</f>
        <v>8.2012455705599994</v>
      </c>
      <c r="R12" s="13">
        <v>0.83394999999999997</v>
      </c>
      <c r="S12" s="12">
        <v>0.71234375000000005</v>
      </c>
    </row>
    <row r="13" spans="1:19" ht="16.5" x14ac:dyDescent="0.3">
      <c r="A13" s="33" t="s">
        <v>28</v>
      </c>
      <c r="B13" s="33" t="s">
        <v>14</v>
      </c>
      <c r="C13" s="33" t="s">
        <v>29</v>
      </c>
      <c r="D13" s="34">
        <v>17</v>
      </c>
      <c r="E13" s="35">
        <v>18</v>
      </c>
      <c r="F13" s="8">
        <f>VLOOKUP(CONCATENATE("aam1",D13),Data!$E$2:$G$205,3,0)</f>
        <v>4.2469999752899996</v>
      </c>
      <c r="G13" s="8">
        <f>VLOOKUP(CONCATENATE("aam1",E13),Data!$E$2:$G$205,3,0)</f>
        <v>4.2459999918899998</v>
      </c>
      <c r="H13" s="8">
        <v>13.4</v>
      </c>
      <c r="I13" s="9">
        <v>10.7</v>
      </c>
      <c r="J13" s="8">
        <f>VLOOKUP(CONCATENATE("aam1",D13),Data!$E$2:$G$205,2,0)</f>
        <v>11.570893935899999</v>
      </c>
      <c r="K13" s="8">
        <f>VLOOKUP(CONCATENATE("aam1",E13),Data!$E$2:$G$205,2,0)</f>
        <v>10.567834528200001</v>
      </c>
      <c r="L13" s="13">
        <f t="shared" si="0"/>
        <v>0.86349954745522384</v>
      </c>
      <c r="M13" s="13">
        <f t="shared" si="1"/>
        <v>0.98764808674766369</v>
      </c>
      <c r="N13" s="8">
        <v>12</v>
      </c>
      <c r="O13" s="9">
        <v>16.3</v>
      </c>
      <c r="P13" s="8">
        <f>VLOOKUP(CONCATENATE("apm1",D13),Data!$E$2:$G$205,2,0)</f>
        <v>11.293704867400001</v>
      </c>
      <c r="Q13" s="8">
        <f>VLOOKUP(CONCATENATE("apm1",E13),Data!$E$2:$G$205,2,0)</f>
        <v>12.450547799500001</v>
      </c>
      <c r="R13" s="13">
        <v>1.1071179166666667</v>
      </c>
      <c r="S13" s="12">
        <v>0.85543368098159511</v>
      </c>
    </row>
    <row r="14" spans="1:19" ht="16.5" x14ac:dyDescent="0.3">
      <c r="A14" s="33" t="s">
        <v>30</v>
      </c>
      <c r="B14" s="33" t="s">
        <v>20</v>
      </c>
      <c r="C14" s="33" t="s">
        <v>31</v>
      </c>
      <c r="D14" s="34">
        <v>19</v>
      </c>
      <c r="E14" s="35">
        <v>20</v>
      </c>
      <c r="F14" s="8">
        <f>VLOOKUP(CONCATENATE("aam1",D14),Data!$E$2:$G$205,3,0)</f>
        <v>3.2879999876000001</v>
      </c>
      <c r="G14" s="8">
        <f>VLOOKUP(CONCATENATE("aam1",E14),Data!$E$2:$G$205,3,0)</f>
        <v>3.2879999876000001</v>
      </c>
      <c r="H14" s="8">
        <v>10.199999999999999</v>
      </c>
      <c r="I14" s="9">
        <v>10.5</v>
      </c>
      <c r="J14" s="8">
        <f>VLOOKUP(CONCATENATE("aam1",D14),Data!$E$2:$G$205,2,0)</f>
        <v>6.9924039803399998</v>
      </c>
      <c r="K14" s="8">
        <f>VLOOKUP(CONCATENATE("aam1",E14),Data!$E$2:$G$205,2,0)</f>
        <v>7.5134018082200003</v>
      </c>
      <c r="L14" s="13">
        <f t="shared" si="0"/>
        <v>0.68552980199411773</v>
      </c>
      <c r="M14" s="13">
        <f t="shared" si="1"/>
        <v>0.71556207697333341</v>
      </c>
      <c r="N14" s="8">
        <v>11.7</v>
      </c>
      <c r="O14" s="9">
        <v>11.2</v>
      </c>
      <c r="P14" s="8">
        <f>VLOOKUP(CONCATENATE("apm1",D14),Data!$E$2:$G$205,2,0)</f>
        <v>8.4231890179200004</v>
      </c>
      <c r="Q14" s="8">
        <f>VLOOKUP(CONCATENATE("apm1",E14),Data!$E$2:$G$205,2,0)</f>
        <v>7.1190772354599998</v>
      </c>
      <c r="R14" s="13">
        <v>0.86309008547008548</v>
      </c>
      <c r="S14" s="12">
        <v>0.71795410714285723</v>
      </c>
    </row>
    <row r="15" spans="1:19" ht="16.5" x14ac:dyDescent="0.3">
      <c r="A15" s="33" t="s">
        <v>32</v>
      </c>
      <c r="B15" s="33" t="s">
        <v>17</v>
      </c>
      <c r="C15" s="33" t="s">
        <v>18</v>
      </c>
      <c r="D15" s="34">
        <v>21</v>
      </c>
      <c r="E15" s="35">
        <v>22</v>
      </c>
      <c r="F15" s="8">
        <f>VLOOKUP(CONCATENATE("aam1",D15),Data!$E$2:$G$205,3,0)</f>
        <v>7.3570000473399997</v>
      </c>
      <c r="G15" s="8">
        <f>VLOOKUP(CONCATENATE("aam1",E15),Data!$E$2:$G$205,3,0)</f>
        <v>7.3570000473399997</v>
      </c>
      <c r="H15" s="8">
        <v>17.100000000000001</v>
      </c>
      <c r="I15" s="9">
        <v>16.100000000000001</v>
      </c>
      <c r="J15" s="8">
        <f>VLOOKUP(CONCATENATE("aam1",D15),Data!$E$2:$G$205,2,0)</f>
        <v>12.9873000085</v>
      </c>
      <c r="K15" s="8">
        <f>VLOOKUP(CONCATENATE("aam1",E15),Data!$E$2:$G$205,2,0)</f>
        <v>12.7983656153</v>
      </c>
      <c r="L15" s="13">
        <f t="shared" si="0"/>
        <v>0.75949122856725138</v>
      </c>
      <c r="M15" s="13">
        <f t="shared" si="1"/>
        <v>0.79492954132298133</v>
      </c>
      <c r="N15" s="8">
        <v>16.600000000000001</v>
      </c>
      <c r="O15" s="9">
        <v>15.3</v>
      </c>
      <c r="P15" s="8">
        <f>VLOOKUP(CONCATENATE("apm1",D15),Data!$E$2:$G$205,2,0)</f>
        <v>13.3599048406</v>
      </c>
      <c r="Q15" s="8">
        <f>VLOOKUP(CONCATENATE("apm1",E15),Data!$E$2:$G$205,2,0)</f>
        <v>12.876679189500001</v>
      </c>
      <c r="R15" s="13">
        <v>0.85828620481927698</v>
      </c>
      <c r="S15" s="12">
        <v>0.88562960784313727</v>
      </c>
    </row>
    <row r="16" spans="1:19" ht="16.5" x14ac:dyDescent="0.3">
      <c r="A16" s="33" t="s">
        <v>33</v>
      </c>
      <c r="B16" s="33" t="s">
        <v>20</v>
      </c>
      <c r="C16" s="33" t="s">
        <v>31</v>
      </c>
      <c r="D16" s="34">
        <v>23</v>
      </c>
      <c r="E16" s="35">
        <v>24</v>
      </c>
      <c r="F16" s="8">
        <f>VLOOKUP(CONCATENATE("aam1",D16),Data!$E$2:$G$205,3,0)</f>
        <v>4.6740000303800002</v>
      </c>
      <c r="G16" s="8">
        <f>VLOOKUP(CONCATENATE("aam1",E16),Data!$E$2:$G$205,3,0)</f>
        <v>4.6740000303800002</v>
      </c>
      <c r="H16" s="8">
        <v>19.399999999999999</v>
      </c>
      <c r="I16" s="9">
        <v>20</v>
      </c>
      <c r="J16" s="8">
        <f>VLOOKUP(CONCATENATE("aam1",D16),Data!$E$2:$G$205,2,0)</f>
        <v>11.4277220108</v>
      </c>
      <c r="K16" s="8">
        <f>VLOOKUP(CONCATENATE("aam1",E16),Data!$E$2:$G$205,2,0)</f>
        <v>11.6215606853</v>
      </c>
      <c r="L16" s="13">
        <f t="shared" si="0"/>
        <v>0.58905783560824743</v>
      </c>
      <c r="M16" s="13">
        <f t="shared" si="1"/>
        <v>0.58107803426500004</v>
      </c>
      <c r="N16" s="8">
        <v>21.8</v>
      </c>
      <c r="O16" s="9">
        <v>21.1</v>
      </c>
      <c r="P16" s="8">
        <f>VLOOKUP(CONCATENATE("apm1",D16),Data!$E$2:$G$205,2,0)</f>
        <v>12.050241250499999</v>
      </c>
      <c r="Q16" s="8">
        <f>VLOOKUP(CONCATENATE("apm1",E16),Data!$E$2:$G$205,2,0)</f>
        <v>12.4787808582</v>
      </c>
      <c r="R16" s="13">
        <v>0.60228155963302754</v>
      </c>
      <c r="S16" s="12">
        <v>0.60605654028436018</v>
      </c>
    </row>
    <row r="17" spans="1:19" ht="16.5" x14ac:dyDescent="0.3">
      <c r="A17" s="33" t="s">
        <v>34</v>
      </c>
      <c r="B17" s="33" t="s">
        <v>20</v>
      </c>
      <c r="C17" s="33" t="s">
        <v>35</v>
      </c>
      <c r="D17" s="34">
        <v>25</v>
      </c>
      <c r="E17" s="35">
        <v>26</v>
      </c>
      <c r="F17" s="8">
        <f>VLOOKUP(CONCATENATE("aam1",D17),Data!$E$2:$G$205,3,0)</f>
        <v>10.573999907799999</v>
      </c>
      <c r="G17" s="8">
        <f>VLOOKUP(CONCATENATE("aam1",E17),Data!$E$2:$G$205,3,0)</f>
        <v>10.573999907799999</v>
      </c>
      <c r="H17" s="8">
        <v>26.5</v>
      </c>
      <c r="I17" s="9">
        <v>28.4</v>
      </c>
      <c r="J17" s="8">
        <f>VLOOKUP(CONCATENATE("aam1",D17),Data!$E$2:$G$205,2,0)</f>
        <v>19.6201649401</v>
      </c>
      <c r="K17" s="8">
        <f>VLOOKUP(CONCATENATE("aam1",E17),Data!$E$2:$G$205,2,0)</f>
        <v>22.864768097199999</v>
      </c>
      <c r="L17" s="13">
        <f t="shared" si="0"/>
        <v>0.74038358264528303</v>
      </c>
      <c r="M17" s="13">
        <f t="shared" si="1"/>
        <v>0.8050974682112676</v>
      </c>
      <c r="N17" s="8">
        <v>28.3</v>
      </c>
      <c r="O17" s="9">
        <v>27.6</v>
      </c>
      <c r="P17" s="8">
        <f>VLOOKUP(CONCATENATE("apm1",D17),Data!$E$2:$G$205,2,0)</f>
        <v>23.222859745800001</v>
      </c>
      <c r="Q17" s="8">
        <f>VLOOKUP(CONCATENATE("apm1",E17),Data!$E$2:$G$205,2,0)</f>
        <v>20.855581302200001</v>
      </c>
      <c r="R17" s="13">
        <v>0.95227554770318013</v>
      </c>
      <c r="S17" s="12">
        <v>0.90665786231884049</v>
      </c>
    </row>
    <row r="18" spans="1:19" ht="16.5" x14ac:dyDescent="0.3">
      <c r="A18" s="33" t="s">
        <v>36</v>
      </c>
      <c r="B18" s="33" t="s">
        <v>14</v>
      </c>
      <c r="C18" s="33" t="s">
        <v>37</v>
      </c>
      <c r="D18" s="34">
        <v>27</v>
      </c>
      <c r="E18" s="35">
        <v>28</v>
      </c>
      <c r="F18" s="8">
        <f>VLOOKUP(CONCATENATE("aam1",D18),Data!$E$2:$G$205,3,0)</f>
        <v>7.0729999672600004</v>
      </c>
      <c r="G18" s="8">
        <f>VLOOKUP(CONCATENATE("aam1",E18),Data!$E$2:$G$205,3,0)</f>
        <v>7.0729999672600004</v>
      </c>
      <c r="H18" s="8">
        <v>21.7</v>
      </c>
      <c r="I18" s="9">
        <v>19.600000000000001</v>
      </c>
      <c r="J18" s="8">
        <f>VLOOKUP(CONCATENATE("aam1",D18),Data!$E$2:$G$205,2,0)</f>
        <v>16.701828323299999</v>
      </c>
      <c r="K18" s="8">
        <f>VLOOKUP(CONCATENATE("aam1",E18),Data!$E$2:$G$205,2,0)</f>
        <v>16.754831923200001</v>
      </c>
      <c r="L18" s="13">
        <f t="shared" si="0"/>
        <v>0.76966950798617506</v>
      </c>
      <c r="M18" s="13">
        <f t="shared" si="1"/>
        <v>0.85483836342857145</v>
      </c>
      <c r="N18" s="8">
        <v>23</v>
      </c>
      <c r="O18" s="9">
        <v>21.1</v>
      </c>
      <c r="P18" s="8">
        <f>VLOOKUP(CONCATENATE("apm1",D18),Data!$E$2:$G$205,2,0)</f>
        <v>17.725947922100001</v>
      </c>
      <c r="Q18" s="8">
        <f>VLOOKUP(CONCATENATE("apm1",E18),Data!$E$2:$G$205,2,0)</f>
        <v>17.239565398500002</v>
      </c>
      <c r="R18" s="13">
        <v>0.86849900000000002</v>
      </c>
      <c r="S18" s="12">
        <v>0.87916033175355446</v>
      </c>
    </row>
    <row r="19" spans="1:19" ht="16.5" x14ac:dyDescent="0.3">
      <c r="A19" s="33" t="s">
        <v>38</v>
      </c>
      <c r="B19" s="33" t="s">
        <v>20</v>
      </c>
      <c r="C19" s="33" t="s">
        <v>39</v>
      </c>
      <c r="D19" s="34">
        <v>29</v>
      </c>
      <c r="E19" s="35">
        <v>30</v>
      </c>
      <c r="F19" s="8">
        <f>VLOOKUP(CONCATENATE("aam1",D19),Data!$E$2:$G$205,3,0)</f>
        <v>11.5360000059</v>
      </c>
      <c r="G19" s="8">
        <f>VLOOKUP(CONCATENATE("aam1",E19),Data!$E$2:$G$205,3,0)</f>
        <v>11.5360000059</v>
      </c>
      <c r="H19" s="8">
        <v>29.2</v>
      </c>
      <c r="I19" s="9">
        <v>30.2</v>
      </c>
      <c r="J19" s="8">
        <f>VLOOKUP(CONCATENATE("aam1",D19),Data!$E$2:$G$205,2,0)</f>
        <v>21.086334673700001</v>
      </c>
      <c r="K19" s="8">
        <f>VLOOKUP(CONCATENATE("aam1",E19),Data!$E$2:$G$205,2,0)</f>
        <v>24.098203357300001</v>
      </c>
      <c r="L19" s="13">
        <f t="shared" si="0"/>
        <v>0.72213474909931519</v>
      </c>
      <c r="M19" s="13">
        <f t="shared" si="1"/>
        <v>0.79795375355298015</v>
      </c>
      <c r="N19" s="8">
        <v>32.5</v>
      </c>
      <c r="O19" s="9">
        <v>31.9</v>
      </c>
      <c r="P19" s="8">
        <f>VLOOKUP(CONCATENATE("apm1",D19),Data!$E$2:$G$205,2,0)</f>
        <v>23.968857664600002</v>
      </c>
      <c r="Q19" s="8">
        <f>VLOOKUP(CONCATENATE("apm1",E19),Data!$E$2:$G$205,2,0)</f>
        <v>23.634900832500001</v>
      </c>
      <c r="R19" s="13">
        <v>0.84031923076923076</v>
      </c>
      <c r="S19" s="12">
        <v>0.7640258620689655</v>
      </c>
    </row>
    <row r="20" spans="1:19" ht="16.5" x14ac:dyDescent="0.3">
      <c r="A20" s="33" t="s">
        <v>40</v>
      </c>
      <c r="B20" s="33" t="s">
        <v>41</v>
      </c>
      <c r="C20" s="33" t="s">
        <v>42</v>
      </c>
      <c r="D20" s="34">
        <v>31</v>
      </c>
      <c r="E20" s="35">
        <v>32</v>
      </c>
      <c r="F20" s="8">
        <f>VLOOKUP(CONCATENATE("aam1",D20),Data!$E$2:$G$205,3,0)</f>
        <v>3.5310000479200001</v>
      </c>
      <c r="G20" s="8">
        <f>VLOOKUP(CONCATENATE("aam1",E20),Data!$E$2:$G$205,3,0)</f>
        <v>3.5310000479200001</v>
      </c>
      <c r="H20" s="8">
        <v>6.8</v>
      </c>
      <c r="I20" s="9">
        <v>6.3</v>
      </c>
      <c r="J20" s="8">
        <f>VLOOKUP(CONCATENATE("aam1",D20),Data!$E$2:$G$205,2,0)</f>
        <v>4.8985834345199999</v>
      </c>
      <c r="K20" s="8">
        <f>VLOOKUP(CONCATENATE("aam1",E20),Data!$E$2:$G$205,2,0)</f>
        <v>4.9171882569800003</v>
      </c>
      <c r="L20" s="13">
        <f t="shared" si="0"/>
        <v>0.72037991684117653</v>
      </c>
      <c r="M20" s="13">
        <f t="shared" si="1"/>
        <v>0.78050607253650806</v>
      </c>
      <c r="N20" s="8">
        <v>6.1</v>
      </c>
      <c r="O20" s="9">
        <v>5.5</v>
      </c>
      <c r="P20" s="8">
        <f>VLOOKUP(CONCATENATE("apm1",D20),Data!$E$2:$G$205,2,0)</f>
        <v>4.8930568248000004</v>
      </c>
      <c r="Q20" s="8">
        <f>VLOOKUP(CONCATENATE("apm1",E20),Data!$E$2:$G$205,2,0)</f>
        <v>4.9304997026899997</v>
      </c>
      <c r="R20" s="13">
        <v>0.80331131147540979</v>
      </c>
      <c r="S20" s="12">
        <v>0.8973487272727273</v>
      </c>
    </row>
    <row r="21" spans="1:19" ht="16.5" x14ac:dyDescent="0.3">
      <c r="A21" s="33" t="s">
        <v>43</v>
      </c>
      <c r="B21" s="33" t="s">
        <v>41</v>
      </c>
      <c r="C21" s="33" t="s">
        <v>44</v>
      </c>
      <c r="D21" s="34">
        <v>33</v>
      </c>
      <c r="E21" s="35">
        <v>34</v>
      </c>
      <c r="F21" s="8">
        <f>VLOOKUP(CONCATENATE("aam1",D21),Data!$E$2:$G$205,3,0)</f>
        <v>2.0809999778899999</v>
      </c>
      <c r="G21" s="8">
        <f>VLOOKUP(CONCATENATE("aam1",E21),Data!$E$2:$G$205,3,0)</f>
        <v>2.0809999778899999</v>
      </c>
      <c r="H21" s="8">
        <v>6.7</v>
      </c>
      <c r="I21" s="9">
        <v>7</v>
      </c>
      <c r="J21" s="8">
        <f>VLOOKUP(CONCATENATE("aam1",D21),Data!$E$2:$G$205,2,0)</f>
        <v>4.53433516622</v>
      </c>
      <c r="K21" s="8">
        <f>VLOOKUP(CONCATENATE("aam1",E21),Data!$E$2:$G$205,2,0)</f>
        <v>4.8221231475500002</v>
      </c>
      <c r="L21" s="13">
        <f t="shared" si="0"/>
        <v>0.67676644271940301</v>
      </c>
      <c r="M21" s="13">
        <f t="shared" si="1"/>
        <v>0.68887473536428578</v>
      </c>
      <c r="N21" s="8">
        <v>6.5</v>
      </c>
      <c r="O21" s="9">
        <v>7.3</v>
      </c>
      <c r="P21" s="8">
        <f>VLOOKUP(CONCATENATE("apm1",D21),Data!$E$2:$G$205,2,0)</f>
        <v>4.6367520839000003</v>
      </c>
      <c r="Q21" s="8">
        <f>VLOOKUP(CONCATENATE("apm1",E21),Data!$E$2:$G$205,2,0)</f>
        <v>4.8144871145500003</v>
      </c>
      <c r="R21" s="13">
        <v>0.71011138461538459</v>
      </c>
      <c r="S21" s="12">
        <v>0.65657863013698636</v>
      </c>
    </row>
    <row r="22" spans="1:19" ht="16.5" x14ac:dyDescent="0.3">
      <c r="A22" s="33" t="s">
        <v>45</v>
      </c>
      <c r="B22" s="33" t="s">
        <v>17</v>
      </c>
      <c r="C22" s="33" t="s">
        <v>46</v>
      </c>
      <c r="D22" s="34">
        <v>35</v>
      </c>
      <c r="E22" s="35">
        <v>36</v>
      </c>
      <c r="F22" s="8">
        <f>VLOOKUP(CONCATENATE("aam1",D22),Data!$E$2:$G$205,3,0)</f>
        <v>1.9380000233700001</v>
      </c>
      <c r="G22" s="8">
        <f>VLOOKUP(CONCATENATE("aam1",E22),Data!$E$2:$G$205,3,0)</f>
        <v>1.9380000233700001</v>
      </c>
      <c r="H22" s="8">
        <v>7.8</v>
      </c>
      <c r="I22" s="9">
        <v>5.8</v>
      </c>
      <c r="J22" s="8">
        <f>VLOOKUP(CONCATENATE("aam1",D22),Data!$E$2:$G$205,2,0)</f>
        <v>3.48432484269</v>
      </c>
      <c r="K22" s="8">
        <f>VLOOKUP(CONCATENATE("aam1",E22),Data!$E$2:$G$205,2,0)</f>
        <v>3.48516707867</v>
      </c>
      <c r="L22" s="13">
        <f t="shared" si="0"/>
        <v>0.44670831316538462</v>
      </c>
      <c r="M22" s="13">
        <f t="shared" si="1"/>
        <v>0.60089087563275867</v>
      </c>
      <c r="N22" s="8">
        <v>8.9</v>
      </c>
      <c r="O22" s="9">
        <v>6.1</v>
      </c>
      <c r="P22" s="8">
        <f>VLOOKUP(CONCATENATE("apm1",D22),Data!$E$2:$G$205,2,0)</f>
        <v>3.58358281851</v>
      </c>
      <c r="Q22" s="8">
        <f>VLOOKUP(CONCATENATE("apm1",E22),Data!$E$2:$G$205,2,0)</f>
        <v>3.4303948432200002</v>
      </c>
      <c r="R22" s="13">
        <v>0.40731438202247189</v>
      </c>
      <c r="S22" s="12">
        <v>0.56769000000000003</v>
      </c>
    </row>
    <row r="23" spans="1:19" ht="16.5" x14ac:dyDescent="0.3">
      <c r="A23" s="33" t="s">
        <v>47</v>
      </c>
      <c r="B23" s="33" t="s">
        <v>17</v>
      </c>
      <c r="C23" s="33" t="s">
        <v>48</v>
      </c>
      <c r="D23" s="34">
        <v>37</v>
      </c>
      <c r="E23" s="35">
        <v>38</v>
      </c>
      <c r="F23" s="8">
        <f>VLOOKUP(CONCATENATE("aam1",D23),Data!$E$2:$G$205,3,0)</f>
        <v>6.5980000197899997</v>
      </c>
      <c r="G23" s="8">
        <f>VLOOKUP(CONCATENATE("aam1",E23),Data!$E$2:$G$205,3,0)</f>
        <v>6.5980000197899997</v>
      </c>
      <c r="H23" s="8">
        <v>20.7</v>
      </c>
      <c r="I23" s="9">
        <v>14.1</v>
      </c>
      <c r="J23" s="8">
        <f>VLOOKUP(CONCATENATE("aam1",D23),Data!$E$2:$G$205,2,0)</f>
        <v>14.6176285595</v>
      </c>
      <c r="K23" s="8">
        <f>VLOOKUP(CONCATENATE("aam1",E23),Data!$E$2:$G$205,2,0)</f>
        <v>12.047995626900001</v>
      </c>
      <c r="L23" s="13">
        <f t="shared" si="0"/>
        <v>0.70616563089371986</v>
      </c>
      <c r="M23" s="13">
        <f t="shared" si="1"/>
        <v>0.85446777495744686</v>
      </c>
      <c r="N23" s="8">
        <v>15.5</v>
      </c>
      <c r="O23" s="9">
        <v>22.3</v>
      </c>
      <c r="P23" s="8">
        <f>VLOOKUP(CONCATENATE("apm1",D23),Data!$E$2:$G$205,2,0)</f>
        <v>12.498347837500001</v>
      </c>
      <c r="Q23" s="8">
        <f>VLOOKUP(CONCATENATE("apm1",E23),Data!$E$2:$G$205,2,0)</f>
        <v>14.792782626999999</v>
      </c>
      <c r="R23" s="13">
        <v>0.81257290322580644</v>
      </c>
      <c r="S23" s="12">
        <v>0.72204443946188335</v>
      </c>
    </row>
    <row r="24" spans="1:19" ht="16.5" x14ac:dyDescent="0.3">
      <c r="A24" s="33" t="s">
        <v>49</v>
      </c>
      <c r="B24" s="33" t="s">
        <v>14</v>
      </c>
      <c r="C24" s="33" t="s">
        <v>15</v>
      </c>
      <c r="D24" s="34">
        <v>39</v>
      </c>
      <c r="E24" s="35">
        <v>40</v>
      </c>
      <c r="F24" s="8">
        <f>VLOOKUP(CONCATENATE("aam1",D24),Data!$E$2:$G$205,3,0)</f>
        <v>7.7980000115900001</v>
      </c>
      <c r="G24" s="8">
        <f>VLOOKUP(CONCATENATE("aam1",E24),Data!$E$2:$G$205,3,0)</f>
        <v>7.7980000115900001</v>
      </c>
      <c r="H24" s="8">
        <v>23.4</v>
      </c>
      <c r="I24" s="9">
        <v>23.3</v>
      </c>
      <c r="J24" s="8">
        <f>VLOOKUP(CONCATENATE("aam1",D24),Data!$E$2:$G$205,2,0)</f>
        <v>18.1291150413</v>
      </c>
      <c r="K24" s="8">
        <f>VLOOKUP(CONCATENATE("aam1",E24),Data!$E$2:$G$205,2,0)</f>
        <v>17.5468259007</v>
      </c>
      <c r="L24" s="13">
        <f t="shared" si="0"/>
        <v>0.77474850603846157</v>
      </c>
      <c r="M24" s="13">
        <f t="shared" si="1"/>
        <v>0.75308265668240337</v>
      </c>
      <c r="N24" s="8">
        <v>24.7</v>
      </c>
      <c r="O24" s="9">
        <v>26.3</v>
      </c>
      <c r="P24" s="8">
        <f>VLOOKUP(CONCATENATE("apm1",D24),Data!$E$2:$G$205,2,0)</f>
        <v>18.104449856999999</v>
      </c>
      <c r="Q24" s="8">
        <f>VLOOKUP(CONCATENATE("apm1",E24),Data!$E$2:$G$205,2,0)</f>
        <v>18.724530145500001</v>
      </c>
      <c r="R24" s="13">
        <v>0.74063587044534418</v>
      </c>
      <c r="S24" s="12">
        <v>0.73570422053231943</v>
      </c>
    </row>
    <row r="25" spans="1:19" ht="16.5" x14ac:dyDescent="0.3">
      <c r="A25" s="33" t="s">
        <v>50</v>
      </c>
      <c r="B25" s="33" t="s">
        <v>41</v>
      </c>
      <c r="C25" s="33" t="s">
        <v>51</v>
      </c>
      <c r="D25" s="34">
        <v>41</v>
      </c>
      <c r="E25" s="35">
        <v>42</v>
      </c>
      <c r="F25" s="8">
        <f>VLOOKUP(CONCATENATE("aam1",D25),Data!$E$2:$G$205,3,0)</f>
        <v>3.28500002529</v>
      </c>
      <c r="G25" s="8">
        <f>VLOOKUP(CONCATENATE("aam1",E25),Data!$E$2:$G$205,3,0)</f>
        <v>3.2780000334600001</v>
      </c>
      <c r="H25" s="8">
        <v>15.1</v>
      </c>
      <c r="I25" s="9">
        <v>12.8</v>
      </c>
      <c r="J25" s="8">
        <f>VLOOKUP(CONCATENATE("aam1",D25),Data!$E$2:$G$205,2,0)</f>
        <v>9.3315540365899992</v>
      </c>
      <c r="K25" s="8">
        <f>VLOOKUP(CONCATENATE("aam1",E25),Data!$E$2:$G$205,2,0)</f>
        <v>9.0894152037799998</v>
      </c>
      <c r="L25" s="13">
        <f t="shared" si="0"/>
        <v>0.61798371103245031</v>
      </c>
      <c r="M25" s="13">
        <f t="shared" si="1"/>
        <v>0.71011056279531248</v>
      </c>
      <c r="N25" s="8">
        <v>14.3</v>
      </c>
      <c r="O25" s="9">
        <v>14.5</v>
      </c>
      <c r="P25" s="8">
        <f>VLOOKUP(CONCATENATE("apm1",D25),Data!$E$2:$G$205,2,0)</f>
        <v>9.1532019171899996</v>
      </c>
      <c r="Q25" s="8">
        <f>VLOOKUP(CONCATENATE("apm1",E25),Data!$E$2:$G$205,2,0)</f>
        <v>9.3894287943800006</v>
      </c>
      <c r="R25" s="13">
        <v>0.65511790209790199</v>
      </c>
      <c r="S25" s="12">
        <v>0.65784475862068958</v>
      </c>
    </row>
    <row r="26" spans="1:19" ht="16.5" x14ac:dyDescent="0.3">
      <c r="A26" s="33" t="s">
        <v>52</v>
      </c>
      <c r="B26" s="33" t="s">
        <v>20</v>
      </c>
      <c r="C26" s="33" t="s">
        <v>21</v>
      </c>
      <c r="D26" s="34">
        <v>43</v>
      </c>
      <c r="E26" s="35">
        <v>44</v>
      </c>
      <c r="F26" s="8">
        <f>VLOOKUP(CONCATENATE("aam1",D26),Data!$E$2:$G$205,3,0)</f>
        <v>6.3810000382399998</v>
      </c>
      <c r="G26" s="8">
        <f>VLOOKUP(CONCATENATE("aam1",E26),Data!$E$2:$G$205,3,0)</f>
        <v>6.3810000382399998</v>
      </c>
      <c r="H26" s="8">
        <v>14.2</v>
      </c>
      <c r="I26" s="9">
        <v>13.4</v>
      </c>
      <c r="J26" s="8">
        <f>VLOOKUP(CONCATENATE("aam1",D26),Data!$E$2:$G$205,2,0)</f>
        <v>12.476590357699999</v>
      </c>
      <c r="K26" s="8">
        <f>VLOOKUP(CONCATENATE("aam1",E26),Data!$E$2:$G$205,2,0)</f>
        <v>11.367594584800001</v>
      </c>
      <c r="L26" s="13">
        <f t="shared" si="0"/>
        <v>0.87863312378169012</v>
      </c>
      <c r="M26" s="13">
        <f t="shared" si="1"/>
        <v>0.84832795408955231</v>
      </c>
      <c r="N26" s="8">
        <v>13.4</v>
      </c>
      <c r="O26" s="9">
        <v>14.4</v>
      </c>
      <c r="P26" s="8">
        <f>VLOOKUP(CONCATENATE("apm1",D26),Data!$E$2:$G$205,2,0)</f>
        <v>12.0137027018</v>
      </c>
      <c r="Q26" s="8">
        <f>VLOOKUP(CONCATENATE("apm1",E26),Data!$E$2:$G$205,2,0)</f>
        <v>11.964338541</v>
      </c>
      <c r="R26" s="13">
        <v>0.91547559701492531</v>
      </c>
      <c r="S26" s="12">
        <v>0.87922520833333329</v>
      </c>
    </row>
    <row r="27" spans="1:19" ht="16.5" x14ac:dyDescent="0.3">
      <c r="A27" s="33" t="s">
        <v>53</v>
      </c>
      <c r="B27" s="33" t="s">
        <v>17</v>
      </c>
      <c r="C27" s="33" t="s">
        <v>18</v>
      </c>
      <c r="D27" s="34">
        <v>45</v>
      </c>
      <c r="E27" s="35">
        <v>46</v>
      </c>
      <c r="F27" s="8">
        <f>VLOOKUP(CONCATENATE("aam1",D27),Data!$E$2:$G$205,3,0)</f>
        <v>10.362999975699999</v>
      </c>
      <c r="G27" s="8">
        <f>VLOOKUP(CONCATENATE("aam1",E27),Data!$E$2:$G$205,3,0)</f>
        <v>10.362999975699999</v>
      </c>
      <c r="H27" s="8">
        <v>25.3</v>
      </c>
      <c r="I27" s="9">
        <v>23.4</v>
      </c>
      <c r="J27" s="8">
        <f>VLOOKUP(CONCATENATE("aam1",D27),Data!$E$2:$G$205,2,0)</f>
        <v>26.692226313100001</v>
      </c>
      <c r="K27" s="8">
        <f>VLOOKUP(CONCATENATE("aam1",E27),Data!$E$2:$G$205,2,0)</f>
        <v>22.215855039699999</v>
      </c>
      <c r="L27" s="13">
        <f t="shared" si="0"/>
        <v>1.0550287080276679</v>
      </c>
      <c r="M27" s="13">
        <f t="shared" si="1"/>
        <v>0.94939551451709403</v>
      </c>
      <c r="N27" s="8">
        <v>27.9</v>
      </c>
      <c r="O27" s="9">
        <v>28.4</v>
      </c>
      <c r="P27" s="8">
        <f>VLOOKUP(CONCATENATE("apm1",D27),Data!$E$2:$G$205,2,0)</f>
        <v>23.112166419600001</v>
      </c>
      <c r="Q27" s="8">
        <f>VLOOKUP(CONCATENATE("apm1",E27),Data!$E$2:$G$205,2,0)</f>
        <v>27.1211299263</v>
      </c>
      <c r="R27" s="13">
        <v>0.81583731182795705</v>
      </c>
      <c r="S27" s="12">
        <v>1.0563748943661972</v>
      </c>
    </row>
    <row r="28" spans="1:19" ht="16.5" x14ac:dyDescent="0.3">
      <c r="A28" s="33" t="s">
        <v>54</v>
      </c>
      <c r="B28" s="33" t="s">
        <v>17</v>
      </c>
      <c r="C28" s="33" t="s">
        <v>18</v>
      </c>
      <c r="D28" s="34">
        <v>47</v>
      </c>
      <c r="E28" s="35">
        <v>48</v>
      </c>
      <c r="F28" s="8">
        <f>VLOOKUP(CONCATENATE("aam1",D28),Data!$E$2:$G$205,3,0)</f>
        <v>4.0709999837000002</v>
      </c>
      <c r="G28" s="8">
        <f>VLOOKUP(CONCATENATE("aam1",E28),Data!$E$2:$G$205,3,0)</f>
        <v>4.0709999837000002</v>
      </c>
      <c r="H28" s="8">
        <v>13.9</v>
      </c>
      <c r="I28" s="9">
        <v>14.1</v>
      </c>
      <c r="J28" s="8">
        <f>VLOOKUP(CONCATENATE("aam1",D28),Data!$E$2:$G$205,2,0)</f>
        <v>9.5552211552900008</v>
      </c>
      <c r="K28" s="8">
        <f>VLOOKUP(CONCATENATE("aam1",E28),Data!$E$2:$G$205,2,0)</f>
        <v>9.7688323706400002</v>
      </c>
      <c r="L28" s="13">
        <f t="shared" si="0"/>
        <v>0.68742598239496411</v>
      </c>
      <c r="M28" s="13">
        <f t="shared" si="1"/>
        <v>0.69282499082553195</v>
      </c>
      <c r="N28" s="8">
        <v>15.1</v>
      </c>
      <c r="O28" s="9">
        <v>13.2</v>
      </c>
      <c r="P28" s="8">
        <f>VLOOKUP(CONCATENATE("apm1",D28),Data!$E$2:$G$205,2,0)</f>
        <v>9.8077573552700006</v>
      </c>
      <c r="Q28" s="8">
        <f>VLOOKUP(CONCATENATE("apm1",E28),Data!$E$2:$G$205,2,0)</f>
        <v>9.8267973214400008</v>
      </c>
      <c r="R28" s="13">
        <v>0.67608006622516559</v>
      </c>
      <c r="S28" s="12">
        <v>0.76355204545454547</v>
      </c>
    </row>
    <row r="29" spans="1:19" ht="16.5" x14ac:dyDescent="0.3">
      <c r="A29" s="33" t="s">
        <v>55</v>
      </c>
      <c r="B29" s="33" t="s">
        <v>41</v>
      </c>
      <c r="C29" s="33" t="s">
        <v>56</v>
      </c>
      <c r="D29" s="34">
        <v>49</v>
      </c>
      <c r="E29" s="35">
        <v>50</v>
      </c>
      <c r="F29" s="8">
        <f>VLOOKUP(CONCATENATE("aam1",D29),Data!$E$2:$G$205,3,0)</f>
        <v>7.3530000112999998</v>
      </c>
      <c r="G29" s="8">
        <f>VLOOKUP(CONCATENATE("aam1",E29),Data!$E$2:$G$205,3,0)</f>
        <v>7.3530000112999998</v>
      </c>
      <c r="H29" s="8">
        <v>17.34375</v>
      </c>
      <c r="I29" s="9">
        <v>17.689243027888448</v>
      </c>
      <c r="J29" s="8">
        <f>VLOOKUP(CONCATENATE("aam1",D29),Data!$E$2:$G$205,2,0)</f>
        <v>13.051698654899999</v>
      </c>
      <c r="K29" s="8">
        <f>VLOOKUP(CONCATENATE("aam1",E29),Data!$E$2:$G$205,2,0)</f>
        <v>13.4614923187</v>
      </c>
      <c r="L29" s="13">
        <f t="shared" si="0"/>
        <v>0.75253037289513514</v>
      </c>
      <c r="M29" s="13">
        <f t="shared" si="1"/>
        <v>0.76099877747605849</v>
      </c>
      <c r="N29" s="8">
        <v>6.8</v>
      </c>
      <c r="O29" s="9">
        <v>6.2</v>
      </c>
      <c r="P29" s="8">
        <f>VLOOKUP(CONCATENATE("apm1",D29),Data!$E$2:$G$205,2,0)</f>
        <v>13.9695333466</v>
      </c>
      <c r="Q29" s="8">
        <f>VLOOKUP(CONCATENATE("apm1",E29),Data!$E$2:$G$205,2,0)</f>
        <v>13.1066326462</v>
      </c>
      <c r="R29" s="13">
        <v>2.0740099999999999</v>
      </c>
      <c r="S29" s="12">
        <v>2.1658798387096772</v>
      </c>
    </row>
    <row r="30" spans="1:19" ht="16.5" x14ac:dyDescent="0.3">
      <c r="A30" s="33" t="s">
        <v>57</v>
      </c>
      <c r="B30" s="33" t="s">
        <v>41</v>
      </c>
      <c r="C30" s="33" t="s">
        <v>44</v>
      </c>
      <c r="D30" s="34">
        <v>51</v>
      </c>
      <c r="E30" s="35">
        <v>52</v>
      </c>
      <c r="F30" s="8">
        <f>VLOOKUP(CONCATENATE("aam1",D30),Data!$E$2:$G$205,3,0)</f>
        <v>2.5679999925199999</v>
      </c>
      <c r="G30" s="8">
        <f>VLOOKUP(CONCATENATE("aam1",E30),Data!$E$2:$G$205,3,0)</f>
        <v>2.5679999925199999</v>
      </c>
      <c r="H30" s="8">
        <v>12</v>
      </c>
      <c r="I30" s="9">
        <v>11.5</v>
      </c>
      <c r="J30" s="8">
        <f>VLOOKUP(CONCATENATE("aam1",D30),Data!$E$2:$G$205,2,0)</f>
        <v>6.21151158214</v>
      </c>
      <c r="K30" s="8">
        <f>VLOOKUP(CONCATENATE("aam1",E30),Data!$E$2:$G$205,2,0)</f>
        <v>6.3778222724800004</v>
      </c>
      <c r="L30" s="13">
        <f t="shared" si="0"/>
        <v>0.51762596517833337</v>
      </c>
      <c r="M30" s="13">
        <f t="shared" si="1"/>
        <v>0.55459324108521746</v>
      </c>
      <c r="N30" s="8">
        <v>13.1</v>
      </c>
      <c r="O30" s="9">
        <v>13.1</v>
      </c>
      <c r="P30" s="8">
        <f>VLOOKUP(CONCATENATE("apm1",D30),Data!$E$2:$G$205,2,0)</f>
        <v>6.2155389413200002</v>
      </c>
      <c r="Q30" s="8">
        <f>VLOOKUP(CONCATENATE("apm1",E30),Data!$E$2:$G$205,2,0)</f>
        <v>7.0885308161399996</v>
      </c>
      <c r="R30" s="13">
        <v>0.47716618320610688</v>
      </c>
      <c r="S30" s="12">
        <v>0.54554954198473282</v>
      </c>
    </row>
    <row r="31" spans="1:19" ht="16.5" x14ac:dyDescent="0.3">
      <c r="A31" s="33" t="s">
        <v>58</v>
      </c>
      <c r="B31" s="33" t="s">
        <v>14</v>
      </c>
      <c r="C31" s="33" t="s">
        <v>59</v>
      </c>
      <c r="D31" s="34">
        <v>53</v>
      </c>
      <c r="E31" s="35">
        <v>54</v>
      </c>
      <c r="F31" s="8">
        <f>VLOOKUP(CONCATENATE("aam1",D31),Data!$E$2:$G$205,3,0)</f>
        <v>22.5119998604</v>
      </c>
      <c r="G31" s="8">
        <f>VLOOKUP(CONCATENATE("aam1",E31),Data!$E$2:$G$205,3,0)</f>
        <v>22.5119998604</v>
      </c>
      <c r="H31" s="8">
        <v>38.6</v>
      </c>
      <c r="I31" s="9">
        <v>41.5</v>
      </c>
      <c r="J31" s="8">
        <f>VLOOKUP(CONCATENATE("aam1",D31),Data!$E$2:$G$205,2,0)</f>
        <v>33.037785884000002</v>
      </c>
      <c r="K31" s="8">
        <f>VLOOKUP(CONCATENATE("aam1",E31),Data!$E$2:$G$205,2,0)</f>
        <v>38.245075305900002</v>
      </c>
      <c r="L31" s="13">
        <f t="shared" si="0"/>
        <v>0.85590118870466325</v>
      </c>
      <c r="M31" s="13">
        <f t="shared" si="1"/>
        <v>0.92156807966024101</v>
      </c>
      <c r="N31" s="8">
        <v>40.6</v>
      </c>
      <c r="O31" s="9">
        <v>39.5</v>
      </c>
      <c r="P31" s="8">
        <f>VLOOKUP(CONCATENATE("apm1",D31),Data!$E$2:$G$205,2,0)</f>
        <v>40.963392656300002</v>
      </c>
      <c r="Q31" s="8">
        <f>VLOOKUP(CONCATENATE("apm1",E31),Data!$E$2:$G$205,2,0)</f>
        <v>33.487652402400002</v>
      </c>
      <c r="R31" s="13">
        <v>1.1575606650246306</v>
      </c>
      <c r="S31" s="12">
        <v>0.88084496202531648</v>
      </c>
    </row>
    <row r="32" spans="1:19" ht="16.5" x14ac:dyDescent="0.3">
      <c r="A32" s="33" t="s">
        <v>60</v>
      </c>
      <c r="B32" s="33" t="s">
        <v>14</v>
      </c>
      <c r="C32" s="33" t="s">
        <v>61</v>
      </c>
      <c r="D32" s="34">
        <v>55</v>
      </c>
      <c r="E32" s="35">
        <v>56</v>
      </c>
      <c r="F32" s="8">
        <f>VLOOKUP(CONCATENATE("aam1",D32),Data!$E$2:$G$205,3,0)</f>
        <v>10.2819999978</v>
      </c>
      <c r="G32" s="8">
        <f>VLOOKUP(CONCATENATE("aam1",E32),Data!$E$2:$G$205,3,0)</f>
        <v>10.214999973799999</v>
      </c>
      <c r="H32" s="8">
        <v>28</v>
      </c>
      <c r="I32" s="9">
        <v>29.9</v>
      </c>
      <c r="J32" s="8">
        <f>VLOOKUP(CONCATENATE("aam1",D32),Data!$E$2:$G$205,2,0)</f>
        <v>22.890092037599999</v>
      </c>
      <c r="K32" s="8">
        <f>VLOOKUP(CONCATENATE("aam1",E32),Data!$E$2:$G$205,2,0)</f>
        <v>28.714019481099999</v>
      </c>
      <c r="L32" s="13">
        <f t="shared" si="0"/>
        <v>0.81750328705714281</v>
      </c>
      <c r="M32" s="13">
        <f t="shared" si="1"/>
        <v>0.96033509970234121</v>
      </c>
      <c r="N32" s="8">
        <v>31.5</v>
      </c>
      <c r="O32" s="9">
        <v>29.3</v>
      </c>
      <c r="P32" s="8">
        <f>VLOOKUP(CONCATENATE("apm1",D32),Data!$E$2:$G$205,2,0)</f>
        <v>30.855769865199999</v>
      </c>
      <c r="Q32" s="8">
        <f>VLOOKUP(CONCATENATE("apm1",E32),Data!$E$2:$G$205,2,0)</f>
        <v>25.769114572599999</v>
      </c>
      <c r="R32" s="13">
        <v>1.2629172698412698</v>
      </c>
      <c r="S32" s="12">
        <v>1.1188462798634811</v>
      </c>
    </row>
    <row r="33" spans="1:19" ht="16.5" x14ac:dyDescent="0.3">
      <c r="A33" s="33" t="s">
        <v>62</v>
      </c>
      <c r="B33" s="33" t="s">
        <v>41</v>
      </c>
      <c r="C33" s="33" t="s">
        <v>63</v>
      </c>
      <c r="D33" s="34">
        <v>57</v>
      </c>
      <c r="E33" s="35">
        <v>58</v>
      </c>
      <c r="F33" s="8">
        <f>VLOOKUP(CONCATENATE("aam1",D33),Data!$E$2:$G$205,3,0)</f>
        <v>7.4820000603799999</v>
      </c>
      <c r="G33" s="8">
        <f>VLOOKUP(CONCATENATE("aam1",E33),Data!$E$2:$G$205,3,0)</f>
        <v>7.48899993673</v>
      </c>
      <c r="H33" s="8">
        <v>8.1999999999999993</v>
      </c>
      <c r="I33" s="9">
        <v>8</v>
      </c>
      <c r="J33" s="8">
        <f>VLOOKUP(CONCATENATE("aam1",D33),Data!$E$2:$G$205,2,0)</f>
        <v>9.4265868291300006</v>
      </c>
      <c r="K33" s="8">
        <f>VLOOKUP(CONCATENATE("aam1",E33),Data!$E$2:$G$205,2,0)</f>
        <v>8.7924734614800002</v>
      </c>
      <c r="L33" s="13">
        <f t="shared" si="0"/>
        <v>1.1495837596500003</v>
      </c>
      <c r="M33" s="13">
        <f t="shared" si="1"/>
        <v>1.099059182685</v>
      </c>
      <c r="N33" s="8">
        <v>7.6</v>
      </c>
      <c r="O33" s="9">
        <v>8.3000000000000007</v>
      </c>
      <c r="P33" s="8">
        <f>VLOOKUP(CONCATENATE("apm1",D33),Data!$E$2:$G$205,2,0)</f>
        <v>8.7973912134799992</v>
      </c>
      <c r="Q33" s="8">
        <f>VLOOKUP(CONCATENATE("apm1",E33),Data!$E$2:$G$205,2,0)</f>
        <v>10.866492625299999</v>
      </c>
      <c r="R33" s="13">
        <v>1.1302219736842105</v>
      </c>
      <c r="S33" s="12">
        <v>1.4165101204819277</v>
      </c>
    </row>
    <row r="34" spans="1:19" ht="16.5" x14ac:dyDescent="0.3">
      <c r="A34" s="33" t="s">
        <v>64</v>
      </c>
      <c r="B34" s="33" t="s">
        <v>41</v>
      </c>
      <c r="C34" s="33" t="s">
        <v>65</v>
      </c>
      <c r="D34" s="34">
        <v>59</v>
      </c>
      <c r="E34" s="35">
        <v>60</v>
      </c>
      <c r="F34" s="8">
        <f>VLOOKUP(CONCATENATE("aam1",D34),Data!$E$2:$G$205,3,0)</f>
        <v>6.2430000156199998</v>
      </c>
      <c r="G34" s="8">
        <f>VLOOKUP(CONCATENATE("aam1",E34),Data!$E$2:$G$205,3,0)</f>
        <v>6.2290000617499999</v>
      </c>
      <c r="H34" s="8">
        <v>7.3</v>
      </c>
      <c r="I34" s="9">
        <v>7.5</v>
      </c>
      <c r="J34" s="8">
        <f>VLOOKUP(CONCATENATE("aam1",D34),Data!$E$2:$G$205,2,0)</f>
        <v>6.2908995300499999</v>
      </c>
      <c r="K34" s="8">
        <f>VLOOKUP(CONCATENATE("aam1",E34),Data!$E$2:$G$205,2,0)</f>
        <v>6.2786546945600001</v>
      </c>
      <c r="L34" s="13">
        <f t="shared" si="0"/>
        <v>0.86176705891095895</v>
      </c>
      <c r="M34" s="13">
        <f t="shared" si="1"/>
        <v>0.83715395927466674</v>
      </c>
      <c r="N34" s="8">
        <v>13.1</v>
      </c>
      <c r="O34" s="9">
        <v>7.5</v>
      </c>
      <c r="P34" s="8">
        <f>VLOOKUP(CONCATENATE("apm1",D34),Data!$E$2:$G$205,2,0)</f>
        <v>6.3366590887300003</v>
      </c>
      <c r="Q34" s="8">
        <f>VLOOKUP(CONCATENATE("apm1",E34),Data!$E$2:$G$205,2,0)</f>
        <v>6.2792363464800003</v>
      </c>
      <c r="R34" s="13">
        <v>0.48210580152671756</v>
      </c>
      <c r="S34" s="12">
        <v>0.84358879999999992</v>
      </c>
    </row>
    <row r="35" spans="1:19" ht="16.5" x14ac:dyDescent="0.3">
      <c r="A35" s="33" t="s">
        <v>66</v>
      </c>
      <c r="B35" s="33" t="s">
        <v>41</v>
      </c>
      <c r="C35" s="33" t="s">
        <v>67</v>
      </c>
      <c r="D35" s="34">
        <v>61</v>
      </c>
      <c r="E35" s="35">
        <v>62</v>
      </c>
      <c r="F35" s="8">
        <f>VLOOKUP(CONCATENATE("aam1",D35),Data!$E$2:$G$205,3,0)</f>
        <v>9.2779999077300008</v>
      </c>
      <c r="G35" s="8">
        <f>VLOOKUP(CONCATENATE("aam1",E35),Data!$E$2:$G$205,3,0)</f>
        <v>9.4519999325300006</v>
      </c>
      <c r="H35" s="8">
        <v>12</v>
      </c>
      <c r="I35" s="9">
        <v>11.5</v>
      </c>
      <c r="J35" s="8">
        <f>VLOOKUP(CONCATENATE("aam1",D35),Data!$E$2:$G$205,2,0)</f>
        <v>9.3328516930299994</v>
      </c>
      <c r="K35" s="8">
        <f>VLOOKUP(CONCATENATE("aam1",E35),Data!$E$2:$G$205,2,0)</f>
        <v>9.5059436708699998</v>
      </c>
      <c r="L35" s="13">
        <f t="shared" si="0"/>
        <v>0.77773764108583332</v>
      </c>
      <c r="M35" s="13">
        <f t="shared" si="1"/>
        <v>0.82660379746695656</v>
      </c>
      <c r="N35" s="8">
        <v>11.5</v>
      </c>
      <c r="O35" s="9">
        <v>9.6</v>
      </c>
      <c r="P35" s="8">
        <f>VLOOKUP(CONCATENATE("apm1",D35),Data!$E$2:$G$205,2,0)</f>
        <v>9.3427059054400008</v>
      </c>
      <c r="Q35" s="8">
        <f>VLOOKUP(CONCATENATE("apm1",E35),Data!$E$2:$G$205,2,0)</f>
        <v>9.5073971152300008</v>
      </c>
      <c r="R35" s="13">
        <v>0.81456452173913052</v>
      </c>
      <c r="S35" s="12">
        <v>0.99151708333333333</v>
      </c>
    </row>
    <row r="36" spans="1:19" ht="16.5" x14ac:dyDescent="0.3">
      <c r="A36" s="33" t="s">
        <v>68</v>
      </c>
      <c r="B36" s="33" t="s">
        <v>20</v>
      </c>
      <c r="C36" s="33" t="s">
        <v>69</v>
      </c>
      <c r="D36" s="34">
        <v>63</v>
      </c>
      <c r="E36" s="35">
        <v>64</v>
      </c>
      <c r="F36" s="8">
        <f>VLOOKUP(CONCATENATE("aam1",D36),Data!$E$2:$G$205,3,0)</f>
        <v>25.9430000857</v>
      </c>
      <c r="G36" s="8">
        <f>VLOOKUP(CONCATENATE("aam1",E36),Data!$E$2:$G$205,3,0)</f>
        <v>25.9430000857</v>
      </c>
      <c r="H36" s="8">
        <v>46.4</v>
      </c>
      <c r="I36" s="9">
        <v>43.4</v>
      </c>
      <c r="J36" s="8">
        <f>VLOOKUP(CONCATENATE("aam1",D36),Data!$E$2:$G$205,2,0)</f>
        <v>32.273073360300003</v>
      </c>
      <c r="K36" s="8">
        <f>VLOOKUP(CONCATENATE("aam1",E36),Data!$E$2:$G$205,2,0)</f>
        <v>37.774557406100001</v>
      </c>
      <c r="L36" s="13">
        <f t="shared" si="0"/>
        <v>0.69554037414439662</v>
      </c>
      <c r="M36" s="13">
        <f t="shared" si="1"/>
        <v>0.87038150705299544</v>
      </c>
      <c r="N36" s="8">
        <v>50.8</v>
      </c>
      <c r="O36" s="9">
        <v>43.2</v>
      </c>
      <c r="P36" s="8">
        <f>VLOOKUP(CONCATENATE("apm1",D36),Data!$E$2:$G$205,2,0)</f>
        <v>38.395619805899997</v>
      </c>
      <c r="Q36" s="8">
        <f>VLOOKUP(CONCATENATE("apm1",E36),Data!$E$2:$G$205,2,0)</f>
        <v>32.355809811500002</v>
      </c>
      <c r="R36" s="13">
        <v>0.88132114173228349</v>
      </c>
      <c r="S36" s="12">
        <v>0.76479354166666669</v>
      </c>
    </row>
    <row r="37" spans="1:19" ht="16.5" x14ac:dyDescent="0.3">
      <c r="A37" s="33" t="s">
        <v>70</v>
      </c>
      <c r="B37" s="33" t="s">
        <v>17</v>
      </c>
      <c r="C37" s="33" t="s">
        <v>48</v>
      </c>
      <c r="D37" s="34">
        <v>65</v>
      </c>
      <c r="E37" s="35">
        <v>66</v>
      </c>
      <c r="F37" s="8">
        <f>VLOOKUP(CONCATENATE("aam1",D37),Data!$E$2:$G$205,3,0)</f>
        <v>21.991000140099999</v>
      </c>
      <c r="G37" s="8">
        <f>VLOOKUP(CONCATENATE("aam1",E37),Data!$E$2:$G$205,3,0)</f>
        <v>21.891000120000001</v>
      </c>
      <c r="H37" s="8">
        <v>61.2</v>
      </c>
      <c r="I37" s="9">
        <v>59.1</v>
      </c>
      <c r="J37" s="8">
        <f>VLOOKUP(CONCATENATE("aam1",D37),Data!$E$2:$G$205,2,0)</f>
        <v>49.5083990097</v>
      </c>
      <c r="K37" s="8">
        <f>VLOOKUP(CONCATENATE("aam1",E37),Data!$E$2:$G$205,2,0)</f>
        <v>38.524265617099999</v>
      </c>
      <c r="L37" s="13">
        <f t="shared" si="0"/>
        <v>0.80896076813235285</v>
      </c>
      <c r="M37" s="13">
        <f t="shared" si="1"/>
        <v>0.65184882600846017</v>
      </c>
      <c r="N37" s="8">
        <v>66</v>
      </c>
      <c r="O37" s="9">
        <v>69.2</v>
      </c>
      <c r="P37" s="8">
        <f>VLOOKUP(CONCATENATE("apm1",D37),Data!$E$2:$G$205,2,0)</f>
        <v>40.351128715999998</v>
      </c>
      <c r="Q37" s="8">
        <f>VLOOKUP(CONCATENATE("apm1",E37),Data!$E$2:$G$205,2,0)</f>
        <v>50.0738930702</v>
      </c>
      <c r="R37" s="13">
        <v>0.62375189393939401</v>
      </c>
      <c r="S37" s="12">
        <v>0.80205894508670517</v>
      </c>
    </row>
    <row r="38" spans="1:19" ht="16.5" x14ac:dyDescent="0.3">
      <c r="A38" s="33" t="s">
        <v>71</v>
      </c>
      <c r="B38" s="33" t="s">
        <v>41</v>
      </c>
      <c r="C38" s="33" t="s">
        <v>51</v>
      </c>
      <c r="D38" s="34">
        <v>67</v>
      </c>
      <c r="E38" s="35">
        <v>68</v>
      </c>
      <c r="F38" s="8">
        <f>VLOOKUP(CONCATENATE("aam1",D38),Data!$E$2:$G$205,3,0)</f>
        <v>1.9110000282499999</v>
      </c>
      <c r="G38" s="8">
        <f>VLOOKUP(CONCATENATE("aam1",E38),Data!$E$2:$G$205,3,0)</f>
        <v>1.6440000236000001</v>
      </c>
      <c r="H38" s="8">
        <v>6.9</v>
      </c>
      <c r="I38" s="9">
        <v>3.3</v>
      </c>
      <c r="J38" s="8">
        <f>VLOOKUP(CONCATENATE("aam1",D38),Data!$E$2:$G$205,2,0)</f>
        <v>4.07596176863</v>
      </c>
      <c r="K38" s="8">
        <f>VLOOKUP(CONCATENATE("aam1",E38),Data!$E$2:$G$205,2,0)</f>
        <v>3.1486251577700002</v>
      </c>
      <c r="L38" s="13">
        <f t="shared" si="0"/>
        <v>0.59071909690289848</v>
      </c>
      <c r="M38" s="13">
        <f t="shared" si="1"/>
        <v>0.95412883568787887</v>
      </c>
      <c r="N38" s="8">
        <v>8.5</v>
      </c>
      <c r="O38" s="9">
        <v>2.9</v>
      </c>
      <c r="P38" s="8">
        <f>VLOOKUP(CONCATENATE("apm1",D38),Data!$E$2:$G$205,2,0)</f>
        <v>3.8261696249199999</v>
      </c>
      <c r="Q38" s="8">
        <f>VLOOKUP(CONCATENATE("apm1",E38),Data!$E$2:$G$205,2,0)</f>
        <v>3.2555559203</v>
      </c>
      <c r="R38" s="13">
        <v>0.55276976470588235</v>
      </c>
      <c r="S38" s="12">
        <v>1.6788010344827586</v>
      </c>
    </row>
    <row r="39" spans="1:19" ht="16.5" x14ac:dyDescent="0.3">
      <c r="A39" s="33" t="s">
        <v>72</v>
      </c>
      <c r="B39" s="33" t="s">
        <v>41</v>
      </c>
      <c r="C39" s="33" t="s">
        <v>73</v>
      </c>
      <c r="D39" s="34">
        <v>69</v>
      </c>
      <c r="E39" s="35">
        <v>70</v>
      </c>
      <c r="F39" s="8">
        <f>VLOOKUP(CONCATENATE("aam1",D39),Data!$E$2:$G$205,3,0)</f>
        <v>6.4890000596600004</v>
      </c>
      <c r="G39" s="8">
        <f>VLOOKUP(CONCATENATE("aam1",E39),Data!$E$2:$G$205,3,0)</f>
        <v>6.4890000596600004</v>
      </c>
      <c r="H39" s="8">
        <v>11.6</v>
      </c>
      <c r="I39" s="9">
        <v>10.9</v>
      </c>
      <c r="J39" s="8">
        <f>VLOOKUP(CONCATENATE("aam1",D39),Data!$E$2:$G$205,2,0)</f>
        <v>11.1210062578</v>
      </c>
      <c r="K39" s="8">
        <f>VLOOKUP(CONCATENATE("aam1",E39),Data!$E$2:$G$205,2,0)</f>
        <v>10.961237564699999</v>
      </c>
      <c r="L39" s="13">
        <f t="shared" si="0"/>
        <v>0.9587074360172414</v>
      </c>
      <c r="M39" s="13">
        <f t="shared" si="1"/>
        <v>1.0056181252018348</v>
      </c>
      <c r="N39" s="8">
        <v>12.7</v>
      </c>
      <c r="O39" s="9">
        <v>11.9</v>
      </c>
      <c r="P39" s="8">
        <f>VLOOKUP(CONCATENATE("apm1",D39),Data!$E$2:$G$205,2,0)</f>
        <v>10.9982653484</v>
      </c>
      <c r="Q39" s="8">
        <f>VLOOKUP(CONCATENATE("apm1",E39),Data!$E$2:$G$205,2,0)</f>
        <v>11.6808485687</v>
      </c>
      <c r="R39" s="13">
        <v>1.0258376377952756</v>
      </c>
      <c r="S39" s="12">
        <v>1.1132462184873948</v>
      </c>
    </row>
    <row r="40" spans="1:19" ht="16.5" x14ac:dyDescent="0.3">
      <c r="A40" s="33" t="s">
        <v>74</v>
      </c>
      <c r="B40" s="33" t="s">
        <v>14</v>
      </c>
      <c r="C40" s="33" t="s">
        <v>75</v>
      </c>
      <c r="D40" s="34">
        <v>71</v>
      </c>
      <c r="E40" s="35">
        <v>72</v>
      </c>
      <c r="F40" s="8">
        <f>VLOOKUP(CONCATENATE("aam1",D40),Data!$E$2:$G$205,3,0)</f>
        <v>13.463000002299999</v>
      </c>
      <c r="G40" s="8">
        <f>VLOOKUP(CONCATENATE("aam1",E40),Data!$E$2:$G$205,3,0)</f>
        <v>13.463000002299999</v>
      </c>
      <c r="H40" s="8">
        <v>40.1</v>
      </c>
      <c r="I40" s="9">
        <v>37.9</v>
      </c>
      <c r="J40" s="8">
        <f>VLOOKUP(CONCATENATE("aam1",D40),Data!$E$2:$G$205,2,0)</f>
        <v>25.219716114899999</v>
      </c>
      <c r="K40" s="8">
        <f>VLOOKUP(CONCATENATE("aam1",E40),Data!$E$2:$G$205,2,0)</f>
        <v>30.0800367557</v>
      </c>
      <c r="L40" s="13">
        <f t="shared" si="0"/>
        <v>0.62892060136907724</v>
      </c>
      <c r="M40" s="13">
        <f t="shared" si="1"/>
        <v>0.79366851598153043</v>
      </c>
      <c r="N40" s="8">
        <v>44.5</v>
      </c>
      <c r="O40" s="9">
        <v>43.6</v>
      </c>
      <c r="P40" s="8">
        <f>VLOOKUP(CONCATENATE("apm1",D40),Data!$E$2:$G$205,2,0)</f>
        <v>30.912314824799999</v>
      </c>
      <c r="Q40" s="8">
        <f>VLOOKUP(CONCATENATE("apm1",E40),Data!$E$2:$G$205,2,0)</f>
        <v>27.1272844374</v>
      </c>
      <c r="R40" s="13">
        <v>0.7658005617977528</v>
      </c>
      <c r="S40" s="12">
        <v>0.64582972477064216</v>
      </c>
    </row>
    <row r="41" spans="1:19" ht="16.5" x14ac:dyDescent="0.3">
      <c r="A41" s="33" t="s">
        <v>76</v>
      </c>
      <c r="B41" s="33" t="s">
        <v>20</v>
      </c>
      <c r="C41" s="33" t="s">
        <v>77</v>
      </c>
      <c r="D41" s="34">
        <v>73</v>
      </c>
      <c r="E41" s="35">
        <v>74</v>
      </c>
      <c r="F41" s="8">
        <f>VLOOKUP(CONCATENATE("aam1",D41),Data!$E$2:$G$205,3,0)</f>
        <v>7.8899999838300001</v>
      </c>
      <c r="G41" s="8">
        <f>VLOOKUP(CONCATENATE("aam1",E41),Data!$E$2:$G$205,3,0)</f>
        <v>7.9049999797700004</v>
      </c>
      <c r="H41" s="8">
        <v>23.8</v>
      </c>
      <c r="I41" s="9">
        <v>23.9</v>
      </c>
      <c r="J41" s="8">
        <f>VLOOKUP(CONCATENATE("aam1",D41),Data!$E$2:$G$205,2,0)</f>
        <v>16.197165031000001</v>
      </c>
      <c r="K41" s="8">
        <f>VLOOKUP(CONCATENATE("aam1",E41),Data!$E$2:$G$205,2,0)</f>
        <v>16.149146873500001</v>
      </c>
      <c r="L41" s="13">
        <f t="shared" si="0"/>
        <v>0.68055315256302518</v>
      </c>
      <c r="M41" s="13">
        <f t="shared" si="1"/>
        <v>0.67569652190376583</v>
      </c>
      <c r="N41" s="8">
        <v>27.1</v>
      </c>
      <c r="O41" s="9">
        <v>24.9</v>
      </c>
      <c r="P41" s="8">
        <f>VLOOKUP(CONCATENATE("apm1",D41),Data!$E$2:$G$205,2,0)</f>
        <v>16.756154414299999</v>
      </c>
      <c r="Q41" s="8">
        <f>VLOOKUP(CONCATENATE("apm1",E41),Data!$E$2:$G$205,2,0)</f>
        <v>16.097109187400001</v>
      </c>
      <c r="R41" s="13">
        <v>0.65529734317343169</v>
      </c>
      <c r="S41" s="12">
        <v>0.64775465863453818</v>
      </c>
    </row>
    <row r="42" spans="1:19" ht="16.5" x14ac:dyDescent="0.3">
      <c r="A42" s="33" t="s">
        <v>78</v>
      </c>
      <c r="B42" s="33" t="s">
        <v>20</v>
      </c>
      <c r="C42" s="33" t="s">
        <v>79</v>
      </c>
      <c r="D42" s="34">
        <v>75</v>
      </c>
      <c r="E42" s="35">
        <v>76</v>
      </c>
      <c r="F42" s="8">
        <f>VLOOKUP(CONCATENATE("aam1",D42),Data!$E$2:$G$205,3,0)</f>
        <v>11.9020000324</v>
      </c>
      <c r="G42" s="8">
        <f>VLOOKUP(CONCATENATE("aam1",E42),Data!$E$2:$G$205,3,0)</f>
        <v>11.9020000324</v>
      </c>
      <c r="H42" s="8">
        <v>22.7</v>
      </c>
      <c r="I42" s="9">
        <v>22.7</v>
      </c>
      <c r="J42" s="8">
        <f>VLOOKUP(CONCATENATE("aam1",D42),Data!$E$2:$G$205,2,0)</f>
        <v>17.708427801700001</v>
      </c>
      <c r="K42" s="8">
        <f>VLOOKUP(CONCATENATE("aam1",E42),Data!$E$2:$G$205,2,0)</f>
        <v>18.103591881700002</v>
      </c>
      <c r="L42" s="13">
        <f t="shared" si="0"/>
        <v>0.78010695161674015</v>
      </c>
      <c r="M42" s="13">
        <f t="shared" si="1"/>
        <v>0.79751506086784152</v>
      </c>
      <c r="N42" s="8">
        <v>22.8</v>
      </c>
      <c r="O42" s="9">
        <v>22.8</v>
      </c>
      <c r="P42" s="8">
        <f>VLOOKUP(CONCATENATE("apm1",D42),Data!$E$2:$G$205,2,0)</f>
        <v>18.268543124200001</v>
      </c>
      <c r="Q42" s="8">
        <f>VLOOKUP(CONCATENATE("apm1",E42),Data!$E$2:$G$205,2,0)</f>
        <v>17.741535216599999</v>
      </c>
      <c r="R42" s="13">
        <v>0.81692350877192976</v>
      </c>
      <c r="S42" s="12">
        <v>0.78150478070175433</v>
      </c>
    </row>
    <row r="43" spans="1:19" ht="16.5" x14ac:dyDescent="0.3">
      <c r="A43" s="33" t="s">
        <v>80</v>
      </c>
      <c r="B43" s="33" t="s">
        <v>20</v>
      </c>
      <c r="C43" s="33" t="s">
        <v>81</v>
      </c>
      <c r="D43" s="34">
        <v>77</v>
      </c>
      <c r="E43" s="35">
        <v>78</v>
      </c>
      <c r="F43" s="8">
        <f>VLOOKUP(CONCATENATE("aam1",D43),Data!$E$2:$G$205,3,0)</f>
        <v>4.22700002789</v>
      </c>
      <c r="G43" s="8">
        <f>VLOOKUP(CONCATENATE("aam1",E43),Data!$E$2:$G$205,3,0)</f>
        <v>4.22700002789</v>
      </c>
      <c r="H43" s="8">
        <v>6.4</v>
      </c>
      <c r="I43" s="9">
        <v>6.2</v>
      </c>
      <c r="J43" s="8">
        <f>VLOOKUP(CONCATENATE("aam1",D43),Data!$E$2:$G$205,2,0)</f>
        <v>7.0401790347000004</v>
      </c>
      <c r="K43" s="8">
        <f>VLOOKUP(CONCATENATE("aam1",E43),Data!$E$2:$G$205,2,0)</f>
        <v>7.3388358950599999</v>
      </c>
      <c r="L43" s="13">
        <f t="shared" si="0"/>
        <v>1.100027974171875</v>
      </c>
      <c r="M43" s="13">
        <f t="shared" si="1"/>
        <v>1.183683208880645</v>
      </c>
      <c r="N43" s="8">
        <v>6.3</v>
      </c>
      <c r="O43" s="9">
        <v>6.8</v>
      </c>
      <c r="P43" s="8">
        <f>VLOOKUP(CONCATENATE("apm1",D43),Data!$E$2:$G$205,2,0)</f>
        <v>7.1600021887600001</v>
      </c>
      <c r="Q43" s="8">
        <f>VLOOKUP(CONCATENATE("apm1",E43),Data!$E$2:$G$205,2,0)</f>
        <v>7.26905370317</v>
      </c>
      <c r="R43" s="13">
        <v>1.1161501587301588</v>
      </c>
      <c r="S43" s="12">
        <v>1.1954139705882352</v>
      </c>
    </row>
    <row r="44" spans="1:19" ht="17.25" thickBot="1" x14ac:dyDescent="0.35">
      <c r="A44" s="36" t="s">
        <v>82</v>
      </c>
      <c r="B44" s="36" t="s">
        <v>17</v>
      </c>
      <c r="C44" s="36" t="s">
        <v>46</v>
      </c>
      <c r="D44" s="34">
        <v>79</v>
      </c>
      <c r="E44" s="35">
        <v>80</v>
      </c>
      <c r="F44" s="8">
        <f>VLOOKUP(CONCATENATE("aam1",D44),Data!$E$2:$G$205,3,0)</f>
        <v>2.8290000129499999</v>
      </c>
      <c r="G44" s="8">
        <f>VLOOKUP(CONCATENATE("aam1",E44),Data!$E$2:$G$205,3,0)</f>
        <v>2.6550000142300001</v>
      </c>
      <c r="H44" s="16">
        <v>5.6</v>
      </c>
      <c r="I44" s="17">
        <v>6.4</v>
      </c>
      <c r="J44" s="8">
        <f>VLOOKUP(CONCATENATE("aam1",D44),Data!$E$2:$G$205,2,0)</f>
        <v>6.5431093797099997</v>
      </c>
      <c r="K44" s="8">
        <f>VLOOKUP(CONCATENATE("aam1",E44),Data!$E$2:$G$205,2,0)</f>
        <v>5.14966180455</v>
      </c>
      <c r="L44" s="13">
        <f t="shared" si="0"/>
        <v>1.1684123892339286</v>
      </c>
      <c r="M44" s="13">
        <f t="shared" si="1"/>
        <v>0.8046346569609375</v>
      </c>
      <c r="N44" s="16">
        <v>5.5</v>
      </c>
      <c r="O44" s="17">
        <v>6.8</v>
      </c>
      <c r="P44" s="8">
        <f>VLOOKUP(CONCATENATE("apm1",D44),Data!$E$2:$G$205,2,0)</f>
        <v>5.5840079039299999</v>
      </c>
      <c r="Q44" s="8">
        <f>VLOOKUP(CONCATENATE("apm1",E44),Data!$E$2:$G$205,2,0)</f>
        <v>6.7496185684599999</v>
      </c>
      <c r="R44" s="21">
        <v>1.035042909090909</v>
      </c>
      <c r="S44" s="20">
        <v>1.0422735294117647</v>
      </c>
    </row>
    <row r="45" spans="1:19" ht="17.25" thickBot="1" x14ac:dyDescent="0.35">
      <c r="A45" s="58" t="s">
        <v>83</v>
      </c>
      <c r="B45" s="58"/>
      <c r="C45" s="58"/>
      <c r="D45" s="37"/>
      <c r="E45" s="37"/>
      <c r="F45" s="37">
        <v>7.5080998499999989</v>
      </c>
      <c r="G45" s="37">
        <v>7.4988499000000006</v>
      </c>
      <c r="H45" s="37">
        <v>18.8125</v>
      </c>
      <c r="I45" s="37">
        <v>18.1325</v>
      </c>
      <c r="J45" s="37">
        <f>AVERAGE(J5:J44)</f>
        <v>14.457610597439253</v>
      </c>
      <c r="K45" s="37">
        <f>AVERAGE(K5:K44)</f>
        <v>14.647226641723998</v>
      </c>
      <c r="L45" s="38">
        <f t="shared" si="0"/>
        <v>0.76851086232235233</v>
      </c>
      <c r="M45" s="38">
        <f>K45/I45</f>
        <v>0.80778859185021357</v>
      </c>
      <c r="N45" s="37">
        <v>19.912500000000001</v>
      </c>
      <c r="O45" s="37">
        <v>19.444999999999997</v>
      </c>
      <c r="P45" s="37">
        <v>16.574852624999998</v>
      </c>
      <c r="Q45" s="37">
        <v>16.058054649999999</v>
      </c>
      <c r="R45" s="39">
        <v>0.83238431261770229</v>
      </c>
      <c r="S45" s="39">
        <v>0.82581921573669337</v>
      </c>
    </row>
    <row r="47" spans="1:19" ht="14.45" x14ac:dyDescent="0.3">
      <c r="B47" s="31"/>
    </row>
    <row r="50" spans="12:16" ht="14.45" x14ac:dyDescent="0.3">
      <c r="L50" s="40"/>
      <c r="M50" s="40"/>
      <c r="N50" s="40"/>
      <c r="O50" s="40"/>
      <c r="P50" s="40"/>
    </row>
    <row r="51" spans="12:16" ht="14.45" x14ac:dyDescent="0.3">
      <c r="L51" s="40"/>
      <c r="M51" s="40"/>
      <c r="N51" s="40"/>
      <c r="O51" s="40"/>
      <c r="P51" s="40"/>
    </row>
    <row r="52" spans="12:16" ht="14.45" x14ac:dyDescent="0.3">
      <c r="L52" s="40"/>
      <c r="M52" s="41"/>
      <c r="N52" s="41"/>
      <c r="O52" s="40"/>
      <c r="P52" s="40"/>
    </row>
    <row r="53" spans="12:16" ht="14.45" x14ac:dyDescent="0.3">
      <c r="L53" s="40"/>
      <c r="M53" s="41"/>
      <c r="N53" s="41"/>
      <c r="O53" s="40"/>
      <c r="P53" s="40"/>
    </row>
    <row r="54" spans="12:16" ht="14.45" x14ac:dyDescent="0.3">
      <c r="L54" s="40"/>
      <c r="M54" s="41"/>
      <c r="N54" s="41"/>
      <c r="O54" s="40"/>
      <c r="P54" s="40"/>
    </row>
    <row r="55" spans="12:16" ht="14.45" x14ac:dyDescent="0.3">
      <c r="L55" s="40"/>
      <c r="M55" s="41"/>
      <c r="N55" s="41"/>
      <c r="O55" s="40"/>
      <c r="P55" s="40"/>
    </row>
    <row r="56" spans="12:16" ht="14.45" x14ac:dyDescent="0.3">
      <c r="L56" s="40"/>
      <c r="M56" s="41"/>
      <c r="N56" s="41"/>
      <c r="O56" s="40"/>
      <c r="P56" s="40"/>
    </row>
    <row r="57" spans="12:16" ht="14.45" x14ac:dyDescent="0.3">
      <c r="L57" s="40"/>
      <c r="M57" s="41"/>
      <c r="N57" s="41"/>
      <c r="O57" s="40"/>
      <c r="P57" s="40"/>
    </row>
    <row r="58" spans="12:16" ht="14.45" x14ac:dyDescent="0.3">
      <c r="L58" s="40"/>
      <c r="M58" s="41"/>
      <c r="N58" s="41"/>
      <c r="O58" s="40"/>
      <c r="P58" s="40"/>
    </row>
    <row r="59" spans="12:16" ht="14.45" x14ac:dyDescent="0.3">
      <c r="L59" s="40"/>
      <c r="M59" s="41"/>
      <c r="N59" s="41"/>
      <c r="O59" s="40"/>
      <c r="P59" s="40"/>
    </row>
    <row r="60" spans="12:16" ht="14.45" x14ac:dyDescent="0.3">
      <c r="L60" s="40"/>
      <c r="M60" s="41"/>
      <c r="N60" s="41"/>
      <c r="O60" s="40"/>
      <c r="P60" s="40"/>
    </row>
    <row r="61" spans="12:16" ht="14.45" x14ac:dyDescent="0.3">
      <c r="L61" s="40"/>
      <c r="M61" s="41"/>
      <c r="N61" s="41"/>
      <c r="O61" s="40"/>
      <c r="P61" s="40"/>
    </row>
    <row r="62" spans="12:16" ht="14.45" x14ac:dyDescent="0.3">
      <c r="L62" s="40"/>
      <c r="M62" s="41"/>
      <c r="N62" s="41"/>
      <c r="O62" s="40"/>
      <c r="P62" s="40"/>
    </row>
    <row r="63" spans="12:16" ht="14.45" x14ac:dyDescent="0.3">
      <c r="L63" s="40"/>
      <c r="M63" s="41"/>
      <c r="N63" s="41"/>
      <c r="O63" s="40"/>
      <c r="P63" s="40"/>
    </row>
    <row r="64" spans="12:16" ht="14.45" x14ac:dyDescent="0.3">
      <c r="L64" s="40"/>
      <c r="M64" s="41"/>
      <c r="N64" s="41"/>
      <c r="O64" s="40"/>
      <c r="P64" s="40"/>
    </row>
    <row r="65" spans="12:16" ht="14.45" x14ac:dyDescent="0.3">
      <c r="L65" s="40"/>
      <c r="M65" s="41"/>
      <c r="N65" s="41"/>
      <c r="O65" s="40"/>
      <c r="P65" s="40"/>
    </row>
    <row r="66" spans="12:16" ht="14.45" x14ac:dyDescent="0.3">
      <c r="L66" s="40"/>
      <c r="M66" s="41"/>
      <c r="N66" s="41"/>
      <c r="O66" s="40"/>
      <c r="P66" s="40"/>
    </row>
    <row r="67" spans="12:16" ht="14.45" x14ac:dyDescent="0.3">
      <c r="L67" s="40"/>
      <c r="M67" s="41"/>
      <c r="N67" s="41"/>
      <c r="O67" s="40"/>
      <c r="P67" s="40"/>
    </row>
    <row r="68" spans="12:16" ht="14.45" x14ac:dyDescent="0.3">
      <c r="L68" s="40"/>
      <c r="M68" s="41"/>
      <c r="N68" s="41"/>
      <c r="O68" s="40"/>
      <c r="P68" s="40"/>
    </row>
    <row r="69" spans="12:16" ht="14.45" x14ac:dyDescent="0.3">
      <c r="L69" s="40"/>
      <c r="M69" s="41"/>
      <c r="N69" s="41"/>
      <c r="O69" s="40"/>
      <c r="P69" s="40"/>
    </row>
    <row r="70" spans="12:16" ht="14.45" x14ac:dyDescent="0.3">
      <c r="L70" s="40"/>
      <c r="M70" s="41"/>
      <c r="N70" s="41"/>
      <c r="O70" s="40"/>
      <c r="P70" s="40"/>
    </row>
    <row r="71" spans="12:16" ht="14.45" x14ac:dyDescent="0.3">
      <c r="L71" s="40"/>
      <c r="M71" s="41"/>
      <c r="N71" s="41"/>
      <c r="O71" s="40"/>
      <c r="P71" s="40"/>
    </row>
    <row r="72" spans="12:16" ht="14.45" x14ac:dyDescent="0.3">
      <c r="L72" s="40"/>
      <c r="M72" s="41"/>
      <c r="N72" s="41"/>
      <c r="O72" s="40"/>
      <c r="P72" s="40"/>
    </row>
    <row r="73" spans="12:16" ht="14.45" x14ac:dyDescent="0.3">
      <c r="L73" s="40"/>
      <c r="M73" s="41"/>
      <c r="N73" s="41"/>
      <c r="O73" s="40"/>
      <c r="P73" s="40"/>
    </row>
    <row r="74" spans="12:16" ht="14.45" x14ac:dyDescent="0.3">
      <c r="L74" s="40"/>
      <c r="M74" s="41"/>
      <c r="N74" s="41"/>
      <c r="O74" s="40"/>
      <c r="P74" s="40"/>
    </row>
    <row r="75" spans="12:16" ht="14.45" x14ac:dyDescent="0.3">
      <c r="L75" s="40"/>
      <c r="M75" s="41"/>
      <c r="N75" s="41"/>
      <c r="O75" s="40"/>
      <c r="P75" s="40"/>
    </row>
    <row r="76" spans="12:16" ht="14.45" x14ac:dyDescent="0.3">
      <c r="L76" s="40"/>
      <c r="M76" s="41"/>
      <c r="N76" s="41"/>
      <c r="O76" s="40"/>
      <c r="P76" s="40"/>
    </row>
    <row r="77" spans="12:16" ht="14.45" x14ac:dyDescent="0.3">
      <c r="L77" s="40"/>
      <c r="M77" s="41"/>
      <c r="N77" s="41"/>
      <c r="O77" s="40"/>
      <c r="P77" s="40"/>
    </row>
    <row r="78" spans="12:16" ht="14.45" x14ac:dyDescent="0.3">
      <c r="L78" s="40"/>
      <c r="M78" s="41"/>
      <c r="N78" s="41"/>
      <c r="O78" s="40"/>
      <c r="P78" s="40"/>
    </row>
    <row r="79" spans="12:16" ht="14.45" x14ac:dyDescent="0.3">
      <c r="L79" s="40"/>
      <c r="M79" s="41"/>
      <c r="N79" s="41"/>
      <c r="O79" s="40"/>
      <c r="P79" s="40"/>
    </row>
    <row r="80" spans="12:16" ht="14.45" x14ac:dyDescent="0.3">
      <c r="L80" s="40"/>
      <c r="M80" s="41"/>
      <c r="N80" s="41"/>
      <c r="O80" s="40"/>
      <c r="P80" s="40"/>
    </row>
    <row r="81" spans="12:16" ht="14.45" x14ac:dyDescent="0.3">
      <c r="L81" s="40"/>
      <c r="M81" s="41"/>
      <c r="N81" s="41"/>
      <c r="O81" s="40"/>
      <c r="P81" s="40"/>
    </row>
    <row r="82" spans="12:16" ht="14.45" x14ac:dyDescent="0.3">
      <c r="L82" s="40"/>
      <c r="M82" s="41"/>
      <c r="N82" s="41"/>
      <c r="O82" s="40"/>
      <c r="P82" s="40"/>
    </row>
    <row r="83" spans="12:16" ht="14.45" x14ac:dyDescent="0.3">
      <c r="L83" s="40"/>
      <c r="M83" s="41"/>
      <c r="N83" s="41"/>
      <c r="O83" s="40"/>
      <c r="P83" s="40"/>
    </row>
    <row r="84" spans="12:16" ht="14.45" x14ac:dyDescent="0.3">
      <c r="L84" s="40"/>
      <c r="M84" s="41"/>
      <c r="N84" s="41"/>
      <c r="O84" s="40"/>
      <c r="P84" s="40"/>
    </row>
    <row r="85" spans="12:16" ht="14.45" x14ac:dyDescent="0.3">
      <c r="L85" s="40"/>
      <c r="M85" s="41"/>
      <c r="N85" s="41"/>
      <c r="O85" s="40"/>
      <c r="P85" s="40"/>
    </row>
    <row r="86" spans="12:16" ht="14.45" x14ac:dyDescent="0.3">
      <c r="L86" s="40"/>
      <c r="M86" s="41"/>
      <c r="N86" s="41"/>
      <c r="O86" s="40"/>
      <c r="P86" s="40"/>
    </row>
    <row r="87" spans="12:16" ht="14.45" x14ac:dyDescent="0.3">
      <c r="L87" s="40"/>
      <c r="M87" s="41"/>
      <c r="N87" s="41"/>
      <c r="O87" s="40"/>
      <c r="P87" s="40"/>
    </row>
    <row r="88" spans="12:16" ht="14.45" x14ac:dyDescent="0.3">
      <c r="L88" s="40"/>
      <c r="M88" s="41"/>
      <c r="N88" s="41"/>
      <c r="O88" s="40"/>
      <c r="P88" s="40"/>
    </row>
    <row r="89" spans="12:16" ht="14.45" x14ac:dyDescent="0.3">
      <c r="L89" s="40"/>
      <c r="M89" s="41"/>
      <c r="N89" s="41"/>
      <c r="O89" s="40"/>
      <c r="P89" s="40"/>
    </row>
    <row r="90" spans="12:16" ht="14.45" x14ac:dyDescent="0.3">
      <c r="L90" s="40"/>
      <c r="M90" s="41"/>
      <c r="N90" s="41"/>
      <c r="O90" s="40"/>
      <c r="P90" s="40"/>
    </row>
    <row r="91" spans="12:16" ht="16.5" x14ac:dyDescent="0.3">
      <c r="L91" s="40"/>
      <c r="M91" s="41"/>
      <c r="N91" s="41"/>
      <c r="O91" s="40"/>
      <c r="P91" s="40"/>
    </row>
    <row r="92" spans="12:16" x14ac:dyDescent="0.25">
      <c r="L92" s="40"/>
      <c r="M92" s="40"/>
      <c r="N92" s="40"/>
      <c r="O92" s="40"/>
      <c r="P92" s="40"/>
    </row>
  </sheetData>
  <mergeCells count="14">
    <mergeCell ref="H3:I3"/>
    <mergeCell ref="L3:M3"/>
    <mergeCell ref="J3:K3"/>
    <mergeCell ref="N2:S2"/>
    <mergeCell ref="N3:O3"/>
    <mergeCell ref="P3:Q3"/>
    <mergeCell ref="R3:S3"/>
    <mergeCell ref="H2:M2"/>
    <mergeCell ref="A45:C45"/>
    <mergeCell ref="A2:A4"/>
    <mergeCell ref="C2:C4"/>
    <mergeCell ref="B2:B4"/>
    <mergeCell ref="F2:G3"/>
    <mergeCell ref="D2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80" zoomScaleNormal="80" workbookViewId="0">
      <selection activeCell="P6" sqref="P6"/>
    </sheetView>
  </sheetViews>
  <sheetFormatPr defaultColWidth="8.85546875" defaultRowHeight="15" x14ac:dyDescent="0.25"/>
  <cols>
    <col min="1" max="1" width="25.28515625" style="3" customWidth="1"/>
    <col min="2" max="2" width="8.85546875" style="3"/>
    <col min="3" max="3" width="9.7109375" style="3" customWidth="1"/>
    <col min="4" max="16384" width="8.85546875" style="3"/>
  </cols>
  <sheetData>
    <row r="1" spans="1:19" ht="14.45" x14ac:dyDescent="0.3">
      <c r="A1" s="32" t="s">
        <v>0</v>
      </c>
      <c r="B1" s="32"/>
    </row>
    <row r="2" spans="1:19" ht="16.5" x14ac:dyDescent="0.3">
      <c r="A2" s="59" t="s">
        <v>1</v>
      </c>
      <c r="B2" s="59" t="s">
        <v>2</v>
      </c>
      <c r="C2" s="61" t="s">
        <v>3</v>
      </c>
      <c r="D2" s="50" t="s">
        <v>4</v>
      </c>
      <c r="E2" s="61"/>
      <c r="F2" s="50" t="s">
        <v>5</v>
      </c>
      <c r="G2" s="61"/>
      <c r="H2" s="63" t="s">
        <v>6</v>
      </c>
      <c r="I2" s="64"/>
      <c r="J2" s="64"/>
      <c r="K2" s="64"/>
      <c r="L2" s="64"/>
      <c r="M2" s="65"/>
      <c r="N2" s="63" t="s">
        <v>7</v>
      </c>
      <c r="O2" s="64"/>
      <c r="P2" s="64"/>
      <c r="Q2" s="64"/>
      <c r="R2" s="64"/>
      <c r="S2" s="65"/>
    </row>
    <row r="3" spans="1:19" ht="16.5" x14ac:dyDescent="0.3">
      <c r="A3" s="59"/>
      <c r="B3" s="59"/>
      <c r="C3" s="61"/>
      <c r="D3" s="50"/>
      <c r="E3" s="61"/>
      <c r="F3" s="50"/>
      <c r="G3" s="61"/>
      <c r="H3" s="63" t="s">
        <v>84</v>
      </c>
      <c r="I3" s="61"/>
      <c r="J3" s="63" t="s">
        <v>85</v>
      </c>
      <c r="K3" s="61"/>
      <c r="L3" s="63" t="s">
        <v>10</v>
      </c>
      <c r="M3" s="61"/>
      <c r="N3" s="63" t="s">
        <v>8</v>
      </c>
      <c r="O3" s="61"/>
      <c r="P3" s="63" t="s">
        <v>9</v>
      </c>
      <c r="Q3" s="61"/>
      <c r="R3" s="63" t="s">
        <v>10</v>
      </c>
      <c r="S3" s="61"/>
    </row>
    <row r="4" spans="1:19" ht="17.25" thickBot="1" x14ac:dyDescent="0.35">
      <c r="A4" s="60"/>
      <c r="B4" s="60"/>
      <c r="C4" s="62"/>
      <c r="D4" s="4" t="s">
        <v>11</v>
      </c>
      <c r="E4" s="5" t="s">
        <v>12</v>
      </c>
      <c r="F4" s="4" t="s">
        <v>11</v>
      </c>
      <c r="G4" s="5" t="s">
        <v>12</v>
      </c>
      <c r="H4" s="4" t="s">
        <v>11</v>
      </c>
      <c r="I4" s="5" t="s">
        <v>12</v>
      </c>
      <c r="J4" s="4" t="s">
        <v>11</v>
      </c>
      <c r="K4" s="5" t="s">
        <v>12</v>
      </c>
      <c r="L4" s="4" t="s">
        <v>11</v>
      </c>
      <c r="M4" s="5" t="s">
        <v>12</v>
      </c>
      <c r="N4" s="4" t="s">
        <v>11</v>
      </c>
      <c r="O4" s="5" t="s">
        <v>12</v>
      </c>
      <c r="P4" s="4" t="s">
        <v>11</v>
      </c>
      <c r="Q4" s="5" t="s">
        <v>12</v>
      </c>
      <c r="R4" s="4" t="s">
        <v>11</v>
      </c>
      <c r="S4" s="5" t="s">
        <v>12</v>
      </c>
    </row>
    <row r="5" spans="1:19" ht="16.5" x14ac:dyDescent="0.3">
      <c r="A5" s="33" t="s">
        <v>13</v>
      </c>
      <c r="B5" s="33" t="s">
        <v>14</v>
      </c>
      <c r="C5" s="33" t="s">
        <v>15</v>
      </c>
      <c r="D5" s="34">
        <v>1</v>
      </c>
      <c r="E5" s="35">
        <v>2</v>
      </c>
      <c r="F5" s="8">
        <f>VLOOKUP(CONCATENATE("aam1",D5),Data!$E$2:$G$205,3,0)</f>
        <v>5.9470000378799996</v>
      </c>
      <c r="G5" s="8">
        <f>VLOOKUP(CONCATENATE("aam1",E5),Data!$E$2:$G$205,3,0)</f>
        <v>6.0110000558200003</v>
      </c>
      <c r="H5" s="8">
        <v>19.157430000000002</v>
      </c>
      <c r="I5" s="9">
        <v>19.037223000000001</v>
      </c>
      <c r="J5" s="8">
        <f>VLOOKUP(CONCATENATE("aam1",D5),Data!$E$2:$G$205,2,0)</f>
        <v>15.055073264100001</v>
      </c>
      <c r="K5" s="8">
        <f>VLOOKUP(CONCATENATE("aam1",E5),Data!$E$2:$G$205,2,0)</f>
        <v>15.0040949173</v>
      </c>
      <c r="L5" s="13">
        <f>J5/H5</f>
        <v>0.78586079991418467</v>
      </c>
      <c r="M5" s="13">
        <f>K5/I5</f>
        <v>0.78814514686832204</v>
      </c>
      <c r="N5" s="8">
        <v>26.5</v>
      </c>
      <c r="O5" s="9">
        <v>25.7</v>
      </c>
      <c r="P5" s="8">
        <f>VLOOKUP(CONCATENATE("apm1",D5),Data!$E$2:$G$205,2,0)</f>
        <v>16.314070629</v>
      </c>
      <c r="Q5" s="8">
        <f>VLOOKUP(CONCATENATE("apm1",E5),Data!$E$2:$G$205,2,0)</f>
        <v>15.793750314</v>
      </c>
      <c r="R5" s="13">
        <v>0.8133510188679246</v>
      </c>
      <c r="S5" s="12">
        <v>0.79962599221789887</v>
      </c>
    </row>
    <row r="6" spans="1:19" ht="16.5" x14ac:dyDescent="0.3">
      <c r="A6" s="33" t="s">
        <v>16</v>
      </c>
      <c r="B6" s="33" t="s">
        <v>17</v>
      </c>
      <c r="C6" s="33" t="s">
        <v>18</v>
      </c>
      <c r="D6" s="34">
        <v>3</v>
      </c>
      <c r="E6" s="35">
        <v>4</v>
      </c>
      <c r="F6" s="8">
        <f>VLOOKUP(CONCATENATE("aam1",D6),Data!$E$2:$G$205,3,0)</f>
        <v>4.6300000175799996</v>
      </c>
      <c r="G6" s="8">
        <f>VLOOKUP(CONCATENATE("aam1",E6),Data!$E$2:$G$205,3,0)</f>
        <v>4.6300000175799996</v>
      </c>
      <c r="H6" s="8">
        <v>12.050877</v>
      </c>
      <c r="I6" s="9">
        <v>11.894721000000001</v>
      </c>
      <c r="J6" s="8">
        <f>VLOOKUP(CONCATENATE("aam1",D6),Data!$E$2:$G$205,2,0)</f>
        <v>11.8768020254</v>
      </c>
      <c r="K6" s="8">
        <f>VLOOKUP(CONCATENATE("aam1",E6),Data!$E$2:$G$205,2,0)</f>
        <v>11.6193127222</v>
      </c>
      <c r="L6" s="13">
        <f t="shared" ref="L6:M44" si="0">J6/H6</f>
        <v>0.98555499532523649</v>
      </c>
      <c r="M6" s="13">
        <f t="shared" si="0"/>
        <v>0.97684617589601297</v>
      </c>
      <c r="N6" s="8">
        <v>19.5</v>
      </c>
      <c r="O6" s="9">
        <v>20.399999999999999</v>
      </c>
      <c r="P6" s="8">
        <f>VLOOKUP(CONCATENATE("apm1",D6),Data!$E$2:$G$205,2,0)</f>
        <v>11.660768147600001</v>
      </c>
      <c r="Q6" s="8">
        <f>VLOOKUP(CONCATENATE("apm1",E6),Data!$E$2:$G$205,2,0)</f>
        <v>12.2359371334</v>
      </c>
      <c r="R6" s="13">
        <v>0.6179706153846154</v>
      </c>
      <c r="S6" s="12">
        <v>0.62242539215686277</v>
      </c>
    </row>
    <row r="7" spans="1:19" ht="16.5" x14ac:dyDescent="0.3">
      <c r="A7" s="33" t="s">
        <v>19</v>
      </c>
      <c r="B7" s="33" t="s">
        <v>20</v>
      </c>
      <c r="C7" s="33" t="s">
        <v>21</v>
      </c>
      <c r="D7" s="34">
        <v>5</v>
      </c>
      <c r="E7" s="35">
        <v>6</v>
      </c>
      <c r="F7" s="8">
        <f>VLOOKUP(CONCATENATE("aam1",D7),Data!$E$2:$G$205,3,0)</f>
        <v>1.60800002515</v>
      </c>
      <c r="G7" s="8">
        <f>VLOOKUP(CONCATENATE("aam1",E7),Data!$E$2:$G$205,3,0)</f>
        <v>1.60800002515</v>
      </c>
      <c r="H7" s="8">
        <v>3.3975040000000001</v>
      </c>
      <c r="I7" s="9">
        <v>3.4992719999999999</v>
      </c>
      <c r="J7" s="8">
        <f>VLOOKUP(CONCATENATE("aam1",D7),Data!$E$2:$G$205,2,0)</f>
        <v>3.3907985091200001</v>
      </c>
      <c r="K7" s="8">
        <f>VLOOKUP(CONCATENATE("aam1",E7),Data!$E$2:$G$205,2,0)</f>
        <v>3.4453494995799998</v>
      </c>
      <c r="L7" s="13">
        <f t="shared" si="0"/>
        <v>0.99802634790716949</v>
      </c>
      <c r="M7" s="13">
        <f t="shared" si="0"/>
        <v>0.98459036610472117</v>
      </c>
      <c r="N7" s="8">
        <v>3.4</v>
      </c>
      <c r="O7" s="9">
        <v>3.2</v>
      </c>
      <c r="P7" s="8">
        <f>VLOOKUP(CONCATENATE("apm1",D7),Data!$E$2:$G$205,2,0)</f>
        <v>4.6403959393500003</v>
      </c>
      <c r="Q7" s="8">
        <f>VLOOKUP(CONCATENATE("apm1",E7),Data!$E$2:$G$205,2,0)</f>
        <v>3.3353188037899999</v>
      </c>
      <c r="R7" s="13">
        <v>1.4107932352941177</v>
      </c>
      <c r="S7" s="12">
        <v>1.0630059375000001</v>
      </c>
    </row>
    <row r="8" spans="1:19" ht="16.5" x14ac:dyDescent="0.3">
      <c r="A8" s="33" t="s">
        <v>22</v>
      </c>
      <c r="B8" s="33" t="s">
        <v>14</v>
      </c>
      <c r="C8" s="33" t="s">
        <v>15</v>
      </c>
      <c r="D8" s="34">
        <v>7</v>
      </c>
      <c r="E8" s="35">
        <v>8</v>
      </c>
      <c r="F8" s="8">
        <f>VLOOKUP(CONCATENATE("aam1",D8),Data!$E$2:$G$205,3,0)</f>
        <v>4.1720000077000003</v>
      </c>
      <c r="G8" s="8">
        <f>VLOOKUP(CONCATENATE("aam1",E8),Data!$E$2:$G$205,3,0)</f>
        <v>4.1720000077000003</v>
      </c>
      <c r="H8" s="8">
        <v>10.989851</v>
      </c>
      <c r="I8" s="9">
        <v>11.231966999999999</v>
      </c>
      <c r="J8" s="8">
        <f>VLOOKUP(CONCATENATE("aam1",D8),Data!$E$2:$G$205,2,0)</f>
        <v>10.8415188491</v>
      </c>
      <c r="K8" s="8">
        <f>VLOOKUP(CONCATENATE("aam1",E8),Data!$E$2:$G$205,2,0)</f>
        <v>11.133431680499999</v>
      </c>
      <c r="L8" s="13">
        <f t="shared" si="0"/>
        <v>0.98650280600710605</v>
      </c>
      <c r="M8" s="13">
        <f t="shared" si="0"/>
        <v>0.9912272427883736</v>
      </c>
      <c r="N8" s="8">
        <v>15.6</v>
      </c>
      <c r="O8" s="9">
        <v>17.399999999999999</v>
      </c>
      <c r="P8" s="8">
        <f>VLOOKUP(CONCATENATE("apm1",D8),Data!$E$2:$G$205,2,0)</f>
        <v>11.0640806183</v>
      </c>
      <c r="Q8" s="8">
        <f>VLOOKUP(CONCATENATE("apm1",E8),Data!$E$2:$G$205,2,0)</f>
        <v>11.633911702800001</v>
      </c>
      <c r="R8" s="13">
        <v>0.73331698717948723</v>
      </c>
      <c r="S8" s="12">
        <v>0.72855919540229896</v>
      </c>
    </row>
    <row r="9" spans="1:19" ht="16.5" x14ac:dyDescent="0.3">
      <c r="A9" s="33" t="s">
        <v>23</v>
      </c>
      <c r="B9" s="33" t="s">
        <v>17</v>
      </c>
      <c r="C9" s="33" t="s">
        <v>18</v>
      </c>
      <c r="D9" s="34">
        <v>9</v>
      </c>
      <c r="E9" s="35">
        <v>10</v>
      </c>
      <c r="F9" s="8">
        <f>VLOOKUP(CONCATENATE("aam1",D9),Data!$E$2:$G$205,3,0)</f>
        <v>5.0390000315399996</v>
      </c>
      <c r="G9" s="8">
        <f>VLOOKUP(CONCATENATE("aam1",E9),Data!$E$2:$G$205,3,0)</f>
        <v>5.0390000315399996</v>
      </c>
      <c r="H9" s="8">
        <v>12.770873999999999</v>
      </c>
      <c r="I9" s="9">
        <v>12.598844</v>
      </c>
      <c r="J9" s="8">
        <f>VLOOKUP(CONCATENATE("aam1",D9),Data!$E$2:$G$205,2,0)</f>
        <v>13.036275032900001</v>
      </c>
      <c r="K9" s="8">
        <f>VLOOKUP(CONCATENATE("aam1",E9),Data!$E$2:$G$205,2,0)</f>
        <v>12.5264032185</v>
      </c>
      <c r="L9" s="13">
        <f t="shared" si="0"/>
        <v>1.0207817439041369</v>
      </c>
      <c r="M9" s="13">
        <f t="shared" si="0"/>
        <v>0.9942502041060276</v>
      </c>
      <c r="N9" s="8">
        <v>11.7</v>
      </c>
      <c r="O9" s="9">
        <v>15.3</v>
      </c>
      <c r="P9" s="8">
        <f>VLOOKUP(CONCATENATE("apm1",D9),Data!$E$2:$G$205,2,0)</f>
        <v>12.9439057391</v>
      </c>
      <c r="Q9" s="8">
        <f>VLOOKUP(CONCATENATE("apm1",E9),Data!$E$2:$G$205,2,0)</f>
        <v>13.753139404600001</v>
      </c>
      <c r="R9" s="13">
        <v>1.1233760683760683</v>
      </c>
      <c r="S9" s="12">
        <v>0.91763843137254897</v>
      </c>
    </row>
    <row r="10" spans="1:19" ht="16.5" x14ac:dyDescent="0.3">
      <c r="A10" s="33" t="s">
        <v>24</v>
      </c>
      <c r="B10" s="33" t="s">
        <v>14</v>
      </c>
      <c r="C10" s="33" t="s">
        <v>25</v>
      </c>
      <c r="D10" s="34">
        <v>11</v>
      </c>
      <c r="E10" s="35">
        <v>12</v>
      </c>
      <c r="F10" s="8">
        <f>VLOOKUP(CONCATENATE("aam1",D10),Data!$E$2:$G$205,3,0)</f>
        <v>8.3390000518399994</v>
      </c>
      <c r="G10" s="8">
        <f>VLOOKUP(CONCATENATE("aam1",E10),Data!$E$2:$G$205,3,0)</f>
        <v>8.3390000518399994</v>
      </c>
      <c r="H10" s="8">
        <v>19.184405999999999</v>
      </c>
      <c r="I10" s="9">
        <v>20.708974000000001</v>
      </c>
      <c r="J10" s="8">
        <f>VLOOKUP(CONCATENATE("aam1",D10),Data!$E$2:$G$205,2,0)</f>
        <v>18.8625322171</v>
      </c>
      <c r="K10" s="8">
        <f>VLOOKUP(CONCATENATE("aam1",E10),Data!$E$2:$G$205,2,0)</f>
        <v>21.0871873386</v>
      </c>
      <c r="L10" s="13">
        <f t="shared" si="0"/>
        <v>0.98322211368441648</v>
      </c>
      <c r="M10" s="13">
        <f t="shared" si="0"/>
        <v>1.0182632581701052</v>
      </c>
      <c r="N10" s="8">
        <v>29.9</v>
      </c>
      <c r="O10" s="9">
        <v>25.9</v>
      </c>
      <c r="P10" s="8">
        <f>VLOOKUP(CONCATENATE("apm1",D10),Data!$E$2:$G$205,2,0)</f>
        <v>22.243789210900001</v>
      </c>
      <c r="Q10" s="8">
        <f>VLOOKUP(CONCATENATE("apm1",E10),Data!$E$2:$G$205,2,0)</f>
        <v>19.694401711200001</v>
      </c>
      <c r="R10" s="13">
        <v>0.82414555183946492</v>
      </c>
      <c r="S10" s="12">
        <v>0.76961810810810827</v>
      </c>
    </row>
    <row r="11" spans="1:19" ht="16.5" x14ac:dyDescent="0.3">
      <c r="A11" s="33" t="s">
        <v>26</v>
      </c>
      <c r="B11" s="33" t="s">
        <v>17</v>
      </c>
      <c r="C11" s="33" t="s">
        <v>18</v>
      </c>
      <c r="D11" s="34">
        <v>13</v>
      </c>
      <c r="E11" s="35">
        <v>14</v>
      </c>
      <c r="F11" s="8">
        <f>VLOOKUP(CONCATENATE("aam1",D11),Data!$E$2:$G$205,3,0)</f>
        <v>10.2320000716</v>
      </c>
      <c r="G11" s="8">
        <f>VLOOKUP(CONCATENATE("aam1",E11),Data!$E$2:$G$205,3,0)</f>
        <v>10.2320000716</v>
      </c>
      <c r="H11" s="8">
        <v>22.619903000000001</v>
      </c>
      <c r="I11" s="9">
        <v>22.709033000000002</v>
      </c>
      <c r="J11" s="8">
        <f>VLOOKUP(CONCATENATE("aam1",D11),Data!$E$2:$G$205,2,0)</f>
        <v>22.848326467</v>
      </c>
      <c r="K11" s="8">
        <f>VLOOKUP(CONCATENATE("aam1",E11),Data!$E$2:$G$205,2,0)</f>
        <v>22.594224561000001</v>
      </c>
      <c r="L11" s="13">
        <f t="shared" si="0"/>
        <v>1.0100983398116252</v>
      </c>
      <c r="M11" s="13">
        <f t="shared" si="0"/>
        <v>0.99494437129929747</v>
      </c>
      <c r="N11" s="8">
        <v>31.1</v>
      </c>
      <c r="O11" s="9">
        <v>29.8</v>
      </c>
      <c r="P11" s="8">
        <f>VLOOKUP(CONCATENATE("apm1",D11),Data!$E$2:$G$205,2,0)</f>
        <v>23.097993496800001</v>
      </c>
      <c r="Q11" s="8">
        <f>VLOOKUP(CONCATENATE("apm1",E11),Data!$E$2:$G$205,2,0)</f>
        <v>23.419910643200001</v>
      </c>
      <c r="R11" s="13">
        <v>0.751994694533762</v>
      </c>
      <c r="S11" s="12">
        <v>0.79031308724832217</v>
      </c>
    </row>
    <row r="12" spans="1:19" ht="16.5" x14ac:dyDescent="0.3">
      <c r="A12" s="33" t="s">
        <v>27</v>
      </c>
      <c r="B12" s="33" t="s">
        <v>14</v>
      </c>
      <c r="C12" s="33" t="s">
        <v>15</v>
      </c>
      <c r="D12" s="34">
        <v>15</v>
      </c>
      <c r="E12" s="35">
        <v>16</v>
      </c>
      <c r="F12" s="8">
        <f>VLOOKUP(CONCATENATE("aam1",D12),Data!$E$2:$G$205,3,0)</f>
        <v>3.19900000747</v>
      </c>
      <c r="G12" s="8">
        <f>VLOOKUP(CONCATENATE("aam1",E12),Data!$E$2:$G$205,3,0)</f>
        <v>3.19900000747</v>
      </c>
      <c r="H12" s="8">
        <v>8.7857369999999992</v>
      </c>
      <c r="I12" s="9">
        <v>8.2317940000000007</v>
      </c>
      <c r="J12" s="8">
        <f>VLOOKUP(CONCATENATE("aam1",D12),Data!$E$2:$G$205,2,0)</f>
        <v>8.3584067840100005</v>
      </c>
      <c r="K12" s="8">
        <f>VLOOKUP(CONCATENATE("aam1",E12),Data!$E$2:$G$205,2,0)</f>
        <v>8.3936583455699996</v>
      </c>
      <c r="L12" s="13">
        <f t="shared" si="0"/>
        <v>0.95136091417373425</v>
      </c>
      <c r="M12" s="13">
        <f t="shared" si="0"/>
        <v>1.0196633134369006</v>
      </c>
      <c r="N12" s="8">
        <v>12.1</v>
      </c>
      <c r="O12" s="9">
        <v>12</v>
      </c>
      <c r="P12" s="8">
        <f>VLOOKUP(CONCATENATE("apm1",D12),Data!$E$2:$G$205,2,0)</f>
        <v>9.5231878664299998</v>
      </c>
      <c r="Q12" s="8">
        <f>VLOOKUP(CONCATENATE("apm1",E12),Data!$E$2:$G$205,2,0)</f>
        <v>8.2012455705599994</v>
      </c>
      <c r="R12" s="13">
        <v>0.83394999999999997</v>
      </c>
      <c r="S12" s="12">
        <v>0.71234375000000005</v>
      </c>
    </row>
    <row r="13" spans="1:19" ht="16.5" x14ac:dyDescent="0.3">
      <c r="A13" s="33" t="s">
        <v>28</v>
      </c>
      <c r="B13" s="33" t="s">
        <v>14</v>
      </c>
      <c r="C13" s="33" t="s">
        <v>29</v>
      </c>
      <c r="D13" s="34">
        <v>17</v>
      </c>
      <c r="E13" s="35">
        <v>18</v>
      </c>
      <c r="F13" s="8">
        <f>VLOOKUP(CONCATENATE("aam1",D13),Data!$E$2:$G$205,3,0)</f>
        <v>4.2469999752899996</v>
      </c>
      <c r="G13" s="8">
        <f>VLOOKUP(CONCATENATE("aam1",E13),Data!$E$2:$G$205,3,0)</f>
        <v>4.2459999918899998</v>
      </c>
      <c r="H13" s="8">
        <v>12.726065999999999</v>
      </c>
      <c r="I13" s="9">
        <v>11.643587999999999</v>
      </c>
      <c r="J13" s="8">
        <f>VLOOKUP(CONCATENATE("aam1",D13),Data!$E$2:$G$205,2,0)</f>
        <v>11.570893935899999</v>
      </c>
      <c r="K13" s="8">
        <f>VLOOKUP(CONCATENATE("aam1",E13),Data!$E$2:$G$205,2,0)</f>
        <v>10.567834528200001</v>
      </c>
      <c r="L13" s="13">
        <f t="shared" si="0"/>
        <v>0.90922787418358508</v>
      </c>
      <c r="M13" s="13">
        <f t="shared" si="0"/>
        <v>0.90760979589796553</v>
      </c>
      <c r="N13" s="8">
        <v>12</v>
      </c>
      <c r="O13" s="9">
        <v>16.3</v>
      </c>
      <c r="P13" s="8">
        <f>VLOOKUP(CONCATENATE("apm1",D13),Data!$E$2:$G$205,2,0)</f>
        <v>11.293704867400001</v>
      </c>
      <c r="Q13" s="8">
        <f>VLOOKUP(CONCATENATE("apm1",E13),Data!$E$2:$G$205,2,0)</f>
        <v>12.450547799500001</v>
      </c>
      <c r="R13" s="13">
        <v>1.1071179166666667</v>
      </c>
      <c r="S13" s="12">
        <v>0.85543368098159511</v>
      </c>
    </row>
    <row r="14" spans="1:19" ht="16.5" x14ac:dyDescent="0.3">
      <c r="A14" s="33" t="s">
        <v>30</v>
      </c>
      <c r="B14" s="33" t="s">
        <v>20</v>
      </c>
      <c r="C14" s="33" t="s">
        <v>31</v>
      </c>
      <c r="D14" s="34">
        <v>19</v>
      </c>
      <c r="E14" s="35">
        <v>20</v>
      </c>
      <c r="F14" s="8">
        <f>VLOOKUP(CONCATENATE("aam1",D14),Data!$E$2:$G$205,3,0)</f>
        <v>3.2879999876000001</v>
      </c>
      <c r="G14" s="8">
        <f>VLOOKUP(CONCATENATE("aam1",E14),Data!$E$2:$G$205,3,0)</f>
        <v>3.2879999876000001</v>
      </c>
      <c r="H14" s="8">
        <v>7.3693989999999996</v>
      </c>
      <c r="I14" s="9">
        <v>8.0084009999999992</v>
      </c>
      <c r="J14" s="8">
        <f>VLOOKUP(CONCATENATE("aam1",D14),Data!$E$2:$G$205,2,0)</f>
        <v>6.9924039803399998</v>
      </c>
      <c r="K14" s="8">
        <f>VLOOKUP(CONCATENATE("aam1",E14),Data!$E$2:$G$205,2,0)</f>
        <v>7.5134018082200003</v>
      </c>
      <c r="L14" s="13">
        <f t="shared" si="0"/>
        <v>0.94884317979525878</v>
      </c>
      <c r="M14" s="13">
        <f t="shared" si="0"/>
        <v>0.93819000924404272</v>
      </c>
      <c r="N14" s="8">
        <v>11.7</v>
      </c>
      <c r="O14" s="9">
        <v>11.2</v>
      </c>
      <c r="P14" s="8">
        <f>VLOOKUP(CONCATENATE("apm1",D14),Data!$E$2:$G$205,2,0)</f>
        <v>8.4231890179200004</v>
      </c>
      <c r="Q14" s="8">
        <f>VLOOKUP(CONCATENATE("apm1",E14),Data!$E$2:$G$205,2,0)</f>
        <v>7.1190772354599998</v>
      </c>
      <c r="R14" s="13">
        <v>0.86309008547008548</v>
      </c>
      <c r="S14" s="12">
        <v>0.71795410714285723</v>
      </c>
    </row>
    <row r="15" spans="1:19" ht="16.5" x14ac:dyDescent="0.3">
      <c r="A15" s="33" t="s">
        <v>32</v>
      </c>
      <c r="B15" s="33" t="s">
        <v>17</v>
      </c>
      <c r="C15" s="33" t="s">
        <v>18</v>
      </c>
      <c r="D15" s="34">
        <v>21</v>
      </c>
      <c r="E15" s="35">
        <v>22</v>
      </c>
      <c r="F15" s="8">
        <f>VLOOKUP(CONCATENATE("aam1",D15),Data!$E$2:$G$205,3,0)</f>
        <v>7.3570000473399997</v>
      </c>
      <c r="G15" s="8">
        <f>VLOOKUP(CONCATENATE("aam1",E15),Data!$E$2:$G$205,3,0)</f>
        <v>7.3570000473399997</v>
      </c>
      <c r="H15" s="8">
        <v>13.099555000000001</v>
      </c>
      <c r="I15" s="9">
        <v>12.781097000000001</v>
      </c>
      <c r="J15" s="8">
        <f>VLOOKUP(CONCATENATE("aam1",D15),Data!$E$2:$G$205,2,0)</f>
        <v>12.9873000085</v>
      </c>
      <c r="K15" s="8">
        <f>VLOOKUP(CONCATENATE("aam1",E15),Data!$E$2:$G$205,2,0)</f>
        <v>12.7983656153</v>
      </c>
      <c r="L15" s="13">
        <f t="shared" si="0"/>
        <v>0.99143062558231931</v>
      </c>
      <c r="M15" s="13">
        <f t="shared" si="0"/>
        <v>1.0013511058792528</v>
      </c>
      <c r="N15" s="8">
        <v>16.600000000000001</v>
      </c>
      <c r="O15" s="9">
        <v>15.3</v>
      </c>
      <c r="P15" s="8">
        <f>VLOOKUP(CONCATENATE("apm1",D15),Data!$E$2:$G$205,2,0)</f>
        <v>13.3599048406</v>
      </c>
      <c r="Q15" s="8">
        <f>VLOOKUP(CONCATENATE("apm1",E15),Data!$E$2:$G$205,2,0)</f>
        <v>12.876679189500001</v>
      </c>
      <c r="R15" s="13">
        <v>0.85828620481927698</v>
      </c>
      <c r="S15" s="12">
        <v>0.88562960784313727</v>
      </c>
    </row>
    <row r="16" spans="1:19" ht="16.5" x14ac:dyDescent="0.3">
      <c r="A16" s="33" t="s">
        <v>33</v>
      </c>
      <c r="B16" s="33" t="s">
        <v>20</v>
      </c>
      <c r="C16" s="33" t="s">
        <v>31</v>
      </c>
      <c r="D16" s="34">
        <v>23</v>
      </c>
      <c r="E16" s="35">
        <v>24</v>
      </c>
      <c r="F16" s="8">
        <f>VLOOKUP(CONCATENATE("aam1",D16),Data!$E$2:$G$205,3,0)</f>
        <v>4.6740000303800002</v>
      </c>
      <c r="G16" s="8">
        <f>VLOOKUP(CONCATENATE("aam1",E16),Data!$E$2:$G$205,3,0)</f>
        <v>4.6740000303800002</v>
      </c>
      <c r="H16" s="8">
        <v>11.919162</v>
      </c>
      <c r="I16" s="9">
        <v>12.139281</v>
      </c>
      <c r="J16" s="8">
        <f>VLOOKUP(CONCATENATE("aam1",D16),Data!$E$2:$G$205,2,0)</f>
        <v>11.4277220108</v>
      </c>
      <c r="K16" s="8">
        <f>VLOOKUP(CONCATENATE("aam1",E16),Data!$E$2:$G$205,2,0)</f>
        <v>11.6215606853</v>
      </c>
      <c r="L16" s="13">
        <f t="shared" si="0"/>
        <v>0.95876891435824096</v>
      </c>
      <c r="M16" s="13">
        <f t="shared" si="0"/>
        <v>0.95735164918746007</v>
      </c>
      <c r="N16" s="8">
        <v>21.8</v>
      </c>
      <c r="O16" s="9">
        <v>21.1</v>
      </c>
      <c r="P16" s="8">
        <f>VLOOKUP(CONCATENATE("apm1",D16),Data!$E$2:$G$205,2,0)</f>
        <v>12.050241250499999</v>
      </c>
      <c r="Q16" s="8">
        <f>VLOOKUP(CONCATENATE("apm1",E16),Data!$E$2:$G$205,2,0)</f>
        <v>12.4787808582</v>
      </c>
      <c r="R16" s="13">
        <v>0.60228155963302754</v>
      </c>
      <c r="S16" s="12">
        <v>0.60605654028436018</v>
      </c>
    </row>
    <row r="17" spans="1:19" ht="16.5" x14ac:dyDescent="0.3">
      <c r="A17" s="33" t="s">
        <v>34</v>
      </c>
      <c r="B17" s="33" t="s">
        <v>20</v>
      </c>
      <c r="C17" s="33" t="s">
        <v>35</v>
      </c>
      <c r="D17" s="34">
        <v>25</v>
      </c>
      <c r="E17" s="35">
        <v>26</v>
      </c>
      <c r="F17" s="8">
        <f>VLOOKUP(CONCATENATE("aam1",D17),Data!$E$2:$G$205,3,0)</f>
        <v>10.573999907799999</v>
      </c>
      <c r="G17" s="8">
        <f>VLOOKUP(CONCATENATE("aam1",E17),Data!$E$2:$G$205,3,0)</f>
        <v>10.573999907799999</v>
      </c>
      <c r="H17" s="8">
        <v>23.273347000000001</v>
      </c>
      <c r="I17" s="9">
        <v>25.545262999999998</v>
      </c>
      <c r="J17" s="8">
        <f>VLOOKUP(CONCATENATE("aam1",D17),Data!$E$2:$G$205,2,0)</f>
        <v>19.6201649401</v>
      </c>
      <c r="K17" s="8">
        <f>VLOOKUP(CONCATENATE("aam1",E17),Data!$E$2:$G$205,2,0)</f>
        <v>22.864768097199999</v>
      </c>
      <c r="L17" s="13">
        <f t="shared" si="0"/>
        <v>0.84303151326278936</v>
      </c>
      <c r="M17" s="13">
        <f t="shared" si="0"/>
        <v>0.89506880775508169</v>
      </c>
      <c r="N17" s="8">
        <v>28.3</v>
      </c>
      <c r="O17" s="9">
        <v>27.6</v>
      </c>
      <c r="P17" s="8">
        <f>VLOOKUP(CONCATENATE("apm1",D17),Data!$E$2:$G$205,2,0)</f>
        <v>23.222859745800001</v>
      </c>
      <c r="Q17" s="8">
        <f>VLOOKUP(CONCATENATE("apm1",E17),Data!$E$2:$G$205,2,0)</f>
        <v>20.855581302200001</v>
      </c>
      <c r="R17" s="13">
        <v>0.95227554770318013</v>
      </c>
      <c r="S17" s="12">
        <v>0.90665786231884049</v>
      </c>
    </row>
    <row r="18" spans="1:19" ht="16.5" x14ac:dyDescent="0.3">
      <c r="A18" s="33" t="s">
        <v>36</v>
      </c>
      <c r="B18" s="33" t="s">
        <v>14</v>
      </c>
      <c r="C18" s="33" t="s">
        <v>37</v>
      </c>
      <c r="D18" s="34">
        <v>27</v>
      </c>
      <c r="E18" s="35">
        <v>28</v>
      </c>
      <c r="F18" s="8">
        <f>VLOOKUP(CONCATENATE("aam1",D18),Data!$E$2:$G$205,3,0)</f>
        <v>7.0729999672600004</v>
      </c>
      <c r="G18" s="8">
        <f>VLOOKUP(CONCATENATE("aam1",E18),Data!$E$2:$G$205,3,0)</f>
        <v>7.0729999672600004</v>
      </c>
      <c r="H18" s="8">
        <v>17.516731</v>
      </c>
      <c r="I18" s="9">
        <v>17.611927000000001</v>
      </c>
      <c r="J18" s="8">
        <f>VLOOKUP(CONCATENATE("aam1",D18),Data!$E$2:$G$205,2,0)</f>
        <v>16.701828323299999</v>
      </c>
      <c r="K18" s="8">
        <f>VLOOKUP(CONCATENATE("aam1",E18),Data!$E$2:$G$205,2,0)</f>
        <v>16.754831923200001</v>
      </c>
      <c r="L18" s="13">
        <f t="shared" si="0"/>
        <v>0.95347860986733191</v>
      </c>
      <c r="M18" s="13">
        <f t="shared" si="0"/>
        <v>0.9513343953333443</v>
      </c>
      <c r="N18" s="8">
        <v>23</v>
      </c>
      <c r="O18" s="9">
        <v>21.1</v>
      </c>
      <c r="P18" s="8">
        <f>VLOOKUP(CONCATENATE("apm1",D18),Data!$E$2:$G$205,2,0)</f>
        <v>17.725947922100001</v>
      </c>
      <c r="Q18" s="8">
        <f>VLOOKUP(CONCATENATE("apm1",E18),Data!$E$2:$G$205,2,0)</f>
        <v>17.239565398500002</v>
      </c>
      <c r="R18" s="13">
        <v>0.86849900000000002</v>
      </c>
      <c r="S18" s="12">
        <v>0.87916033175355446</v>
      </c>
    </row>
    <row r="19" spans="1:19" ht="16.5" x14ac:dyDescent="0.3">
      <c r="A19" s="33" t="s">
        <v>38</v>
      </c>
      <c r="B19" s="33" t="s">
        <v>20</v>
      </c>
      <c r="C19" s="33" t="s">
        <v>39</v>
      </c>
      <c r="D19" s="34">
        <v>29</v>
      </c>
      <c r="E19" s="35">
        <v>30</v>
      </c>
      <c r="F19" s="8">
        <f>VLOOKUP(CONCATENATE("aam1",D19),Data!$E$2:$G$205,3,0)</f>
        <v>11.5360000059</v>
      </c>
      <c r="G19" s="8">
        <f>VLOOKUP(CONCATENATE("aam1",E19),Data!$E$2:$G$205,3,0)</f>
        <v>11.5360000059</v>
      </c>
      <c r="H19" s="8">
        <v>21.264408</v>
      </c>
      <c r="I19" s="9">
        <v>24.522041000000002</v>
      </c>
      <c r="J19" s="8">
        <f>VLOOKUP(CONCATENATE("aam1",D19),Data!$E$2:$G$205,2,0)</f>
        <v>21.086334673700001</v>
      </c>
      <c r="K19" s="8">
        <f>VLOOKUP(CONCATENATE("aam1",E19),Data!$E$2:$G$205,2,0)</f>
        <v>24.098203357300001</v>
      </c>
      <c r="L19" s="13">
        <f t="shared" si="0"/>
        <v>0.99162575669635389</v>
      </c>
      <c r="M19" s="13">
        <f t="shared" si="0"/>
        <v>0.98271605358216307</v>
      </c>
      <c r="N19" s="8">
        <v>32.5</v>
      </c>
      <c r="O19" s="9">
        <v>31.9</v>
      </c>
      <c r="P19" s="8">
        <f>VLOOKUP(CONCATENATE("apm1",D19),Data!$E$2:$G$205,2,0)</f>
        <v>23.968857664600002</v>
      </c>
      <c r="Q19" s="8">
        <f>VLOOKUP(CONCATENATE("apm1",E19),Data!$E$2:$G$205,2,0)</f>
        <v>23.634900832500001</v>
      </c>
      <c r="R19" s="13">
        <v>0.84031923076923076</v>
      </c>
      <c r="S19" s="12">
        <v>0.7640258620689655</v>
      </c>
    </row>
    <row r="20" spans="1:19" ht="16.5" x14ac:dyDescent="0.3">
      <c r="A20" s="33" t="s">
        <v>40</v>
      </c>
      <c r="B20" s="33" t="s">
        <v>41</v>
      </c>
      <c r="C20" s="33" t="s">
        <v>42</v>
      </c>
      <c r="D20" s="34">
        <v>31</v>
      </c>
      <c r="E20" s="35">
        <v>32</v>
      </c>
      <c r="F20" s="8">
        <f>VLOOKUP(CONCATENATE("aam1",D20),Data!$E$2:$G$205,3,0)</f>
        <v>3.5310000479200001</v>
      </c>
      <c r="G20" s="8">
        <f>VLOOKUP(CONCATENATE("aam1",E20),Data!$E$2:$G$205,3,0)</f>
        <v>3.5310000479200001</v>
      </c>
      <c r="H20" s="8">
        <v>4.9027659999999997</v>
      </c>
      <c r="I20" s="9">
        <v>4.9320389999999996</v>
      </c>
      <c r="J20" s="8">
        <f>VLOOKUP(CONCATENATE("aam1",D20),Data!$E$2:$G$205,2,0)</f>
        <v>4.8985834345199999</v>
      </c>
      <c r="K20" s="8">
        <f>VLOOKUP(CONCATENATE("aam1",E20),Data!$E$2:$G$205,2,0)</f>
        <v>4.9171882569800003</v>
      </c>
      <c r="L20" s="13">
        <f t="shared" si="0"/>
        <v>0.99914689677622803</v>
      </c>
      <c r="M20" s="13">
        <f t="shared" si="0"/>
        <v>0.99698892425222119</v>
      </c>
      <c r="N20" s="8">
        <v>6.1</v>
      </c>
      <c r="O20" s="9">
        <v>5.5</v>
      </c>
      <c r="P20" s="8">
        <f>VLOOKUP(CONCATENATE("apm1",D20),Data!$E$2:$G$205,2,0)</f>
        <v>4.8930568248000004</v>
      </c>
      <c r="Q20" s="8">
        <f>VLOOKUP(CONCATENATE("apm1",E20),Data!$E$2:$G$205,2,0)</f>
        <v>4.9304997026899997</v>
      </c>
      <c r="R20" s="13">
        <v>0.80331131147540979</v>
      </c>
      <c r="S20" s="12">
        <v>0.8973487272727273</v>
      </c>
    </row>
    <row r="21" spans="1:19" ht="16.5" x14ac:dyDescent="0.3">
      <c r="A21" s="33" t="s">
        <v>43</v>
      </c>
      <c r="B21" s="33" t="s">
        <v>41</v>
      </c>
      <c r="C21" s="33" t="s">
        <v>44</v>
      </c>
      <c r="D21" s="34">
        <v>33</v>
      </c>
      <c r="E21" s="35">
        <v>34</v>
      </c>
      <c r="F21" s="8">
        <f>VLOOKUP(CONCATENATE("aam1",D21),Data!$E$2:$G$205,3,0)</f>
        <v>2.0809999778899999</v>
      </c>
      <c r="G21" s="8">
        <f>VLOOKUP(CONCATENATE("aam1",E21),Data!$E$2:$G$205,3,0)</f>
        <v>2.0809999778899999</v>
      </c>
      <c r="H21" s="8">
        <v>4.5327159999999997</v>
      </c>
      <c r="I21" s="9">
        <v>4.7696909999999999</v>
      </c>
      <c r="J21" s="8">
        <f>VLOOKUP(CONCATENATE("aam1",D21),Data!$E$2:$G$205,2,0)</f>
        <v>4.53433516622</v>
      </c>
      <c r="K21" s="8">
        <f>VLOOKUP(CONCATENATE("aam1",E21),Data!$E$2:$G$205,2,0)</f>
        <v>4.8221231475500002</v>
      </c>
      <c r="L21" s="13">
        <f t="shared" si="0"/>
        <v>1.0003572176637583</v>
      </c>
      <c r="M21" s="13">
        <f t="shared" si="0"/>
        <v>1.0109927765865756</v>
      </c>
      <c r="N21" s="8">
        <v>6.5</v>
      </c>
      <c r="O21" s="9">
        <v>7.3</v>
      </c>
      <c r="P21" s="8">
        <f>VLOOKUP(CONCATENATE("apm1",D21),Data!$E$2:$G$205,2,0)</f>
        <v>4.6367520839000003</v>
      </c>
      <c r="Q21" s="8">
        <f>VLOOKUP(CONCATENATE("apm1",E21),Data!$E$2:$G$205,2,0)</f>
        <v>4.8144871145500003</v>
      </c>
      <c r="R21" s="13">
        <v>0.71011138461538459</v>
      </c>
      <c r="S21" s="12">
        <v>0.65657863013698636</v>
      </c>
    </row>
    <row r="22" spans="1:19" ht="16.5" x14ac:dyDescent="0.3">
      <c r="A22" s="33" t="s">
        <v>45</v>
      </c>
      <c r="B22" s="33" t="s">
        <v>17</v>
      </c>
      <c r="C22" s="33" t="s">
        <v>46</v>
      </c>
      <c r="D22" s="34">
        <v>35</v>
      </c>
      <c r="E22" s="35">
        <v>36</v>
      </c>
      <c r="F22" s="8">
        <f>VLOOKUP(CONCATENATE("aam1",D22),Data!$E$2:$G$205,3,0)</f>
        <v>1.9380000233700001</v>
      </c>
      <c r="G22" s="8">
        <f>VLOOKUP(CONCATENATE("aam1",E22),Data!$E$2:$G$205,3,0)</f>
        <v>1.9380000233700001</v>
      </c>
      <c r="H22" s="8">
        <v>3.495978</v>
      </c>
      <c r="I22" s="9">
        <v>3.4951919999999999</v>
      </c>
      <c r="J22" s="8">
        <f>VLOOKUP(CONCATENATE("aam1",D22),Data!$E$2:$G$205,2,0)</f>
        <v>3.48432484269</v>
      </c>
      <c r="K22" s="8">
        <f>VLOOKUP(CONCATENATE("aam1",E22),Data!$E$2:$G$205,2,0)</f>
        <v>3.48516707867</v>
      </c>
      <c r="L22" s="13">
        <f t="shared" si="0"/>
        <v>0.99666669604042124</v>
      </c>
      <c r="M22" s="13">
        <f t="shared" si="0"/>
        <v>0.99713179667096974</v>
      </c>
      <c r="N22" s="8">
        <v>8.9</v>
      </c>
      <c r="O22" s="9">
        <v>6.1</v>
      </c>
      <c r="P22" s="8">
        <f>VLOOKUP(CONCATENATE("apm1",D22),Data!$E$2:$G$205,2,0)</f>
        <v>3.58358281851</v>
      </c>
      <c r="Q22" s="8">
        <f>VLOOKUP(CONCATENATE("apm1",E22),Data!$E$2:$G$205,2,0)</f>
        <v>3.4303948432200002</v>
      </c>
      <c r="R22" s="13">
        <v>0.40731438202247189</v>
      </c>
      <c r="S22" s="12">
        <v>0.56769000000000003</v>
      </c>
    </row>
    <row r="23" spans="1:19" ht="16.5" x14ac:dyDescent="0.3">
      <c r="A23" s="33" t="s">
        <v>47</v>
      </c>
      <c r="B23" s="33" t="s">
        <v>17</v>
      </c>
      <c r="C23" s="33" t="s">
        <v>48</v>
      </c>
      <c r="D23" s="34">
        <v>37</v>
      </c>
      <c r="E23" s="35">
        <v>38</v>
      </c>
      <c r="F23" s="8">
        <f>VLOOKUP(CONCATENATE("aam1",D23),Data!$E$2:$G$205,3,0)</f>
        <v>6.5980000197899997</v>
      </c>
      <c r="G23" s="8">
        <f>VLOOKUP(CONCATENATE("aam1",E23),Data!$E$2:$G$205,3,0)</f>
        <v>6.5980000197899997</v>
      </c>
      <c r="H23" s="8">
        <v>14.266876999999999</v>
      </c>
      <c r="I23" s="9">
        <v>12.004637000000001</v>
      </c>
      <c r="J23" s="8">
        <f>VLOOKUP(CONCATENATE("aam1",D23),Data!$E$2:$G$205,2,0)</f>
        <v>14.6176285595</v>
      </c>
      <c r="K23" s="8">
        <f>VLOOKUP(CONCATENATE("aam1",E23),Data!$E$2:$G$205,2,0)</f>
        <v>12.047995626900001</v>
      </c>
      <c r="L23" s="13">
        <f t="shared" si="0"/>
        <v>1.0245850272277528</v>
      </c>
      <c r="M23" s="13">
        <f t="shared" si="0"/>
        <v>1.0036118232396365</v>
      </c>
      <c r="N23" s="8">
        <v>15.5</v>
      </c>
      <c r="O23" s="9">
        <v>22.3</v>
      </c>
      <c r="P23" s="8">
        <f>VLOOKUP(CONCATENATE("apm1",D23),Data!$E$2:$G$205,2,0)</f>
        <v>12.498347837500001</v>
      </c>
      <c r="Q23" s="8">
        <f>VLOOKUP(CONCATENATE("apm1",E23),Data!$E$2:$G$205,2,0)</f>
        <v>14.792782626999999</v>
      </c>
      <c r="R23" s="13">
        <v>0.81257290322580644</v>
      </c>
      <c r="S23" s="12">
        <v>0.72204443946188335</v>
      </c>
    </row>
    <row r="24" spans="1:19" ht="16.5" x14ac:dyDescent="0.3">
      <c r="A24" s="33" t="s">
        <v>49</v>
      </c>
      <c r="B24" s="33" t="s">
        <v>14</v>
      </c>
      <c r="C24" s="33" t="s">
        <v>15</v>
      </c>
      <c r="D24" s="34">
        <v>39</v>
      </c>
      <c r="E24" s="35">
        <v>40</v>
      </c>
      <c r="F24" s="8">
        <f>VLOOKUP(CONCATENATE("aam1",D24),Data!$E$2:$G$205,3,0)</f>
        <v>7.7980000115900001</v>
      </c>
      <c r="G24" s="8">
        <f>VLOOKUP(CONCATENATE("aam1",E24),Data!$E$2:$G$205,3,0)</f>
        <v>7.7980000115900001</v>
      </c>
      <c r="H24" s="8">
        <v>18.187341</v>
      </c>
      <c r="I24" s="9">
        <v>17.535053000000001</v>
      </c>
      <c r="J24" s="8">
        <f>VLOOKUP(CONCATENATE("aam1",D24),Data!$E$2:$G$205,2,0)</f>
        <v>18.1291150413</v>
      </c>
      <c r="K24" s="8">
        <f>VLOOKUP(CONCATENATE("aam1",E24),Data!$E$2:$G$205,2,0)</f>
        <v>17.5468259007</v>
      </c>
      <c r="L24" s="13">
        <f t="shared" si="0"/>
        <v>0.99679854472954565</v>
      </c>
      <c r="M24" s="13">
        <f t="shared" si="0"/>
        <v>1.0006713923647679</v>
      </c>
      <c r="N24" s="8">
        <v>24.7</v>
      </c>
      <c r="O24" s="9">
        <v>26.3</v>
      </c>
      <c r="P24" s="8">
        <f>VLOOKUP(CONCATENATE("apm1",D24),Data!$E$2:$G$205,2,0)</f>
        <v>18.104449856999999</v>
      </c>
      <c r="Q24" s="8">
        <f>VLOOKUP(CONCATENATE("apm1",E24),Data!$E$2:$G$205,2,0)</f>
        <v>18.724530145500001</v>
      </c>
      <c r="R24" s="13">
        <v>0.74063587044534418</v>
      </c>
      <c r="S24" s="12">
        <v>0.73570422053231943</v>
      </c>
    </row>
    <row r="25" spans="1:19" ht="16.5" x14ac:dyDescent="0.3">
      <c r="A25" s="33" t="s">
        <v>50</v>
      </c>
      <c r="B25" s="33" t="s">
        <v>41</v>
      </c>
      <c r="C25" s="33" t="s">
        <v>51</v>
      </c>
      <c r="D25" s="34">
        <v>41</v>
      </c>
      <c r="E25" s="35">
        <v>42</v>
      </c>
      <c r="F25" s="8">
        <f>VLOOKUP(CONCATENATE("aam1",D25),Data!$E$2:$G$205,3,0)</f>
        <v>3.28500002529</v>
      </c>
      <c r="G25" s="8">
        <f>VLOOKUP(CONCATENATE("aam1",E25),Data!$E$2:$G$205,3,0)</f>
        <v>3.2780000334600001</v>
      </c>
      <c r="H25" s="8">
        <v>9.6291860000000007</v>
      </c>
      <c r="I25" s="9">
        <v>9.0806149999999999</v>
      </c>
      <c r="J25" s="8">
        <f>VLOOKUP(CONCATENATE("aam1",D25),Data!$E$2:$G$205,2,0)</f>
        <v>9.3315540365899992</v>
      </c>
      <c r="K25" s="8">
        <f>VLOOKUP(CONCATENATE("aam1",E25),Data!$E$2:$G$205,2,0)</f>
        <v>9.0894152037799998</v>
      </c>
      <c r="L25" s="13">
        <f t="shared" si="0"/>
        <v>0.96909064136781642</v>
      </c>
      <c r="M25" s="13">
        <f t="shared" si="0"/>
        <v>1.0009691197986039</v>
      </c>
      <c r="N25" s="8">
        <v>14.3</v>
      </c>
      <c r="O25" s="9">
        <v>14.5</v>
      </c>
      <c r="P25" s="8">
        <f>VLOOKUP(CONCATENATE("apm1",D25),Data!$E$2:$G$205,2,0)</f>
        <v>9.1532019171899996</v>
      </c>
      <c r="Q25" s="8">
        <f>VLOOKUP(CONCATENATE("apm1",E25),Data!$E$2:$G$205,2,0)</f>
        <v>9.3894287943800006</v>
      </c>
      <c r="R25" s="13">
        <v>0.65511790209790199</v>
      </c>
      <c r="S25" s="12">
        <v>0.65784475862068958</v>
      </c>
    </row>
    <row r="26" spans="1:19" ht="16.5" x14ac:dyDescent="0.3">
      <c r="A26" s="33" t="s">
        <v>52</v>
      </c>
      <c r="B26" s="33" t="s">
        <v>20</v>
      </c>
      <c r="C26" s="33" t="s">
        <v>21</v>
      </c>
      <c r="D26" s="34">
        <v>43</v>
      </c>
      <c r="E26" s="35">
        <v>44</v>
      </c>
      <c r="F26" s="8">
        <f>VLOOKUP(CONCATENATE("aam1",D26),Data!$E$2:$G$205,3,0)</f>
        <v>6.3810000382399998</v>
      </c>
      <c r="G26" s="8">
        <f>VLOOKUP(CONCATENATE("aam1",E26),Data!$E$2:$G$205,3,0)</f>
        <v>6.3810000382399998</v>
      </c>
      <c r="H26" s="8">
        <v>12.164365</v>
      </c>
      <c r="I26" s="9">
        <v>11.269755</v>
      </c>
      <c r="J26" s="8">
        <f>VLOOKUP(CONCATENATE("aam1",D26),Data!$E$2:$G$205,2,0)</f>
        <v>12.476590357699999</v>
      </c>
      <c r="K26" s="8">
        <f>VLOOKUP(CONCATENATE("aam1",E26),Data!$E$2:$G$205,2,0)</f>
        <v>11.367594584800001</v>
      </c>
      <c r="L26" s="13">
        <f t="shared" si="0"/>
        <v>1.0256672138414129</v>
      </c>
      <c r="M26" s="13">
        <f t="shared" si="0"/>
        <v>1.0086816070801894</v>
      </c>
      <c r="N26" s="8">
        <v>13.4</v>
      </c>
      <c r="O26" s="9">
        <v>14.4</v>
      </c>
      <c r="P26" s="8">
        <f>VLOOKUP(CONCATENATE("apm1",D26),Data!$E$2:$G$205,2,0)</f>
        <v>12.0137027018</v>
      </c>
      <c r="Q26" s="8">
        <f>VLOOKUP(CONCATENATE("apm1",E26),Data!$E$2:$G$205,2,0)</f>
        <v>11.964338541</v>
      </c>
      <c r="R26" s="13">
        <v>0.91547559701492531</v>
      </c>
      <c r="S26" s="12">
        <v>0.87922520833333329</v>
      </c>
    </row>
    <row r="27" spans="1:19" ht="16.5" x14ac:dyDescent="0.3">
      <c r="A27" s="33" t="s">
        <v>53</v>
      </c>
      <c r="B27" s="33" t="s">
        <v>17</v>
      </c>
      <c r="C27" s="33" t="s">
        <v>18</v>
      </c>
      <c r="D27" s="34">
        <v>45</v>
      </c>
      <c r="E27" s="35">
        <v>46</v>
      </c>
      <c r="F27" s="8">
        <f>VLOOKUP(CONCATENATE("aam1",D27),Data!$E$2:$G$205,3,0)</f>
        <v>10.362999975699999</v>
      </c>
      <c r="G27" s="8">
        <f>VLOOKUP(CONCATENATE("aam1",E27),Data!$E$2:$G$205,3,0)</f>
        <v>10.362999975699999</v>
      </c>
      <c r="H27" s="8">
        <v>26.752628000000001</v>
      </c>
      <c r="I27" s="9">
        <v>21.907973999999999</v>
      </c>
      <c r="J27" s="8">
        <f>VLOOKUP(CONCATENATE("aam1",D27),Data!$E$2:$G$205,2,0)</f>
        <v>26.692226313100001</v>
      </c>
      <c r="K27" s="8">
        <f>VLOOKUP(CONCATENATE("aam1",E27),Data!$E$2:$G$205,2,0)</f>
        <v>22.215855039699999</v>
      </c>
      <c r="L27" s="13">
        <f t="shared" si="0"/>
        <v>0.99774221482465197</v>
      </c>
      <c r="M27" s="13">
        <f t="shared" si="0"/>
        <v>1.0140533779937844</v>
      </c>
      <c r="N27" s="8">
        <v>27.9</v>
      </c>
      <c r="O27" s="9">
        <v>28.4</v>
      </c>
      <c r="P27" s="8">
        <f>VLOOKUP(CONCATENATE("apm1",D27),Data!$E$2:$G$205,2,0)</f>
        <v>23.112166419600001</v>
      </c>
      <c r="Q27" s="8">
        <f>VLOOKUP(CONCATENATE("apm1",E27),Data!$E$2:$G$205,2,0)</f>
        <v>27.1211299263</v>
      </c>
      <c r="R27" s="13">
        <v>0.81583731182795705</v>
      </c>
      <c r="S27" s="12">
        <v>1.0563748943661972</v>
      </c>
    </row>
    <row r="28" spans="1:19" ht="16.5" x14ac:dyDescent="0.3">
      <c r="A28" s="33" t="s">
        <v>54</v>
      </c>
      <c r="B28" s="33" t="s">
        <v>17</v>
      </c>
      <c r="C28" s="33" t="s">
        <v>18</v>
      </c>
      <c r="D28" s="34">
        <v>47</v>
      </c>
      <c r="E28" s="35">
        <v>48</v>
      </c>
      <c r="F28" s="8">
        <f>VLOOKUP(CONCATENATE("aam1",D28),Data!$E$2:$G$205,3,0)</f>
        <v>4.0709999837000002</v>
      </c>
      <c r="G28" s="8">
        <f>VLOOKUP(CONCATENATE("aam1",E28),Data!$E$2:$G$205,3,0)</f>
        <v>4.0709999837000002</v>
      </c>
      <c r="H28" s="8">
        <v>9.632085</v>
      </c>
      <c r="I28" s="9">
        <v>10.014233000000001</v>
      </c>
      <c r="J28" s="8">
        <f>VLOOKUP(CONCATENATE("aam1",D28),Data!$E$2:$G$205,2,0)</f>
        <v>9.5552211552900008</v>
      </c>
      <c r="K28" s="8">
        <f>VLOOKUP(CONCATENATE("aam1",E28),Data!$E$2:$G$205,2,0)</f>
        <v>9.7688323706400002</v>
      </c>
      <c r="L28" s="13">
        <f t="shared" si="0"/>
        <v>0.99202002009845225</v>
      </c>
      <c r="M28" s="13">
        <f t="shared" si="0"/>
        <v>0.97549481529339288</v>
      </c>
      <c r="N28" s="8">
        <v>15.1</v>
      </c>
      <c r="O28" s="9">
        <v>13.2</v>
      </c>
      <c r="P28" s="8">
        <f>VLOOKUP(CONCATENATE("apm1",D28),Data!$E$2:$G$205,2,0)</f>
        <v>9.8077573552700006</v>
      </c>
      <c r="Q28" s="8">
        <f>VLOOKUP(CONCATENATE("apm1",E28),Data!$E$2:$G$205,2,0)</f>
        <v>9.8267973214400008</v>
      </c>
      <c r="R28" s="13">
        <v>0.67608006622516559</v>
      </c>
      <c r="S28" s="12">
        <v>0.76355204545454547</v>
      </c>
    </row>
    <row r="29" spans="1:19" ht="16.5" x14ac:dyDescent="0.3">
      <c r="A29" s="33" t="s">
        <v>55</v>
      </c>
      <c r="B29" s="33" t="s">
        <v>41</v>
      </c>
      <c r="C29" s="33" t="s">
        <v>56</v>
      </c>
      <c r="D29" s="34">
        <v>49</v>
      </c>
      <c r="E29" s="35">
        <v>50</v>
      </c>
      <c r="F29" s="8">
        <f>VLOOKUP(CONCATENATE("aam1",D29),Data!$E$2:$G$205,3,0)</f>
        <v>7.3530000112999998</v>
      </c>
      <c r="G29" s="8">
        <f>VLOOKUP(CONCATENATE("aam1",E29),Data!$E$2:$G$205,3,0)</f>
        <v>7.3530000112999998</v>
      </c>
      <c r="H29" s="8">
        <v>13.248915</v>
      </c>
      <c r="I29" s="9">
        <v>13.411848000000001</v>
      </c>
      <c r="J29" s="8">
        <f>VLOOKUP(CONCATENATE("aam1",D29),Data!$E$2:$G$205,2,0)</f>
        <v>13.051698654899999</v>
      </c>
      <c r="K29" s="8">
        <f>VLOOKUP(CONCATENATE("aam1",E29),Data!$E$2:$G$205,2,0)</f>
        <v>13.4614923187</v>
      </c>
      <c r="L29" s="13">
        <f t="shared" si="0"/>
        <v>0.98511452861611681</v>
      </c>
      <c r="M29" s="13">
        <f t="shared" si="0"/>
        <v>1.0037015270900773</v>
      </c>
      <c r="N29" s="8">
        <v>6.8</v>
      </c>
      <c r="O29" s="9">
        <v>6.2</v>
      </c>
      <c r="P29" s="8">
        <f>VLOOKUP(CONCATENATE("apm1",D29),Data!$E$2:$G$205,2,0)</f>
        <v>13.9695333466</v>
      </c>
      <c r="Q29" s="8">
        <f>VLOOKUP(CONCATENATE("apm1",E29),Data!$E$2:$G$205,2,0)</f>
        <v>13.1066326462</v>
      </c>
      <c r="R29" s="13">
        <v>2.0740099999999999</v>
      </c>
      <c r="S29" s="12">
        <v>2.1658798387096772</v>
      </c>
    </row>
    <row r="30" spans="1:19" ht="16.5" x14ac:dyDescent="0.3">
      <c r="A30" s="33" t="s">
        <v>57</v>
      </c>
      <c r="B30" s="33" t="s">
        <v>41</v>
      </c>
      <c r="C30" s="33" t="s">
        <v>44</v>
      </c>
      <c r="D30" s="34">
        <v>51</v>
      </c>
      <c r="E30" s="35">
        <v>52</v>
      </c>
      <c r="F30" s="8">
        <f>VLOOKUP(CONCATENATE("aam1",D30),Data!$E$2:$G$205,3,0)</f>
        <v>2.5679999925199999</v>
      </c>
      <c r="G30" s="8">
        <f>VLOOKUP(CONCATENATE("aam1",E30),Data!$E$2:$G$205,3,0)</f>
        <v>2.5679999925199999</v>
      </c>
      <c r="H30" s="8">
        <v>6.2243579999999996</v>
      </c>
      <c r="I30" s="9">
        <v>6.4018160000000002</v>
      </c>
      <c r="J30" s="8">
        <f>VLOOKUP(CONCATENATE("aam1",D30),Data!$E$2:$G$205,2,0)</f>
        <v>6.21151158214</v>
      </c>
      <c r="K30" s="8">
        <f>VLOOKUP(CONCATENATE("aam1",E30),Data!$E$2:$G$205,2,0)</f>
        <v>6.3778222724800004</v>
      </c>
      <c r="L30" s="13">
        <f t="shared" si="0"/>
        <v>0.99793610556140899</v>
      </c>
      <c r="M30" s="13">
        <f t="shared" si="0"/>
        <v>0.99625204355764052</v>
      </c>
      <c r="N30" s="8">
        <v>13.1</v>
      </c>
      <c r="O30" s="9">
        <v>13.1</v>
      </c>
      <c r="P30" s="8">
        <f>VLOOKUP(CONCATENATE("apm1",D30),Data!$E$2:$G$205,2,0)</f>
        <v>6.2155389413200002</v>
      </c>
      <c r="Q30" s="8">
        <f>VLOOKUP(CONCATENATE("apm1",E30),Data!$E$2:$G$205,2,0)</f>
        <v>7.0885308161399996</v>
      </c>
      <c r="R30" s="13">
        <v>0.47716618320610688</v>
      </c>
      <c r="S30" s="12">
        <v>0.54554954198473282</v>
      </c>
    </row>
    <row r="31" spans="1:19" ht="16.5" x14ac:dyDescent="0.3">
      <c r="A31" s="33" t="s">
        <v>58</v>
      </c>
      <c r="B31" s="33" t="s">
        <v>14</v>
      </c>
      <c r="C31" s="33" t="s">
        <v>59</v>
      </c>
      <c r="D31" s="34">
        <v>53</v>
      </c>
      <c r="E31" s="35">
        <v>54</v>
      </c>
      <c r="F31" s="8">
        <f>VLOOKUP(CONCATENATE("aam1",D31),Data!$E$2:$G$205,3,0)</f>
        <v>22.5119998604</v>
      </c>
      <c r="G31" s="8">
        <f>VLOOKUP(CONCATENATE("aam1",E31),Data!$E$2:$G$205,3,0)</f>
        <v>22.5119998604</v>
      </c>
      <c r="H31" s="8">
        <v>33.607706999999998</v>
      </c>
      <c r="I31" s="9">
        <v>39.255481000000003</v>
      </c>
      <c r="J31" s="8">
        <f>VLOOKUP(CONCATENATE("aam1",D31),Data!$E$2:$G$205,2,0)</f>
        <v>33.037785884000002</v>
      </c>
      <c r="K31" s="8">
        <f>VLOOKUP(CONCATENATE("aam1",E31),Data!$E$2:$G$205,2,0)</f>
        <v>38.245075305900002</v>
      </c>
      <c r="L31" s="13">
        <f t="shared" si="0"/>
        <v>0.98304195177612097</v>
      </c>
      <c r="M31" s="13">
        <f t="shared" si="0"/>
        <v>0.97426077407891143</v>
      </c>
      <c r="N31" s="8">
        <v>40.6</v>
      </c>
      <c r="O31" s="9">
        <v>39.5</v>
      </c>
      <c r="P31" s="8">
        <f>VLOOKUP(CONCATENATE("apm1",D31),Data!$E$2:$G$205,2,0)</f>
        <v>40.963392656300002</v>
      </c>
      <c r="Q31" s="8">
        <f>VLOOKUP(CONCATENATE("apm1",E31),Data!$E$2:$G$205,2,0)</f>
        <v>33.487652402400002</v>
      </c>
      <c r="R31" s="13">
        <v>1.1575606650246306</v>
      </c>
      <c r="S31" s="12">
        <v>0.88084496202531648</v>
      </c>
    </row>
    <row r="32" spans="1:19" ht="16.5" x14ac:dyDescent="0.3">
      <c r="A32" s="33" t="s">
        <v>60</v>
      </c>
      <c r="B32" s="33" t="s">
        <v>14</v>
      </c>
      <c r="C32" s="33" t="s">
        <v>61</v>
      </c>
      <c r="D32" s="34">
        <v>55</v>
      </c>
      <c r="E32" s="35">
        <v>56</v>
      </c>
      <c r="F32" s="8">
        <f>VLOOKUP(CONCATENATE("aam1",D32),Data!$E$2:$G$205,3,0)</f>
        <v>10.2819999978</v>
      </c>
      <c r="G32" s="8">
        <f>VLOOKUP(CONCATENATE("aam1",E32),Data!$E$2:$G$205,3,0)</f>
        <v>10.214999973799999</v>
      </c>
      <c r="H32" s="8">
        <v>28.224853</v>
      </c>
      <c r="I32" s="9">
        <v>32.489006000000003</v>
      </c>
      <c r="J32" s="8">
        <f>VLOOKUP(CONCATENATE("aam1",D32),Data!$E$2:$G$205,2,0)</f>
        <v>22.890092037599999</v>
      </c>
      <c r="K32" s="8">
        <f>VLOOKUP(CONCATENATE("aam1",E32),Data!$E$2:$G$205,2,0)</f>
        <v>28.714019481099999</v>
      </c>
      <c r="L32" s="13">
        <f t="shared" si="0"/>
        <v>0.81099065556160732</v>
      </c>
      <c r="M32" s="13">
        <f t="shared" si="0"/>
        <v>0.88380726332778525</v>
      </c>
      <c r="N32" s="8">
        <v>31.5</v>
      </c>
      <c r="O32" s="9">
        <v>29.3</v>
      </c>
      <c r="P32" s="8">
        <f>VLOOKUP(CONCATENATE("apm1",D32),Data!$E$2:$G$205,2,0)</f>
        <v>30.855769865199999</v>
      </c>
      <c r="Q32" s="8">
        <f>VLOOKUP(CONCATENATE("apm1",E32),Data!$E$2:$G$205,2,0)</f>
        <v>25.769114572599999</v>
      </c>
      <c r="R32" s="13">
        <v>1.2629172698412698</v>
      </c>
      <c r="S32" s="12">
        <v>1.1188462798634811</v>
      </c>
    </row>
    <row r="33" spans="1:19" ht="16.5" x14ac:dyDescent="0.3">
      <c r="A33" s="33" t="s">
        <v>62</v>
      </c>
      <c r="B33" s="33" t="s">
        <v>41</v>
      </c>
      <c r="C33" s="33" t="s">
        <v>63</v>
      </c>
      <c r="D33" s="34">
        <v>57</v>
      </c>
      <c r="E33" s="35">
        <v>58</v>
      </c>
      <c r="F33" s="8">
        <f>VLOOKUP(CONCATENATE("aam1",D33),Data!$E$2:$G$205,3,0)</f>
        <v>7.4820000603799999</v>
      </c>
      <c r="G33" s="8">
        <f>VLOOKUP(CONCATENATE("aam1",E33),Data!$E$2:$G$205,3,0)</f>
        <v>7.48899993673</v>
      </c>
      <c r="H33" s="8">
        <v>9.7756910000000001</v>
      </c>
      <c r="I33" s="9">
        <v>8.7961399999999994</v>
      </c>
      <c r="J33" s="8">
        <f>VLOOKUP(CONCATENATE("aam1",D33),Data!$E$2:$G$205,2,0)</f>
        <v>9.4265868291300006</v>
      </c>
      <c r="K33" s="8">
        <f>VLOOKUP(CONCATENATE("aam1",E33),Data!$E$2:$G$205,2,0)</f>
        <v>8.7924734614800002</v>
      </c>
      <c r="L33" s="13">
        <f t="shared" si="0"/>
        <v>0.96428854278741016</v>
      </c>
      <c r="M33" s="13">
        <f t="shared" si="0"/>
        <v>0.99958316505649081</v>
      </c>
      <c r="N33" s="8">
        <v>7.6</v>
      </c>
      <c r="O33" s="9">
        <v>8.3000000000000007</v>
      </c>
      <c r="P33" s="8">
        <f>VLOOKUP(CONCATENATE("apm1",D33),Data!$E$2:$G$205,2,0)</f>
        <v>8.7973912134799992</v>
      </c>
      <c r="Q33" s="8">
        <f>VLOOKUP(CONCATENATE("apm1",E33),Data!$E$2:$G$205,2,0)</f>
        <v>10.866492625299999</v>
      </c>
      <c r="R33" s="13">
        <v>1.1302219736842105</v>
      </c>
      <c r="S33" s="12">
        <v>1.4165101204819277</v>
      </c>
    </row>
    <row r="34" spans="1:19" ht="16.5" x14ac:dyDescent="0.3">
      <c r="A34" s="33" t="s">
        <v>64</v>
      </c>
      <c r="B34" s="33" t="s">
        <v>41</v>
      </c>
      <c r="C34" s="33" t="s">
        <v>65</v>
      </c>
      <c r="D34" s="34">
        <v>59</v>
      </c>
      <c r="E34" s="35">
        <v>60</v>
      </c>
      <c r="F34" s="8">
        <f>VLOOKUP(CONCATENATE("aam1",D34),Data!$E$2:$G$205,3,0)</f>
        <v>6.2430000156199998</v>
      </c>
      <c r="G34" s="8">
        <f>VLOOKUP(CONCATENATE("aam1",E34),Data!$E$2:$G$205,3,0)</f>
        <v>6.2290000617499999</v>
      </c>
      <c r="H34" s="8">
        <v>6.3026840000000002</v>
      </c>
      <c r="I34" s="9">
        <v>6.2917529999999999</v>
      </c>
      <c r="J34" s="8">
        <f>VLOOKUP(CONCATENATE("aam1",D34),Data!$E$2:$G$205,2,0)</f>
        <v>6.2908995300499999</v>
      </c>
      <c r="K34" s="8">
        <f>VLOOKUP(CONCATENATE("aam1",E34),Data!$E$2:$G$205,2,0)</f>
        <v>6.2786546945600001</v>
      </c>
      <c r="L34" s="13">
        <f t="shared" si="0"/>
        <v>0.99813024578893683</v>
      </c>
      <c r="M34" s="13">
        <f t="shared" si="0"/>
        <v>0.99791817869519039</v>
      </c>
      <c r="N34" s="8">
        <v>13.1</v>
      </c>
      <c r="O34" s="9">
        <v>7.5</v>
      </c>
      <c r="P34" s="8">
        <f>VLOOKUP(CONCATENATE("apm1",D34),Data!$E$2:$G$205,2,0)</f>
        <v>6.3366590887300003</v>
      </c>
      <c r="Q34" s="8">
        <f>VLOOKUP(CONCATENATE("apm1",E34),Data!$E$2:$G$205,2,0)</f>
        <v>6.2792363464800003</v>
      </c>
      <c r="R34" s="13">
        <v>0.48210580152671756</v>
      </c>
      <c r="S34" s="12">
        <v>0.84358879999999992</v>
      </c>
    </row>
    <row r="35" spans="1:19" ht="16.5" x14ac:dyDescent="0.3">
      <c r="A35" s="33" t="s">
        <v>66</v>
      </c>
      <c r="B35" s="33" t="s">
        <v>41</v>
      </c>
      <c r="C35" s="33" t="s">
        <v>67</v>
      </c>
      <c r="D35" s="34">
        <v>61</v>
      </c>
      <c r="E35" s="35">
        <v>62</v>
      </c>
      <c r="F35" s="8">
        <f>VLOOKUP(CONCATENATE("aam1",D35),Data!$E$2:$G$205,3,0)</f>
        <v>9.2779999077300008</v>
      </c>
      <c r="G35" s="8">
        <f>VLOOKUP(CONCATENATE("aam1",E35),Data!$E$2:$G$205,3,0)</f>
        <v>9.4519999325300006</v>
      </c>
      <c r="H35" s="8">
        <v>9.3356259999999995</v>
      </c>
      <c r="I35" s="9">
        <v>9.5316030000000005</v>
      </c>
      <c r="J35" s="8">
        <f>VLOOKUP(CONCATENATE("aam1",D35),Data!$E$2:$G$205,2,0)</f>
        <v>9.3328516930299994</v>
      </c>
      <c r="K35" s="8">
        <f>VLOOKUP(CONCATENATE("aam1",E35),Data!$E$2:$G$205,2,0)</f>
        <v>9.5059436708699998</v>
      </c>
      <c r="L35" s="13">
        <f t="shared" si="0"/>
        <v>0.99970282582335668</v>
      </c>
      <c r="M35" s="13">
        <f t="shared" si="0"/>
        <v>0.99730797336712396</v>
      </c>
      <c r="N35" s="8">
        <v>11.5</v>
      </c>
      <c r="O35" s="9">
        <v>9.6</v>
      </c>
      <c r="P35" s="8">
        <f>VLOOKUP(CONCATENATE("apm1",D35),Data!$E$2:$G$205,2,0)</f>
        <v>9.3427059054400008</v>
      </c>
      <c r="Q35" s="8">
        <f>VLOOKUP(CONCATENATE("apm1",E35),Data!$E$2:$G$205,2,0)</f>
        <v>9.5073971152300008</v>
      </c>
      <c r="R35" s="13">
        <v>0.81456452173913052</v>
      </c>
      <c r="S35" s="12">
        <v>0.99151708333333333</v>
      </c>
    </row>
    <row r="36" spans="1:19" ht="16.5" x14ac:dyDescent="0.3">
      <c r="A36" s="33" t="s">
        <v>68</v>
      </c>
      <c r="B36" s="33" t="s">
        <v>20</v>
      </c>
      <c r="C36" s="33" t="s">
        <v>69</v>
      </c>
      <c r="D36" s="34">
        <v>63</v>
      </c>
      <c r="E36" s="35">
        <v>64</v>
      </c>
      <c r="F36" s="8">
        <f>VLOOKUP(CONCATENATE("aam1",D36),Data!$E$2:$G$205,3,0)</f>
        <v>25.9430000857</v>
      </c>
      <c r="G36" s="8">
        <f>VLOOKUP(CONCATENATE("aam1",E36),Data!$E$2:$G$205,3,0)</f>
        <v>25.9430000857</v>
      </c>
      <c r="H36" s="8">
        <v>32.466335000000001</v>
      </c>
      <c r="I36" s="9">
        <v>37.818851000000002</v>
      </c>
      <c r="J36" s="8">
        <f>VLOOKUP(CONCATENATE("aam1",D36),Data!$E$2:$G$205,2,0)</f>
        <v>32.273073360300003</v>
      </c>
      <c r="K36" s="8">
        <f>VLOOKUP(CONCATENATE("aam1",E36),Data!$E$2:$G$205,2,0)</f>
        <v>37.774557406100001</v>
      </c>
      <c r="L36" s="13">
        <f t="shared" si="0"/>
        <v>0.99404732195056822</v>
      </c>
      <c r="M36" s="13">
        <f t="shared" si="0"/>
        <v>0.99882879588541706</v>
      </c>
      <c r="N36" s="8">
        <v>50.8</v>
      </c>
      <c r="O36" s="9">
        <v>43.2</v>
      </c>
      <c r="P36" s="8">
        <f>VLOOKUP(CONCATENATE("apm1",D36),Data!$E$2:$G$205,2,0)</f>
        <v>38.395619805899997</v>
      </c>
      <c r="Q36" s="8">
        <f>VLOOKUP(CONCATENATE("apm1",E36),Data!$E$2:$G$205,2,0)</f>
        <v>32.355809811500002</v>
      </c>
      <c r="R36" s="13">
        <v>0.88132114173228349</v>
      </c>
      <c r="S36" s="12">
        <v>0.76479354166666669</v>
      </c>
    </row>
    <row r="37" spans="1:19" ht="16.5" x14ac:dyDescent="0.3">
      <c r="A37" s="33" t="s">
        <v>70</v>
      </c>
      <c r="B37" s="33" t="s">
        <v>17</v>
      </c>
      <c r="C37" s="33" t="s">
        <v>48</v>
      </c>
      <c r="D37" s="34">
        <v>65</v>
      </c>
      <c r="E37" s="35">
        <v>66</v>
      </c>
      <c r="F37" s="8">
        <f>VLOOKUP(CONCATENATE("aam1",D37),Data!$E$2:$G$205,3,0)</f>
        <v>21.991000140099999</v>
      </c>
      <c r="G37" s="8">
        <f>VLOOKUP(CONCATENATE("aam1",E37),Data!$E$2:$G$205,3,0)</f>
        <v>21.891000120000001</v>
      </c>
      <c r="H37" s="8">
        <v>46.559455</v>
      </c>
      <c r="I37" s="9">
        <v>38.448172999999997</v>
      </c>
      <c r="J37" s="8">
        <f>VLOOKUP(CONCATENATE("aam1",D37),Data!$E$2:$G$205,2,0)</f>
        <v>49.5083990097</v>
      </c>
      <c r="K37" s="8">
        <f>VLOOKUP(CONCATENATE("aam1",E37),Data!$E$2:$G$205,2,0)</f>
        <v>38.524265617099999</v>
      </c>
      <c r="L37" s="13">
        <f t="shared" si="0"/>
        <v>1.0633371677073968</v>
      </c>
      <c r="M37" s="13">
        <f t="shared" si="0"/>
        <v>1.0019790957843433</v>
      </c>
      <c r="N37" s="8">
        <v>66</v>
      </c>
      <c r="O37" s="9">
        <v>69.2</v>
      </c>
      <c r="P37" s="8">
        <f>VLOOKUP(CONCATENATE("apm1",D37),Data!$E$2:$G$205,2,0)</f>
        <v>40.351128715999998</v>
      </c>
      <c r="Q37" s="8">
        <f>VLOOKUP(CONCATENATE("apm1",E37),Data!$E$2:$G$205,2,0)</f>
        <v>50.0738930702</v>
      </c>
      <c r="R37" s="13">
        <v>0.62375189393939401</v>
      </c>
      <c r="S37" s="12">
        <v>0.80205894508670517</v>
      </c>
    </row>
    <row r="38" spans="1:19" ht="16.5" x14ac:dyDescent="0.3">
      <c r="A38" s="33" t="s">
        <v>71</v>
      </c>
      <c r="B38" s="33" t="s">
        <v>41</v>
      </c>
      <c r="C38" s="33" t="s">
        <v>51</v>
      </c>
      <c r="D38" s="34">
        <v>67</v>
      </c>
      <c r="E38" s="35">
        <v>68</v>
      </c>
      <c r="F38" s="8">
        <f>VLOOKUP(CONCATENATE("aam1",D38),Data!$E$2:$G$205,3,0)</f>
        <v>1.9110000282499999</v>
      </c>
      <c r="G38" s="8">
        <f>VLOOKUP(CONCATENATE("aam1",E38),Data!$E$2:$G$205,3,0)</f>
        <v>1.6440000236000001</v>
      </c>
      <c r="H38" s="8">
        <v>5.2806119999999996</v>
      </c>
      <c r="I38" s="9">
        <v>4.2197089999999999</v>
      </c>
      <c r="J38" s="8">
        <f>VLOOKUP(CONCATENATE("aam1",D38),Data!$E$2:$G$205,2,0)</f>
        <v>4.07596176863</v>
      </c>
      <c r="K38" s="8">
        <f>VLOOKUP(CONCATENATE("aam1",E38),Data!$E$2:$G$205,2,0)</f>
        <v>3.1486251577700002</v>
      </c>
      <c r="L38" s="13">
        <f t="shared" si="0"/>
        <v>0.77187298908346236</v>
      </c>
      <c r="M38" s="13">
        <f t="shared" si="0"/>
        <v>0.74617115961550906</v>
      </c>
      <c r="N38" s="8">
        <v>8.5</v>
      </c>
      <c r="O38" s="9">
        <v>2.9</v>
      </c>
      <c r="P38" s="8">
        <f>VLOOKUP(CONCATENATE("apm1",D38),Data!$E$2:$G$205,2,0)</f>
        <v>3.8261696249199999</v>
      </c>
      <c r="Q38" s="8">
        <f>VLOOKUP(CONCATENATE("apm1",E38),Data!$E$2:$G$205,2,0)</f>
        <v>3.2555559203</v>
      </c>
      <c r="R38" s="13">
        <v>0.55276976470588235</v>
      </c>
      <c r="S38" s="12">
        <v>1.6788010344827586</v>
      </c>
    </row>
    <row r="39" spans="1:19" ht="16.5" x14ac:dyDescent="0.3">
      <c r="A39" s="33" t="s">
        <v>72</v>
      </c>
      <c r="B39" s="33" t="s">
        <v>41</v>
      </c>
      <c r="C39" s="33" t="s">
        <v>73</v>
      </c>
      <c r="D39" s="34">
        <v>69</v>
      </c>
      <c r="E39" s="35">
        <v>70</v>
      </c>
      <c r="F39" s="8">
        <f>VLOOKUP(CONCATENATE("aam1",D39),Data!$E$2:$G$205,3,0)</f>
        <v>6.4890000596600004</v>
      </c>
      <c r="G39" s="8">
        <f>VLOOKUP(CONCATENATE("aam1",E39),Data!$E$2:$G$205,3,0)</f>
        <v>6.4890000596600004</v>
      </c>
      <c r="H39" s="8">
        <v>12.690232</v>
      </c>
      <c r="I39" s="9">
        <v>12.826631000000001</v>
      </c>
      <c r="J39" s="8">
        <f>VLOOKUP(CONCATENATE("aam1",D39),Data!$E$2:$G$205,2,0)</f>
        <v>11.1210062578</v>
      </c>
      <c r="K39" s="8">
        <f>VLOOKUP(CONCATENATE("aam1",E39),Data!$E$2:$G$205,2,0)</f>
        <v>10.961237564699999</v>
      </c>
      <c r="L39" s="13">
        <f t="shared" si="0"/>
        <v>0.87634380977432091</v>
      </c>
      <c r="M39" s="13">
        <f t="shared" si="0"/>
        <v>0.8545687144738161</v>
      </c>
      <c r="N39" s="8">
        <v>12.7</v>
      </c>
      <c r="O39" s="9">
        <v>11.9</v>
      </c>
      <c r="P39" s="8">
        <f>VLOOKUP(CONCATENATE("apm1",D39),Data!$E$2:$G$205,2,0)</f>
        <v>10.9982653484</v>
      </c>
      <c r="Q39" s="8">
        <f>VLOOKUP(CONCATENATE("apm1",E39),Data!$E$2:$G$205,2,0)</f>
        <v>11.6808485687</v>
      </c>
      <c r="R39" s="13">
        <v>1.0258376377952756</v>
      </c>
      <c r="S39" s="12">
        <v>1.1132462184873948</v>
      </c>
    </row>
    <row r="40" spans="1:19" ht="16.5" x14ac:dyDescent="0.3">
      <c r="A40" s="33" t="s">
        <v>74</v>
      </c>
      <c r="B40" s="33" t="s">
        <v>14</v>
      </c>
      <c r="C40" s="33" t="s">
        <v>75</v>
      </c>
      <c r="D40" s="34">
        <v>71</v>
      </c>
      <c r="E40" s="35">
        <v>72</v>
      </c>
      <c r="F40" s="8">
        <f>VLOOKUP(CONCATENATE("aam1",D40),Data!$E$2:$G$205,3,0)</f>
        <v>13.463000002299999</v>
      </c>
      <c r="G40" s="8">
        <f>VLOOKUP(CONCATENATE("aam1",E40),Data!$E$2:$G$205,3,0)</f>
        <v>13.463000002299999</v>
      </c>
      <c r="H40" s="8">
        <v>25.508839999999999</v>
      </c>
      <c r="I40" s="9">
        <v>29.62107</v>
      </c>
      <c r="J40" s="8">
        <f>VLOOKUP(CONCATENATE("aam1",D40),Data!$E$2:$G$205,2,0)</f>
        <v>25.219716114899999</v>
      </c>
      <c r="K40" s="8">
        <f>VLOOKUP(CONCATENATE("aam1",E40),Data!$E$2:$G$205,2,0)</f>
        <v>30.0800367557</v>
      </c>
      <c r="L40" s="13">
        <f t="shared" si="0"/>
        <v>0.98866573763840293</v>
      </c>
      <c r="M40" s="13">
        <f t="shared" si="0"/>
        <v>1.0154946042023465</v>
      </c>
      <c r="N40" s="8">
        <v>44.5</v>
      </c>
      <c r="O40" s="9">
        <v>43.6</v>
      </c>
      <c r="P40" s="8">
        <f>VLOOKUP(CONCATENATE("apm1",D40),Data!$E$2:$G$205,2,0)</f>
        <v>30.912314824799999</v>
      </c>
      <c r="Q40" s="8">
        <f>VLOOKUP(CONCATENATE("apm1",E40),Data!$E$2:$G$205,2,0)</f>
        <v>27.1272844374</v>
      </c>
      <c r="R40" s="13">
        <v>0.7658005617977528</v>
      </c>
      <c r="S40" s="12">
        <v>0.64582972477064216</v>
      </c>
    </row>
    <row r="41" spans="1:19" ht="16.5" x14ac:dyDescent="0.3">
      <c r="A41" s="33" t="s">
        <v>76</v>
      </c>
      <c r="B41" s="33" t="s">
        <v>20</v>
      </c>
      <c r="C41" s="33" t="s">
        <v>77</v>
      </c>
      <c r="D41" s="34">
        <v>73</v>
      </c>
      <c r="E41" s="35">
        <v>74</v>
      </c>
      <c r="F41" s="8">
        <f>VLOOKUP(CONCATENATE("aam1",D41),Data!$E$2:$G$205,3,0)</f>
        <v>7.8899999838300001</v>
      </c>
      <c r="G41" s="8">
        <f>VLOOKUP(CONCATENATE("aam1",E41),Data!$E$2:$G$205,3,0)</f>
        <v>7.9049999797700004</v>
      </c>
      <c r="H41" s="8">
        <v>16.308336000000001</v>
      </c>
      <c r="I41" s="9">
        <v>16.254169000000001</v>
      </c>
      <c r="J41" s="8">
        <f>VLOOKUP(CONCATENATE("aam1",D41),Data!$E$2:$G$205,2,0)</f>
        <v>16.197165031000001</v>
      </c>
      <c r="K41" s="8">
        <f>VLOOKUP(CONCATENATE("aam1",E41),Data!$E$2:$G$205,2,0)</f>
        <v>16.149146873500001</v>
      </c>
      <c r="L41" s="13">
        <f t="shared" si="0"/>
        <v>0.99318318134970973</v>
      </c>
      <c r="M41" s="13">
        <f t="shared" si="0"/>
        <v>0.99353875756429011</v>
      </c>
      <c r="N41" s="8">
        <v>27.1</v>
      </c>
      <c r="O41" s="9">
        <v>24.9</v>
      </c>
      <c r="P41" s="8">
        <f>VLOOKUP(CONCATENATE("apm1",D41),Data!$E$2:$G$205,2,0)</f>
        <v>16.756154414299999</v>
      </c>
      <c r="Q41" s="8">
        <f>VLOOKUP(CONCATENATE("apm1",E41),Data!$E$2:$G$205,2,0)</f>
        <v>16.097109187400001</v>
      </c>
      <c r="R41" s="13">
        <v>0.65529734317343169</v>
      </c>
      <c r="S41" s="12">
        <v>0.64775465863453818</v>
      </c>
    </row>
    <row r="42" spans="1:19" ht="16.5" x14ac:dyDescent="0.3">
      <c r="A42" s="33" t="s">
        <v>78</v>
      </c>
      <c r="B42" s="33" t="s">
        <v>20</v>
      </c>
      <c r="C42" s="33" t="s">
        <v>79</v>
      </c>
      <c r="D42" s="34">
        <v>75</v>
      </c>
      <c r="E42" s="35">
        <v>76</v>
      </c>
      <c r="F42" s="8">
        <f>VLOOKUP(CONCATENATE("aam1",D42),Data!$E$2:$G$205,3,0)</f>
        <v>11.9020000324</v>
      </c>
      <c r="G42" s="8">
        <f>VLOOKUP(CONCATENATE("aam1",E42),Data!$E$2:$G$205,3,0)</f>
        <v>11.9020000324</v>
      </c>
      <c r="H42" s="8">
        <v>17.771345</v>
      </c>
      <c r="I42" s="9">
        <v>18.125824999999999</v>
      </c>
      <c r="J42" s="8">
        <f>VLOOKUP(CONCATENATE("aam1",D42),Data!$E$2:$G$205,2,0)</f>
        <v>17.708427801700001</v>
      </c>
      <c r="K42" s="8">
        <f>VLOOKUP(CONCATENATE("aam1",E42),Data!$E$2:$G$205,2,0)</f>
        <v>18.103591881700002</v>
      </c>
      <c r="L42" s="13">
        <f t="shared" si="0"/>
        <v>0.99645962653361353</v>
      </c>
      <c r="M42" s="13">
        <f t="shared" si="0"/>
        <v>0.99877340102864298</v>
      </c>
      <c r="N42" s="8">
        <v>22.8</v>
      </c>
      <c r="O42" s="9">
        <v>22.8</v>
      </c>
      <c r="P42" s="8">
        <f>VLOOKUP(CONCATENATE("apm1",D42),Data!$E$2:$G$205,2,0)</f>
        <v>18.268543124200001</v>
      </c>
      <c r="Q42" s="8">
        <f>VLOOKUP(CONCATENATE("apm1",E42),Data!$E$2:$G$205,2,0)</f>
        <v>17.741535216599999</v>
      </c>
      <c r="R42" s="13">
        <v>0.81692350877192976</v>
      </c>
      <c r="S42" s="12">
        <v>0.78150478070175433</v>
      </c>
    </row>
    <row r="43" spans="1:19" ht="16.5" x14ac:dyDescent="0.3">
      <c r="A43" s="33" t="s">
        <v>80</v>
      </c>
      <c r="B43" s="33" t="s">
        <v>20</v>
      </c>
      <c r="C43" s="33" t="s">
        <v>81</v>
      </c>
      <c r="D43" s="34">
        <v>77</v>
      </c>
      <c r="E43" s="35">
        <v>78</v>
      </c>
      <c r="F43" s="8">
        <f>VLOOKUP(CONCATENATE("aam1",D43),Data!$E$2:$G$205,3,0)</f>
        <v>4.22700002789</v>
      </c>
      <c r="G43" s="8">
        <f>VLOOKUP(CONCATENATE("aam1",E43),Data!$E$2:$G$205,3,0)</f>
        <v>4.22700002789</v>
      </c>
      <c r="H43" s="8">
        <v>7.7007450000000004</v>
      </c>
      <c r="I43" s="9">
        <v>7.226515</v>
      </c>
      <c r="J43" s="8">
        <f>VLOOKUP(CONCATENATE("aam1",D43),Data!$E$2:$G$205,2,0)</f>
        <v>7.0401790347000004</v>
      </c>
      <c r="K43" s="8">
        <f>VLOOKUP(CONCATENATE("aam1",E43),Data!$E$2:$G$205,2,0)</f>
        <v>7.3388358950599999</v>
      </c>
      <c r="L43" s="13">
        <f t="shared" si="0"/>
        <v>0.91422051174269503</v>
      </c>
      <c r="M43" s="13">
        <f t="shared" si="0"/>
        <v>1.0155428854793769</v>
      </c>
      <c r="N43" s="8">
        <v>6.3</v>
      </c>
      <c r="O43" s="9">
        <v>6.8</v>
      </c>
      <c r="P43" s="8">
        <f>VLOOKUP(CONCATENATE("apm1",D43),Data!$E$2:$G$205,2,0)</f>
        <v>7.1600021887600001</v>
      </c>
      <c r="Q43" s="8">
        <f>VLOOKUP(CONCATENATE("apm1",E43),Data!$E$2:$G$205,2,0)</f>
        <v>7.26905370317</v>
      </c>
      <c r="R43" s="13">
        <v>1.1161501587301588</v>
      </c>
      <c r="S43" s="12">
        <v>1.1954139705882352</v>
      </c>
    </row>
    <row r="44" spans="1:19" ht="17.25" thickBot="1" x14ac:dyDescent="0.35">
      <c r="A44" s="36" t="s">
        <v>82</v>
      </c>
      <c r="B44" s="36" t="s">
        <v>17</v>
      </c>
      <c r="C44" s="36" t="s">
        <v>46</v>
      </c>
      <c r="D44" s="34">
        <v>79</v>
      </c>
      <c r="E44" s="35">
        <v>80</v>
      </c>
      <c r="F44" s="8">
        <f>VLOOKUP(CONCATENATE("aam1",D44),Data!$E$2:$G$205,3,0)</f>
        <v>2.8290000129499999</v>
      </c>
      <c r="G44" s="8">
        <f>VLOOKUP(CONCATENATE("aam1",E44),Data!$E$2:$G$205,3,0)</f>
        <v>2.6550000142300001</v>
      </c>
      <c r="H44" s="16">
        <v>6.6245019999999997</v>
      </c>
      <c r="I44" s="17">
        <v>5.2032670000000003</v>
      </c>
      <c r="J44" s="8">
        <f>VLOOKUP(CONCATENATE("aam1",D44),Data!$E$2:$G$205,2,0)</f>
        <v>6.5431093797099997</v>
      </c>
      <c r="K44" s="8">
        <f>VLOOKUP(CONCATENATE("aam1",E44),Data!$E$2:$G$205,2,0)</f>
        <v>5.14966180455</v>
      </c>
      <c r="L44" s="13">
        <f t="shared" si="0"/>
        <v>0.98771339788409751</v>
      </c>
      <c r="M44" s="13">
        <f t="shared" si="0"/>
        <v>0.98969778113442952</v>
      </c>
      <c r="N44" s="16">
        <v>5.5</v>
      </c>
      <c r="O44" s="17">
        <v>6.8</v>
      </c>
      <c r="P44" s="8">
        <f>VLOOKUP(CONCATENATE("apm1",D44),Data!$E$2:$G$205,2,0)</f>
        <v>5.5840079039299999</v>
      </c>
      <c r="Q44" s="8">
        <f>VLOOKUP(CONCATENATE("apm1",E44),Data!$E$2:$G$205,2,0)</f>
        <v>6.7496185684599999</v>
      </c>
      <c r="R44" s="21">
        <v>1.035042909090909</v>
      </c>
      <c r="S44" s="20">
        <v>1.0422735294117647</v>
      </c>
    </row>
    <row r="45" spans="1:19" ht="17.25" thickBot="1" x14ac:dyDescent="0.35">
      <c r="A45" s="58" t="s">
        <v>83</v>
      </c>
      <c r="B45" s="58"/>
      <c r="C45" s="58"/>
      <c r="D45" s="37"/>
      <c r="E45" s="37"/>
      <c r="F45" s="37">
        <v>7.5080998499999989</v>
      </c>
      <c r="G45" s="37">
        <v>7.4988499000000006</v>
      </c>
      <c r="H45" s="37">
        <f>AVERAGE(H5:H44)</f>
        <v>14.932985700000003</v>
      </c>
      <c r="I45" s="37">
        <f>AVERAGE(I5:I44)</f>
        <v>15.0773618</v>
      </c>
      <c r="J45" s="37">
        <f>AVERAGE(J5:J44)</f>
        <v>14.457610597439253</v>
      </c>
      <c r="K45" s="37">
        <f>AVERAGE(K5:K44)</f>
        <v>14.647226641723998</v>
      </c>
      <c r="L45" s="38">
        <f>J45/H45</f>
        <v>0.96816610474884801</v>
      </c>
      <c r="M45" s="38">
        <f>K45/I45</f>
        <v>0.97147145740868257</v>
      </c>
      <c r="N45" s="37">
        <v>19.912500000000001</v>
      </c>
      <c r="O45" s="37">
        <v>19.444999999999997</v>
      </c>
      <c r="P45" s="37">
        <v>16.574852624999998</v>
      </c>
      <c r="Q45" s="37">
        <v>16.058054649999999</v>
      </c>
      <c r="R45" s="39">
        <v>0.83238431261770229</v>
      </c>
      <c r="S45" s="39">
        <v>0.82581921573669337</v>
      </c>
    </row>
  </sheetData>
  <mergeCells count="14">
    <mergeCell ref="F2:G3"/>
    <mergeCell ref="H2:M2"/>
    <mergeCell ref="N2:S2"/>
    <mergeCell ref="H3:I3"/>
    <mergeCell ref="J3:K3"/>
    <mergeCell ref="L3:M3"/>
    <mergeCell ref="N3:O3"/>
    <mergeCell ref="P3:Q3"/>
    <mergeCell ref="R3:S3"/>
    <mergeCell ref="A45:C45"/>
    <mergeCell ref="A2:A4"/>
    <mergeCell ref="B2:B4"/>
    <mergeCell ref="C2:C4"/>
    <mergeCell ref="D2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opLeftCell="A91" zoomScale="80" zoomScaleNormal="80" workbookViewId="0">
      <selection activeCell="F33" sqref="F33"/>
    </sheetView>
  </sheetViews>
  <sheetFormatPr defaultRowHeight="15" x14ac:dyDescent="0.25"/>
  <cols>
    <col min="3" max="3" width="8.85546875" style="1"/>
    <col min="8" max="8" width="16.28515625" customWidth="1"/>
    <col min="10" max="10" width="8.85546875" style="1"/>
    <col min="11" max="11" width="16.28515625" style="1" customWidth="1"/>
  </cols>
  <sheetData>
    <row r="1" spans="1:9" x14ac:dyDescent="0.25">
      <c r="A1" s="1"/>
      <c r="B1" s="1" t="s">
        <v>107</v>
      </c>
      <c r="C1" s="1" t="s">
        <v>87</v>
      </c>
      <c r="D1" s="1" t="s">
        <v>101</v>
      </c>
      <c r="E1" s="1" t="s">
        <v>102</v>
      </c>
      <c r="F1" s="1" t="s">
        <v>86</v>
      </c>
      <c r="G1" s="1" t="s">
        <v>105</v>
      </c>
    </row>
    <row r="2" spans="1:9" x14ac:dyDescent="0.25">
      <c r="A2" s="1">
        <v>1</v>
      </c>
      <c r="B2" s="1" t="s">
        <v>108</v>
      </c>
      <c r="C2" s="1">
        <v>1</v>
      </c>
      <c r="D2" s="1">
        <v>1</v>
      </c>
      <c r="E2" s="1" t="s">
        <v>110</v>
      </c>
      <c r="F2" s="1">
        <v>15.055073264100001</v>
      </c>
      <c r="G2" s="1">
        <v>5.9470000378799996</v>
      </c>
    </row>
    <row r="3" spans="1:9" x14ac:dyDescent="0.25">
      <c r="A3" s="1">
        <v>2</v>
      </c>
      <c r="B3" s="1" t="s">
        <v>108</v>
      </c>
      <c r="C3" s="1">
        <v>1</v>
      </c>
      <c r="D3" s="1">
        <v>2</v>
      </c>
      <c r="E3" s="1" t="s">
        <v>111</v>
      </c>
      <c r="F3" s="1">
        <v>15.0040949173</v>
      </c>
      <c r="G3" s="1">
        <v>6.0110000558200003</v>
      </c>
      <c r="I3" s="1"/>
    </row>
    <row r="4" spans="1:9" x14ac:dyDescent="0.25">
      <c r="A4" s="1">
        <v>3</v>
      </c>
      <c r="B4" s="1" t="s">
        <v>108</v>
      </c>
      <c r="C4" s="1">
        <v>1</v>
      </c>
      <c r="D4" s="1">
        <v>3</v>
      </c>
      <c r="E4" s="1" t="s">
        <v>112</v>
      </c>
      <c r="F4" s="1">
        <v>11.8768020254</v>
      </c>
      <c r="G4" s="1">
        <v>4.6300000175799996</v>
      </c>
      <c r="I4" s="1"/>
    </row>
    <row r="5" spans="1:9" x14ac:dyDescent="0.25">
      <c r="A5" s="1">
        <v>4</v>
      </c>
      <c r="B5" s="1" t="s">
        <v>108</v>
      </c>
      <c r="C5" s="1">
        <v>1</v>
      </c>
      <c r="D5" s="1">
        <v>4</v>
      </c>
      <c r="E5" s="1" t="s">
        <v>113</v>
      </c>
      <c r="F5" s="1">
        <v>11.6193127222</v>
      </c>
      <c r="G5" s="1">
        <v>4.6300000175799996</v>
      </c>
      <c r="I5" s="1"/>
    </row>
    <row r="6" spans="1:9" x14ac:dyDescent="0.25">
      <c r="A6" s="1">
        <v>5</v>
      </c>
      <c r="B6" s="1" t="s">
        <v>108</v>
      </c>
      <c r="C6" s="1">
        <v>1</v>
      </c>
      <c r="D6" s="1">
        <v>5</v>
      </c>
      <c r="E6" s="1" t="s">
        <v>114</v>
      </c>
      <c r="F6" s="1">
        <v>3.3907985091200001</v>
      </c>
      <c r="G6" s="1">
        <v>1.60800002515</v>
      </c>
      <c r="I6" s="1"/>
    </row>
    <row r="7" spans="1:9" x14ac:dyDescent="0.25">
      <c r="A7" s="1">
        <v>6</v>
      </c>
      <c r="B7" s="1" t="s">
        <v>108</v>
      </c>
      <c r="C7" s="1">
        <v>1</v>
      </c>
      <c r="D7" s="1">
        <v>6</v>
      </c>
      <c r="E7" s="1" t="s">
        <v>115</v>
      </c>
      <c r="F7" s="1">
        <v>3.4453494995799998</v>
      </c>
      <c r="G7" s="1">
        <v>1.60800002515</v>
      </c>
      <c r="I7" s="1"/>
    </row>
    <row r="8" spans="1:9" x14ac:dyDescent="0.25">
      <c r="A8" s="1">
        <v>7</v>
      </c>
      <c r="B8" s="1" t="s">
        <v>108</v>
      </c>
      <c r="C8" s="1">
        <v>1</v>
      </c>
      <c r="D8" s="1">
        <v>7</v>
      </c>
      <c r="E8" s="1" t="s">
        <v>116</v>
      </c>
      <c r="F8" s="1">
        <v>10.8415188491</v>
      </c>
      <c r="G8" s="1">
        <v>4.1720000077000003</v>
      </c>
      <c r="I8" s="1"/>
    </row>
    <row r="9" spans="1:9" x14ac:dyDescent="0.25">
      <c r="A9" s="1">
        <v>8</v>
      </c>
      <c r="B9" s="1" t="s">
        <v>108</v>
      </c>
      <c r="C9" s="1">
        <v>1</v>
      </c>
      <c r="D9" s="1">
        <v>8</v>
      </c>
      <c r="E9" s="1" t="s">
        <v>117</v>
      </c>
      <c r="F9" s="1">
        <v>11.133431680499999</v>
      </c>
      <c r="G9" s="1">
        <v>4.1720000077000003</v>
      </c>
      <c r="I9" s="1"/>
    </row>
    <row r="10" spans="1:9" x14ac:dyDescent="0.25">
      <c r="A10" s="1">
        <v>9</v>
      </c>
      <c r="B10" s="1" t="s">
        <v>108</v>
      </c>
      <c r="C10" s="1">
        <v>1</v>
      </c>
      <c r="D10" s="1">
        <v>9</v>
      </c>
      <c r="E10" s="1" t="s">
        <v>118</v>
      </c>
      <c r="F10" s="1">
        <v>13.036275032900001</v>
      </c>
      <c r="G10" s="1">
        <v>5.0390000315399996</v>
      </c>
      <c r="I10" s="1"/>
    </row>
    <row r="11" spans="1:9" x14ac:dyDescent="0.25">
      <c r="A11" s="1">
        <v>10</v>
      </c>
      <c r="B11" s="1" t="s">
        <v>108</v>
      </c>
      <c r="C11" s="1">
        <v>1</v>
      </c>
      <c r="D11" s="1">
        <v>10</v>
      </c>
      <c r="E11" s="1" t="s">
        <v>119</v>
      </c>
      <c r="F11" s="1">
        <v>12.5264032185</v>
      </c>
      <c r="G11" s="1">
        <v>5.0390000315399996</v>
      </c>
      <c r="I11" s="1"/>
    </row>
    <row r="12" spans="1:9" x14ac:dyDescent="0.25">
      <c r="A12" s="1">
        <v>11</v>
      </c>
      <c r="B12" s="1" t="s">
        <v>108</v>
      </c>
      <c r="C12" s="1">
        <v>1</v>
      </c>
      <c r="D12" s="1">
        <v>11</v>
      </c>
      <c r="E12" s="1" t="s">
        <v>120</v>
      </c>
      <c r="F12" s="1">
        <v>18.8625322171</v>
      </c>
      <c r="G12" s="1">
        <v>8.3390000518399994</v>
      </c>
      <c r="I12" s="1"/>
    </row>
    <row r="13" spans="1:9" x14ac:dyDescent="0.25">
      <c r="A13" s="1">
        <v>12</v>
      </c>
      <c r="B13" s="1" t="s">
        <v>108</v>
      </c>
      <c r="C13" s="1">
        <v>1</v>
      </c>
      <c r="D13" s="1">
        <v>12</v>
      </c>
      <c r="E13" s="1" t="s">
        <v>121</v>
      </c>
      <c r="F13" s="1">
        <v>21.0871873386</v>
      </c>
      <c r="G13" s="1">
        <v>8.3390000518399994</v>
      </c>
      <c r="I13" s="1"/>
    </row>
    <row r="14" spans="1:9" x14ac:dyDescent="0.25">
      <c r="A14" s="1">
        <v>13</v>
      </c>
      <c r="B14" s="1" t="s">
        <v>108</v>
      </c>
      <c r="C14" s="1">
        <v>1</v>
      </c>
      <c r="D14" s="1">
        <v>13</v>
      </c>
      <c r="E14" s="1" t="s">
        <v>122</v>
      </c>
      <c r="F14" s="1">
        <v>22.848326467</v>
      </c>
      <c r="G14" s="1">
        <v>10.2320000716</v>
      </c>
      <c r="I14" s="1"/>
    </row>
    <row r="15" spans="1:9" x14ac:dyDescent="0.25">
      <c r="A15" s="1">
        <v>14</v>
      </c>
      <c r="B15" s="1" t="s">
        <v>108</v>
      </c>
      <c r="C15" s="1">
        <v>1</v>
      </c>
      <c r="D15" s="1">
        <v>14</v>
      </c>
      <c r="E15" s="1" t="s">
        <v>123</v>
      </c>
      <c r="F15" s="1">
        <v>22.594224561000001</v>
      </c>
      <c r="G15" s="1">
        <v>10.2320000716</v>
      </c>
      <c r="I15" s="1"/>
    </row>
    <row r="16" spans="1:9" x14ac:dyDescent="0.25">
      <c r="A16" s="1">
        <v>15</v>
      </c>
      <c r="B16" s="1" t="s">
        <v>108</v>
      </c>
      <c r="C16" s="1">
        <v>1</v>
      </c>
      <c r="D16" s="1">
        <v>15</v>
      </c>
      <c r="E16" s="1" t="s">
        <v>124</v>
      </c>
      <c r="F16" s="1">
        <v>8.3584067840100005</v>
      </c>
      <c r="G16" s="1">
        <v>3.19900000747</v>
      </c>
      <c r="I16" s="1"/>
    </row>
    <row r="17" spans="1:9" x14ac:dyDescent="0.25">
      <c r="A17" s="1">
        <v>16</v>
      </c>
      <c r="B17" s="1" t="s">
        <v>108</v>
      </c>
      <c r="C17" s="1">
        <v>1</v>
      </c>
      <c r="D17" s="1">
        <v>16</v>
      </c>
      <c r="E17" s="1" t="s">
        <v>125</v>
      </c>
      <c r="F17" s="1">
        <v>8.3936583455699996</v>
      </c>
      <c r="G17" s="1">
        <v>3.19900000747</v>
      </c>
      <c r="I17" s="1"/>
    </row>
    <row r="18" spans="1:9" x14ac:dyDescent="0.25">
      <c r="A18" s="1">
        <v>17</v>
      </c>
      <c r="B18" s="1" t="s">
        <v>108</v>
      </c>
      <c r="C18" s="1">
        <v>1</v>
      </c>
      <c r="D18" s="1">
        <v>17</v>
      </c>
      <c r="E18" s="1" t="s">
        <v>126</v>
      </c>
      <c r="F18" s="1">
        <v>11.570893935899999</v>
      </c>
      <c r="G18" s="1">
        <v>4.2469999752899996</v>
      </c>
      <c r="I18" s="1"/>
    </row>
    <row r="19" spans="1:9" x14ac:dyDescent="0.25">
      <c r="A19" s="1">
        <v>18</v>
      </c>
      <c r="B19" s="1" t="s">
        <v>108</v>
      </c>
      <c r="C19" s="1">
        <v>1</v>
      </c>
      <c r="D19" s="1">
        <v>18</v>
      </c>
      <c r="E19" s="1" t="s">
        <v>127</v>
      </c>
      <c r="F19" s="1">
        <v>10.567834528200001</v>
      </c>
      <c r="G19" s="1">
        <v>4.2459999918899998</v>
      </c>
      <c r="I19" s="1"/>
    </row>
    <row r="20" spans="1:9" x14ac:dyDescent="0.25">
      <c r="A20" s="1">
        <v>19</v>
      </c>
      <c r="B20" s="1" t="s">
        <v>108</v>
      </c>
      <c r="C20" s="1">
        <v>1</v>
      </c>
      <c r="D20" s="1">
        <v>19</v>
      </c>
      <c r="E20" s="1" t="s">
        <v>128</v>
      </c>
      <c r="F20" s="1">
        <v>6.9924039803399998</v>
      </c>
      <c r="G20" s="1">
        <v>3.2879999876000001</v>
      </c>
      <c r="I20" s="1"/>
    </row>
    <row r="21" spans="1:9" x14ac:dyDescent="0.25">
      <c r="A21" s="1">
        <v>20</v>
      </c>
      <c r="B21" s="1" t="s">
        <v>108</v>
      </c>
      <c r="C21" s="1">
        <v>1</v>
      </c>
      <c r="D21" s="1">
        <v>20</v>
      </c>
      <c r="E21" s="1" t="s">
        <v>129</v>
      </c>
      <c r="F21" s="1">
        <v>7.5134018082200003</v>
      </c>
      <c r="G21" s="1">
        <v>3.2879999876000001</v>
      </c>
      <c r="I21" s="1"/>
    </row>
    <row r="22" spans="1:9" x14ac:dyDescent="0.25">
      <c r="A22" s="1">
        <v>21</v>
      </c>
      <c r="B22" s="1" t="s">
        <v>108</v>
      </c>
      <c r="C22" s="1">
        <v>1</v>
      </c>
      <c r="D22" s="1">
        <v>21</v>
      </c>
      <c r="E22" s="1" t="s">
        <v>130</v>
      </c>
      <c r="F22" s="1">
        <v>12.9873000085</v>
      </c>
      <c r="G22" s="1">
        <v>7.3570000473399997</v>
      </c>
      <c r="I22" s="1"/>
    </row>
    <row r="23" spans="1:9" x14ac:dyDescent="0.25">
      <c r="A23" s="1">
        <v>22</v>
      </c>
      <c r="B23" s="1" t="s">
        <v>108</v>
      </c>
      <c r="C23" s="1">
        <v>1</v>
      </c>
      <c r="D23" s="1">
        <v>22</v>
      </c>
      <c r="E23" s="1" t="s">
        <v>131</v>
      </c>
      <c r="F23" s="1">
        <v>12.7983656153</v>
      </c>
      <c r="G23" s="1">
        <v>7.3570000473399997</v>
      </c>
      <c r="I23" s="1"/>
    </row>
    <row r="24" spans="1:9" x14ac:dyDescent="0.25">
      <c r="A24" s="1">
        <v>23</v>
      </c>
      <c r="B24" s="1" t="s">
        <v>108</v>
      </c>
      <c r="C24" s="1">
        <v>1</v>
      </c>
      <c r="D24" s="1">
        <v>23</v>
      </c>
      <c r="E24" s="1" t="s">
        <v>132</v>
      </c>
      <c r="F24" s="1">
        <v>11.4277220108</v>
      </c>
      <c r="G24" s="1">
        <v>4.6740000303800002</v>
      </c>
      <c r="I24" s="1"/>
    </row>
    <row r="25" spans="1:9" x14ac:dyDescent="0.25">
      <c r="A25" s="1">
        <v>24</v>
      </c>
      <c r="B25" s="1" t="s">
        <v>108</v>
      </c>
      <c r="C25" s="1">
        <v>1</v>
      </c>
      <c r="D25" s="1">
        <v>24</v>
      </c>
      <c r="E25" s="1" t="s">
        <v>133</v>
      </c>
      <c r="F25" s="1">
        <v>11.6215606853</v>
      </c>
      <c r="G25" s="1">
        <v>4.6740000303800002</v>
      </c>
      <c r="I25" s="1"/>
    </row>
    <row r="26" spans="1:9" x14ac:dyDescent="0.25">
      <c r="A26" s="1">
        <v>25</v>
      </c>
      <c r="B26" s="1" t="s">
        <v>108</v>
      </c>
      <c r="C26" s="1">
        <v>1</v>
      </c>
      <c r="D26" s="1">
        <v>25</v>
      </c>
      <c r="E26" s="1" t="s">
        <v>134</v>
      </c>
      <c r="F26" s="1">
        <v>19.6201649401</v>
      </c>
      <c r="G26" s="1">
        <v>10.573999907799999</v>
      </c>
      <c r="I26" s="1"/>
    </row>
    <row r="27" spans="1:9" x14ac:dyDescent="0.25">
      <c r="A27" s="1">
        <v>26</v>
      </c>
      <c r="B27" s="1" t="s">
        <v>108</v>
      </c>
      <c r="C27" s="1">
        <v>1</v>
      </c>
      <c r="D27" s="1">
        <v>26</v>
      </c>
      <c r="E27" s="1" t="s">
        <v>135</v>
      </c>
      <c r="F27" s="1">
        <v>22.864768097199999</v>
      </c>
      <c r="G27" s="1">
        <v>10.573999907799999</v>
      </c>
      <c r="I27" s="1"/>
    </row>
    <row r="28" spans="1:9" x14ac:dyDescent="0.25">
      <c r="A28" s="1">
        <v>27</v>
      </c>
      <c r="B28" s="1" t="s">
        <v>108</v>
      </c>
      <c r="C28" s="1">
        <v>1</v>
      </c>
      <c r="D28" s="1">
        <v>27</v>
      </c>
      <c r="E28" s="1" t="s">
        <v>136</v>
      </c>
      <c r="F28" s="1">
        <v>16.701828323299999</v>
      </c>
      <c r="G28" s="1">
        <v>7.0729999672600004</v>
      </c>
      <c r="I28" s="1"/>
    </row>
    <row r="29" spans="1:9" x14ac:dyDescent="0.25">
      <c r="A29" s="1">
        <v>28</v>
      </c>
      <c r="B29" s="1" t="s">
        <v>108</v>
      </c>
      <c r="C29" s="1">
        <v>1</v>
      </c>
      <c r="D29" s="1">
        <v>28</v>
      </c>
      <c r="E29" s="1" t="s">
        <v>137</v>
      </c>
      <c r="F29" s="1">
        <v>16.754831923200001</v>
      </c>
      <c r="G29" s="1">
        <v>7.0729999672600004</v>
      </c>
      <c r="I29" s="1"/>
    </row>
    <row r="30" spans="1:9" x14ac:dyDescent="0.25">
      <c r="A30" s="1">
        <v>29</v>
      </c>
      <c r="B30" s="1" t="s">
        <v>108</v>
      </c>
      <c r="C30" s="1">
        <v>1</v>
      </c>
      <c r="D30" s="1">
        <v>29</v>
      </c>
      <c r="E30" s="1" t="s">
        <v>138</v>
      </c>
      <c r="F30" s="1">
        <v>21.086334673700001</v>
      </c>
      <c r="G30" s="1">
        <v>11.5360000059</v>
      </c>
      <c r="I30" s="1"/>
    </row>
    <row r="31" spans="1:9" x14ac:dyDescent="0.25">
      <c r="A31" s="1">
        <v>30</v>
      </c>
      <c r="B31" s="1" t="s">
        <v>108</v>
      </c>
      <c r="C31" s="1">
        <v>1</v>
      </c>
      <c r="D31" s="1">
        <v>30</v>
      </c>
      <c r="E31" s="1" t="s">
        <v>139</v>
      </c>
      <c r="F31" s="1">
        <v>24.098203357300001</v>
      </c>
      <c r="G31" s="1">
        <v>11.5360000059</v>
      </c>
      <c r="I31" s="1"/>
    </row>
    <row r="32" spans="1:9" x14ac:dyDescent="0.25">
      <c r="A32" s="1">
        <v>31</v>
      </c>
      <c r="B32" s="1" t="s">
        <v>108</v>
      </c>
      <c r="C32" s="1">
        <v>1</v>
      </c>
      <c r="D32" s="1">
        <v>31</v>
      </c>
      <c r="E32" s="1" t="s">
        <v>140</v>
      </c>
      <c r="F32" s="1">
        <v>4.8985834345199999</v>
      </c>
      <c r="G32" s="1">
        <v>3.5310000479200001</v>
      </c>
      <c r="I32" s="1"/>
    </row>
    <row r="33" spans="1:9" x14ac:dyDescent="0.25">
      <c r="A33" s="1">
        <v>32</v>
      </c>
      <c r="B33" s="1" t="s">
        <v>108</v>
      </c>
      <c r="C33" s="1">
        <v>1</v>
      </c>
      <c r="D33" s="1">
        <v>32</v>
      </c>
      <c r="E33" s="1" t="s">
        <v>141</v>
      </c>
      <c r="F33" s="1">
        <v>4.9171882569800003</v>
      </c>
      <c r="G33" s="1">
        <v>3.5310000479200001</v>
      </c>
      <c r="I33" s="1"/>
    </row>
    <row r="34" spans="1:9" x14ac:dyDescent="0.25">
      <c r="A34" s="1">
        <v>33</v>
      </c>
      <c r="B34" s="1" t="s">
        <v>108</v>
      </c>
      <c r="C34" s="1">
        <v>1</v>
      </c>
      <c r="D34" s="1">
        <v>33</v>
      </c>
      <c r="E34" s="1" t="s">
        <v>142</v>
      </c>
      <c r="F34" s="1">
        <v>4.53433516622</v>
      </c>
      <c r="G34" s="1">
        <v>2.0809999778899999</v>
      </c>
      <c r="I34" s="1"/>
    </row>
    <row r="35" spans="1:9" x14ac:dyDescent="0.25">
      <c r="A35" s="1">
        <v>34</v>
      </c>
      <c r="B35" s="1" t="s">
        <v>108</v>
      </c>
      <c r="C35" s="1">
        <v>1</v>
      </c>
      <c r="D35" s="1">
        <v>34</v>
      </c>
      <c r="E35" s="1" t="s">
        <v>143</v>
      </c>
      <c r="F35" s="1">
        <v>4.8221231475500002</v>
      </c>
      <c r="G35" s="1">
        <v>2.0809999778899999</v>
      </c>
      <c r="I35" s="1"/>
    </row>
    <row r="36" spans="1:9" x14ac:dyDescent="0.25">
      <c r="A36" s="1">
        <v>35</v>
      </c>
      <c r="B36" s="1" t="s">
        <v>108</v>
      </c>
      <c r="C36" s="1">
        <v>1</v>
      </c>
      <c r="D36" s="1">
        <v>35</v>
      </c>
      <c r="E36" s="1" t="s">
        <v>144</v>
      </c>
      <c r="F36" s="1">
        <v>3.48432484269</v>
      </c>
      <c r="G36" s="1">
        <v>1.9380000233700001</v>
      </c>
      <c r="I36" s="1"/>
    </row>
    <row r="37" spans="1:9" x14ac:dyDescent="0.25">
      <c r="A37" s="1">
        <v>36</v>
      </c>
      <c r="B37" s="1" t="s">
        <v>108</v>
      </c>
      <c r="C37" s="1">
        <v>1</v>
      </c>
      <c r="D37" s="1">
        <v>36</v>
      </c>
      <c r="E37" s="1" t="s">
        <v>145</v>
      </c>
      <c r="F37" s="1">
        <v>3.48516707867</v>
      </c>
      <c r="G37" s="1">
        <v>1.9380000233700001</v>
      </c>
      <c r="I37" s="1"/>
    </row>
    <row r="38" spans="1:9" x14ac:dyDescent="0.25">
      <c r="A38" s="1">
        <v>37</v>
      </c>
      <c r="B38" s="1" t="s">
        <v>108</v>
      </c>
      <c r="C38" s="1">
        <v>1</v>
      </c>
      <c r="D38" s="1">
        <v>37</v>
      </c>
      <c r="E38" s="1" t="s">
        <v>146</v>
      </c>
      <c r="F38" s="1">
        <v>14.6176285595</v>
      </c>
      <c r="G38" s="1">
        <v>6.5980000197899997</v>
      </c>
      <c r="I38" s="1"/>
    </row>
    <row r="39" spans="1:9" x14ac:dyDescent="0.25">
      <c r="A39" s="1">
        <v>38</v>
      </c>
      <c r="B39" s="1" t="s">
        <v>108</v>
      </c>
      <c r="C39" s="1">
        <v>1</v>
      </c>
      <c r="D39" s="1">
        <v>38</v>
      </c>
      <c r="E39" s="1" t="s">
        <v>147</v>
      </c>
      <c r="F39" s="1">
        <v>12.047995626900001</v>
      </c>
      <c r="G39" s="1">
        <v>6.5980000197899997</v>
      </c>
      <c r="I39" s="1"/>
    </row>
    <row r="40" spans="1:9" x14ac:dyDescent="0.25">
      <c r="A40" s="1">
        <v>39</v>
      </c>
      <c r="B40" s="1" t="s">
        <v>108</v>
      </c>
      <c r="C40" s="1">
        <v>1</v>
      </c>
      <c r="D40" s="1">
        <v>39</v>
      </c>
      <c r="E40" s="1" t="s">
        <v>148</v>
      </c>
      <c r="F40" s="1">
        <v>18.1291150413</v>
      </c>
      <c r="G40" s="1">
        <v>7.7980000115900001</v>
      </c>
      <c r="I40" s="1"/>
    </row>
    <row r="41" spans="1:9" x14ac:dyDescent="0.25">
      <c r="A41" s="1">
        <v>40</v>
      </c>
      <c r="B41" s="1" t="s">
        <v>108</v>
      </c>
      <c r="C41" s="1">
        <v>1</v>
      </c>
      <c r="D41" s="1">
        <v>40</v>
      </c>
      <c r="E41" s="1" t="s">
        <v>149</v>
      </c>
      <c r="F41" s="1">
        <v>17.5468259007</v>
      </c>
      <c r="G41" s="1">
        <v>7.7980000115900001</v>
      </c>
      <c r="I41" s="1"/>
    </row>
    <row r="42" spans="1:9" x14ac:dyDescent="0.25">
      <c r="A42" s="1">
        <v>41</v>
      </c>
      <c r="B42" s="1" t="s">
        <v>108</v>
      </c>
      <c r="C42" s="1">
        <v>1</v>
      </c>
      <c r="D42" s="1">
        <v>41</v>
      </c>
      <c r="E42" s="1" t="s">
        <v>150</v>
      </c>
      <c r="F42" s="1">
        <v>9.3315540365899992</v>
      </c>
      <c r="G42" s="1">
        <v>3.28500002529</v>
      </c>
      <c r="I42" s="1"/>
    </row>
    <row r="43" spans="1:9" x14ac:dyDescent="0.25">
      <c r="A43" s="1">
        <v>42</v>
      </c>
      <c r="B43" s="1" t="s">
        <v>108</v>
      </c>
      <c r="C43" s="1">
        <v>1</v>
      </c>
      <c r="D43" s="1">
        <v>42</v>
      </c>
      <c r="E43" s="1" t="s">
        <v>151</v>
      </c>
      <c r="F43" s="1">
        <v>9.0894152037799998</v>
      </c>
      <c r="G43" s="1">
        <v>3.2780000334600001</v>
      </c>
      <c r="I43" s="1"/>
    </row>
    <row r="44" spans="1:9" x14ac:dyDescent="0.25">
      <c r="A44" s="1">
        <v>43</v>
      </c>
      <c r="B44" s="1" t="s">
        <v>108</v>
      </c>
      <c r="C44" s="1">
        <v>1</v>
      </c>
      <c r="D44" s="1">
        <v>43</v>
      </c>
      <c r="E44" s="1" t="s">
        <v>152</v>
      </c>
      <c r="F44" s="1">
        <v>12.476590357699999</v>
      </c>
      <c r="G44" s="1">
        <v>6.3810000382399998</v>
      </c>
      <c r="I44" s="1"/>
    </row>
    <row r="45" spans="1:9" x14ac:dyDescent="0.25">
      <c r="A45" s="1">
        <v>44</v>
      </c>
      <c r="B45" s="1" t="s">
        <v>108</v>
      </c>
      <c r="C45" s="1">
        <v>1</v>
      </c>
      <c r="D45" s="1">
        <v>44</v>
      </c>
      <c r="E45" s="1" t="s">
        <v>153</v>
      </c>
      <c r="F45" s="1">
        <v>11.367594584800001</v>
      </c>
      <c r="G45" s="1">
        <v>6.3810000382399998</v>
      </c>
      <c r="I45" s="1"/>
    </row>
    <row r="46" spans="1:9" x14ac:dyDescent="0.25">
      <c r="A46" s="1">
        <v>45</v>
      </c>
      <c r="B46" s="1" t="s">
        <v>108</v>
      </c>
      <c r="C46" s="1">
        <v>1</v>
      </c>
      <c r="D46" s="1">
        <v>45</v>
      </c>
      <c r="E46" s="1" t="s">
        <v>154</v>
      </c>
      <c r="F46" s="1">
        <v>26.692226313100001</v>
      </c>
      <c r="G46" s="1">
        <v>10.362999975699999</v>
      </c>
      <c r="I46" s="1"/>
    </row>
    <row r="47" spans="1:9" x14ac:dyDescent="0.25">
      <c r="A47" s="1">
        <v>46</v>
      </c>
      <c r="B47" s="1" t="s">
        <v>108</v>
      </c>
      <c r="C47" s="1">
        <v>1</v>
      </c>
      <c r="D47" s="1">
        <v>46</v>
      </c>
      <c r="E47" s="1" t="s">
        <v>155</v>
      </c>
      <c r="F47" s="1">
        <v>22.215855039699999</v>
      </c>
      <c r="G47" s="1">
        <v>10.362999975699999</v>
      </c>
      <c r="I47" s="1"/>
    </row>
    <row r="48" spans="1:9" x14ac:dyDescent="0.25">
      <c r="A48" s="1">
        <v>47</v>
      </c>
      <c r="B48" s="1" t="s">
        <v>108</v>
      </c>
      <c r="C48" s="1">
        <v>1</v>
      </c>
      <c r="D48" s="1">
        <v>47</v>
      </c>
      <c r="E48" s="1" t="s">
        <v>156</v>
      </c>
      <c r="F48" s="1">
        <v>9.5552211552900008</v>
      </c>
      <c r="G48" s="1">
        <v>4.0709999837000002</v>
      </c>
      <c r="I48" s="1"/>
    </row>
    <row r="49" spans="1:9" x14ac:dyDescent="0.25">
      <c r="A49" s="1">
        <v>48</v>
      </c>
      <c r="B49" s="1" t="s">
        <v>108</v>
      </c>
      <c r="C49" s="1">
        <v>1</v>
      </c>
      <c r="D49" s="1">
        <v>48</v>
      </c>
      <c r="E49" s="1" t="s">
        <v>157</v>
      </c>
      <c r="F49" s="1">
        <v>9.7688323706400002</v>
      </c>
      <c r="G49" s="1">
        <v>4.0709999837000002</v>
      </c>
      <c r="I49" s="1"/>
    </row>
    <row r="50" spans="1:9" x14ac:dyDescent="0.25">
      <c r="A50" s="1">
        <v>49</v>
      </c>
      <c r="B50" s="1" t="s">
        <v>108</v>
      </c>
      <c r="C50" s="1">
        <v>1</v>
      </c>
      <c r="D50" s="1">
        <v>49</v>
      </c>
      <c r="E50" s="1" t="s">
        <v>158</v>
      </c>
      <c r="F50" s="1">
        <v>13.051698654899999</v>
      </c>
      <c r="G50" s="1">
        <v>7.3530000112999998</v>
      </c>
      <c r="I50" s="1"/>
    </row>
    <row r="51" spans="1:9" x14ac:dyDescent="0.25">
      <c r="A51" s="1">
        <v>50</v>
      </c>
      <c r="B51" s="1" t="s">
        <v>108</v>
      </c>
      <c r="C51" s="1">
        <v>1</v>
      </c>
      <c r="D51" s="1">
        <v>50</v>
      </c>
      <c r="E51" s="1" t="s">
        <v>159</v>
      </c>
      <c r="F51" s="1">
        <v>13.4614923187</v>
      </c>
      <c r="G51" s="1">
        <v>7.3530000112999998</v>
      </c>
      <c r="I51" s="1"/>
    </row>
    <row r="52" spans="1:9" x14ac:dyDescent="0.25">
      <c r="A52" s="1">
        <v>51</v>
      </c>
      <c r="B52" s="1" t="s">
        <v>108</v>
      </c>
      <c r="C52" s="1">
        <v>1</v>
      </c>
      <c r="D52" s="1">
        <v>51</v>
      </c>
      <c r="E52" s="1" t="s">
        <v>160</v>
      </c>
      <c r="F52" s="1">
        <v>6.21151158214</v>
      </c>
      <c r="G52" s="1">
        <v>2.5679999925199999</v>
      </c>
      <c r="I52" s="1"/>
    </row>
    <row r="53" spans="1:9" x14ac:dyDescent="0.25">
      <c r="A53" s="1">
        <v>52</v>
      </c>
      <c r="B53" s="1" t="s">
        <v>108</v>
      </c>
      <c r="C53" s="1">
        <v>1</v>
      </c>
      <c r="D53" s="1">
        <v>52</v>
      </c>
      <c r="E53" s="1" t="s">
        <v>161</v>
      </c>
      <c r="F53" s="1">
        <v>6.3778222724800004</v>
      </c>
      <c r="G53" s="1">
        <v>2.5679999925199999</v>
      </c>
      <c r="I53" s="1"/>
    </row>
    <row r="54" spans="1:9" x14ac:dyDescent="0.25">
      <c r="A54" s="1">
        <v>53</v>
      </c>
      <c r="B54" s="1" t="s">
        <v>108</v>
      </c>
      <c r="C54" s="1">
        <v>1</v>
      </c>
      <c r="D54" s="1">
        <v>53</v>
      </c>
      <c r="E54" s="1" t="s">
        <v>162</v>
      </c>
      <c r="F54" s="1">
        <v>33.037785884000002</v>
      </c>
      <c r="G54" s="1">
        <v>22.5119998604</v>
      </c>
      <c r="I54" s="1"/>
    </row>
    <row r="55" spans="1:9" x14ac:dyDescent="0.25">
      <c r="A55" s="1">
        <v>54</v>
      </c>
      <c r="B55" s="1" t="s">
        <v>108</v>
      </c>
      <c r="C55" s="1">
        <v>1</v>
      </c>
      <c r="D55" s="1">
        <v>54</v>
      </c>
      <c r="E55" s="1" t="s">
        <v>163</v>
      </c>
      <c r="F55" s="1">
        <v>38.245075305900002</v>
      </c>
      <c r="G55" s="1">
        <v>22.5119998604</v>
      </c>
      <c r="I55" s="1"/>
    </row>
    <row r="56" spans="1:9" x14ac:dyDescent="0.25">
      <c r="A56" s="1">
        <v>55</v>
      </c>
      <c r="B56" s="1" t="s">
        <v>108</v>
      </c>
      <c r="C56" s="1">
        <v>1</v>
      </c>
      <c r="D56" s="1">
        <v>55</v>
      </c>
      <c r="E56" s="1" t="s">
        <v>164</v>
      </c>
      <c r="F56" s="1">
        <v>22.890092037599999</v>
      </c>
      <c r="G56" s="1">
        <v>10.2819999978</v>
      </c>
      <c r="I56" s="1"/>
    </row>
    <row r="57" spans="1:9" x14ac:dyDescent="0.25">
      <c r="A57" s="1">
        <v>56</v>
      </c>
      <c r="B57" s="1" t="s">
        <v>108</v>
      </c>
      <c r="C57" s="1">
        <v>1</v>
      </c>
      <c r="D57" s="1">
        <v>56</v>
      </c>
      <c r="E57" s="1" t="s">
        <v>165</v>
      </c>
      <c r="F57" s="1">
        <v>28.714019481099999</v>
      </c>
      <c r="G57" s="1">
        <v>10.214999973799999</v>
      </c>
      <c r="I57" s="1"/>
    </row>
    <row r="58" spans="1:9" x14ac:dyDescent="0.25">
      <c r="A58" s="1">
        <v>57</v>
      </c>
      <c r="B58" s="1" t="s">
        <v>108</v>
      </c>
      <c r="C58" s="1">
        <v>1</v>
      </c>
      <c r="D58" s="1">
        <v>57</v>
      </c>
      <c r="E58" s="1" t="s">
        <v>166</v>
      </c>
      <c r="F58" s="1">
        <v>9.4265868291300006</v>
      </c>
      <c r="G58" s="1">
        <v>7.4820000603799999</v>
      </c>
      <c r="I58" s="1"/>
    </row>
    <row r="59" spans="1:9" x14ac:dyDescent="0.25">
      <c r="A59" s="1">
        <v>58</v>
      </c>
      <c r="B59" s="1" t="s">
        <v>108</v>
      </c>
      <c r="C59" s="1">
        <v>1</v>
      </c>
      <c r="D59" s="1">
        <v>58</v>
      </c>
      <c r="E59" s="1" t="s">
        <v>167</v>
      </c>
      <c r="F59" s="1">
        <v>8.7924734614800002</v>
      </c>
      <c r="G59" s="1">
        <v>7.48899993673</v>
      </c>
      <c r="I59" s="1"/>
    </row>
    <row r="60" spans="1:9" x14ac:dyDescent="0.25">
      <c r="A60" s="1">
        <v>59</v>
      </c>
      <c r="B60" s="1" t="s">
        <v>108</v>
      </c>
      <c r="C60" s="1">
        <v>1</v>
      </c>
      <c r="D60" s="1">
        <v>59</v>
      </c>
      <c r="E60" s="1" t="s">
        <v>168</v>
      </c>
      <c r="F60" s="1">
        <v>6.2908995300499999</v>
      </c>
      <c r="G60" s="1">
        <v>6.2430000156199998</v>
      </c>
      <c r="I60" s="1"/>
    </row>
    <row r="61" spans="1:9" x14ac:dyDescent="0.25">
      <c r="A61" s="1">
        <v>60</v>
      </c>
      <c r="B61" s="1" t="s">
        <v>108</v>
      </c>
      <c r="C61" s="1">
        <v>1</v>
      </c>
      <c r="D61" s="1">
        <v>60</v>
      </c>
      <c r="E61" s="1" t="s">
        <v>169</v>
      </c>
      <c r="F61" s="1">
        <v>6.2786546945600001</v>
      </c>
      <c r="G61" s="1">
        <v>6.2290000617499999</v>
      </c>
      <c r="I61" s="1"/>
    </row>
    <row r="62" spans="1:9" x14ac:dyDescent="0.25">
      <c r="A62" s="1">
        <v>61</v>
      </c>
      <c r="B62" s="1" t="s">
        <v>108</v>
      </c>
      <c r="C62" s="1">
        <v>1</v>
      </c>
      <c r="D62" s="1">
        <v>61</v>
      </c>
      <c r="E62" s="1" t="s">
        <v>170</v>
      </c>
      <c r="F62" s="1">
        <v>9.3328516930299994</v>
      </c>
      <c r="G62" s="1">
        <v>9.2779999077300008</v>
      </c>
      <c r="I62" s="1"/>
    </row>
    <row r="63" spans="1:9" x14ac:dyDescent="0.25">
      <c r="A63" s="1">
        <v>62</v>
      </c>
      <c r="B63" s="1" t="s">
        <v>108</v>
      </c>
      <c r="C63" s="1">
        <v>1</v>
      </c>
      <c r="D63" s="1">
        <v>62</v>
      </c>
      <c r="E63" s="1" t="s">
        <v>171</v>
      </c>
      <c r="F63" s="1">
        <v>9.5059436708699998</v>
      </c>
      <c r="G63" s="1">
        <v>9.4519999325300006</v>
      </c>
      <c r="I63" s="1"/>
    </row>
    <row r="64" spans="1:9" x14ac:dyDescent="0.25">
      <c r="A64" s="1">
        <v>63</v>
      </c>
      <c r="B64" s="1" t="s">
        <v>108</v>
      </c>
      <c r="C64" s="1">
        <v>1</v>
      </c>
      <c r="D64" s="1">
        <v>63</v>
      </c>
      <c r="E64" s="1" t="s">
        <v>172</v>
      </c>
      <c r="F64" s="1">
        <v>32.273073360300003</v>
      </c>
      <c r="G64" s="1">
        <v>25.9430000857</v>
      </c>
      <c r="I64" s="1"/>
    </row>
    <row r="65" spans="1:9" x14ac:dyDescent="0.25">
      <c r="A65" s="1">
        <v>64</v>
      </c>
      <c r="B65" s="1" t="s">
        <v>108</v>
      </c>
      <c r="C65" s="1">
        <v>1</v>
      </c>
      <c r="D65" s="1">
        <v>64</v>
      </c>
      <c r="E65" s="1" t="s">
        <v>173</v>
      </c>
      <c r="F65" s="1">
        <v>37.774557406100001</v>
      </c>
      <c r="G65" s="1">
        <v>25.9430000857</v>
      </c>
      <c r="I65" s="1"/>
    </row>
    <row r="66" spans="1:9" x14ac:dyDescent="0.25">
      <c r="A66" s="1">
        <v>65</v>
      </c>
      <c r="B66" s="1" t="s">
        <v>108</v>
      </c>
      <c r="C66" s="1">
        <v>1</v>
      </c>
      <c r="D66" s="1">
        <v>65</v>
      </c>
      <c r="E66" s="1" t="s">
        <v>174</v>
      </c>
      <c r="F66" s="1">
        <v>49.5083990097</v>
      </c>
      <c r="G66" s="1">
        <v>21.991000140099999</v>
      </c>
      <c r="I66" s="1"/>
    </row>
    <row r="67" spans="1:9" x14ac:dyDescent="0.25">
      <c r="A67" s="1">
        <v>66</v>
      </c>
      <c r="B67" s="1" t="s">
        <v>108</v>
      </c>
      <c r="C67" s="1">
        <v>1</v>
      </c>
      <c r="D67" s="1">
        <v>66</v>
      </c>
      <c r="E67" s="1" t="s">
        <v>175</v>
      </c>
      <c r="F67" s="1">
        <v>38.524265617099999</v>
      </c>
      <c r="G67" s="1">
        <v>21.891000120000001</v>
      </c>
      <c r="I67" s="1"/>
    </row>
    <row r="68" spans="1:9" x14ac:dyDescent="0.25">
      <c r="A68" s="1">
        <v>67</v>
      </c>
      <c r="B68" s="1" t="s">
        <v>108</v>
      </c>
      <c r="C68" s="1">
        <v>1</v>
      </c>
      <c r="D68" s="1">
        <v>67</v>
      </c>
      <c r="E68" s="1" t="s">
        <v>176</v>
      </c>
      <c r="F68" s="1">
        <v>4.07596176863</v>
      </c>
      <c r="G68" s="1">
        <v>1.9110000282499999</v>
      </c>
      <c r="I68" s="1"/>
    </row>
    <row r="69" spans="1:9" x14ac:dyDescent="0.25">
      <c r="A69" s="1">
        <v>68</v>
      </c>
      <c r="B69" s="1" t="s">
        <v>108</v>
      </c>
      <c r="C69" s="1">
        <v>1</v>
      </c>
      <c r="D69" s="1">
        <v>68</v>
      </c>
      <c r="E69" s="1" t="s">
        <v>177</v>
      </c>
      <c r="F69" s="1">
        <v>3.1486251577700002</v>
      </c>
      <c r="G69" s="1">
        <v>1.6440000236000001</v>
      </c>
      <c r="I69" s="1"/>
    </row>
    <row r="70" spans="1:9" x14ac:dyDescent="0.25">
      <c r="A70" s="1">
        <v>69</v>
      </c>
      <c r="B70" s="1" t="s">
        <v>108</v>
      </c>
      <c r="C70" s="1">
        <v>1</v>
      </c>
      <c r="D70" s="1">
        <v>69</v>
      </c>
      <c r="E70" s="1" t="s">
        <v>178</v>
      </c>
      <c r="F70" s="1">
        <v>11.1210062578</v>
      </c>
      <c r="G70" s="1">
        <v>6.4890000596600004</v>
      </c>
      <c r="I70" s="1"/>
    </row>
    <row r="71" spans="1:9" x14ac:dyDescent="0.25">
      <c r="A71" s="1">
        <v>70</v>
      </c>
      <c r="B71" s="1" t="s">
        <v>108</v>
      </c>
      <c r="C71" s="1">
        <v>1</v>
      </c>
      <c r="D71" s="1">
        <v>70</v>
      </c>
      <c r="E71" s="1" t="s">
        <v>179</v>
      </c>
      <c r="F71" s="1">
        <v>10.961237564699999</v>
      </c>
      <c r="G71" s="1">
        <v>6.4890000596600004</v>
      </c>
      <c r="I71" s="1"/>
    </row>
    <row r="72" spans="1:9" x14ac:dyDescent="0.25">
      <c r="A72" s="1">
        <v>71</v>
      </c>
      <c r="B72" s="1" t="s">
        <v>108</v>
      </c>
      <c r="C72" s="1">
        <v>1</v>
      </c>
      <c r="D72" s="1">
        <v>71</v>
      </c>
      <c r="E72" s="1" t="s">
        <v>180</v>
      </c>
      <c r="F72" s="1">
        <v>25.219716114899999</v>
      </c>
      <c r="G72" s="1">
        <v>13.463000002299999</v>
      </c>
      <c r="I72" s="1"/>
    </row>
    <row r="73" spans="1:9" x14ac:dyDescent="0.25">
      <c r="A73" s="1">
        <v>72</v>
      </c>
      <c r="B73" s="1" t="s">
        <v>108</v>
      </c>
      <c r="C73" s="1">
        <v>1</v>
      </c>
      <c r="D73" s="1">
        <v>72</v>
      </c>
      <c r="E73" s="1" t="s">
        <v>181</v>
      </c>
      <c r="F73" s="1">
        <v>30.0800367557</v>
      </c>
      <c r="G73" s="1">
        <v>13.463000002299999</v>
      </c>
      <c r="I73" s="1"/>
    </row>
    <row r="74" spans="1:9" x14ac:dyDescent="0.25">
      <c r="A74" s="1">
        <v>73</v>
      </c>
      <c r="B74" s="1" t="s">
        <v>108</v>
      </c>
      <c r="C74" s="1">
        <v>1</v>
      </c>
      <c r="D74" s="1">
        <v>73</v>
      </c>
      <c r="E74" s="1" t="s">
        <v>182</v>
      </c>
      <c r="F74" s="1">
        <v>16.197165031000001</v>
      </c>
      <c r="G74" s="1">
        <v>7.8899999838300001</v>
      </c>
      <c r="I74" s="1"/>
    </row>
    <row r="75" spans="1:9" x14ac:dyDescent="0.25">
      <c r="A75" s="1">
        <v>74</v>
      </c>
      <c r="B75" s="1" t="s">
        <v>108</v>
      </c>
      <c r="C75" s="1">
        <v>1</v>
      </c>
      <c r="D75" s="1">
        <v>74</v>
      </c>
      <c r="E75" s="1" t="s">
        <v>183</v>
      </c>
      <c r="F75" s="1">
        <v>16.149146873500001</v>
      </c>
      <c r="G75" s="1">
        <v>7.9049999797700004</v>
      </c>
      <c r="I75" s="1"/>
    </row>
    <row r="76" spans="1:9" x14ac:dyDescent="0.25">
      <c r="A76" s="1">
        <v>75</v>
      </c>
      <c r="B76" s="1" t="s">
        <v>108</v>
      </c>
      <c r="C76" s="1">
        <v>1</v>
      </c>
      <c r="D76" s="1">
        <v>75</v>
      </c>
      <c r="E76" s="1" t="s">
        <v>184</v>
      </c>
      <c r="F76" s="1">
        <v>17.708427801700001</v>
      </c>
      <c r="G76" s="1">
        <v>11.9020000324</v>
      </c>
      <c r="I76" s="1"/>
    </row>
    <row r="77" spans="1:9" x14ac:dyDescent="0.25">
      <c r="A77" s="1">
        <v>76</v>
      </c>
      <c r="B77" s="1" t="s">
        <v>108</v>
      </c>
      <c r="C77" s="1">
        <v>1</v>
      </c>
      <c r="D77" s="1">
        <v>76</v>
      </c>
      <c r="E77" s="1" t="s">
        <v>185</v>
      </c>
      <c r="F77" s="1">
        <v>18.103591881700002</v>
      </c>
      <c r="G77" s="1">
        <v>11.9020000324</v>
      </c>
      <c r="I77" s="1"/>
    </row>
    <row r="78" spans="1:9" x14ac:dyDescent="0.25">
      <c r="A78" s="1">
        <v>77</v>
      </c>
      <c r="B78" s="1" t="s">
        <v>108</v>
      </c>
      <c r="C78" s="1">
        <v>1</v>
      </c>
      <c r="D78" s="1">
        <v>77</v>
      </c>
      <c r="E78" s="1" t="s">
        <v>186</v>
      </c>
      <c r="F78" s="1">
        <v>7.0401790347000004</v>
      </c>
      <c r="G78" s="1">
        <v>4.22700002789</v>
      </c>
      <c r="I78" s="1"/>
    </row>
    <row r="79" spans="1:9" x14ac:dyDescent="0.25">
      <c r="A79" s="1">
        <v>78</v>
      </c>
      <c r="B79" s="1" t="s">
        <v>108</v>
      </c>
      <c r="C79" s="1">
        <v>1</v>
      </c>
      <c r="D79" s="1">
        <v>78</v>
      </c>
      <c r="E79" s="1" t="s">
        <v>187</v>
      </c>
      <c r="F79" s="1">
        <v>7.3388358950599999</v>
      </c>
      <c r="G79" s="1">
        <v>4.22700002789</v>
      </c>
      <c r="I79" s="1"/>
    </row>
    <row r="80" spans="1:9" x14ac:dyDescent="0.25">
      <c r="A80" s="1">
        <v>79</v>
      </c>
      <c r="B80" s="1" t="s">
        <v>108</v>
      </c>
      <c r="C80" s="1">
        <v>1</v>
      </c>
      <c r="D80" s="1">
        <v>79</v>
      </c>
      <c r="E80" s="1" t="s">
        <v>188</v>
      </c>
      <c r="F80" s="1">
        <v>6.5431093797099997</v>
      </c>
      <c r="G80" s="1">
        <v>2.8290000129499999</v>
      </c>
      <c r="I80" s="1"/>
    </row>
    <row r="81" spans="1:13" x14ac:dyDescent="0.25">
      <c r="A81" s="1">
        <v>80</v>
      </c>
      <c r="B81" s="1" t="s">
        <v>108</v>
      </c>
      <c r="C81" s="1">
        <v>1</v>
      </c>
      <c r="D81" s="1">
        <v>80</v>
      </c>
      <c r="E81" s="1" t="s">
        <v>189</v>
      </c>
      <c r="F81" s="1">
        <v>5.14966180455</v>
      </c>
      <c r="G81" s="1">
        <v>2.6550000142300001</v>
      </c>
      <c r="I81" s="1"/>
    </row>
    <row r="82" spans="1:13" x14ac:dyDescent="0.25">
      <c r="A82" s="1">
        <v>1</v>
      </c>
      <c r="B82" s="1" t="s">
        <v>108</v>
      </c>
      <c r="C82" s="1">
        <v>2</v>
      </c>
      <c r="D82" s="1">
        <v>1</v>
      </c>
      <c r="E82" s="1" t="s">
        <v>190</v>
      </c>
      <c r="F82" s="1">
        <v>32.149591345300003</v>
      </c>
      <c r="G82" s="1">
        <v>28.070000004000001</v>
      </c>
      <c r="I82" s="1"/>
    </row>
    <row r="83" spans="1:13" x14ac:dyDescent="0.25">
      <c r="A83" s="1">
        <v>2</v>
      </c>
      <c r="B83" s="1" t="s">
        <v>108</v>
      </c>
      <c r="C83" s="1">
        <v>2</v>
      </c>
      <c r="D83" s="1">
        <v>2</v>
      </c>
      <c r="E83" s="1" t="s">
        <v>191</v>
      </c>
      <c r="F83" s="1">
        <v>47.108518134800001</v>
      </c>
      <c r="G83" s="1">
        <v>28.164999963700001</v>
      </c>
      <c r="I83" s="1"/>
    </row>
    <row r="84" spans="1:13" x14ac:dyDescent="0.25">
      <c r="A84" s="1">
        <v>1</v>
      </c>
      <c r="B84" s="1" t="s">
        <v>108</v>
      </c>
      <c r="C84" s="1">
        <v>3</v>
      </c>
      <c r="D84" s="1">
        <v>1</v>
      </c>
      <c r="E84" s="1" t="s">
        <v>192</v>
      </c>
      <c r="F84" s="1">
        <v>38.362507171899999</v>
      </c>
      <c r="G84" s="1">
        <v>21.713000211899999</v>
      </c>
      <c r="I84" s="1"/>
    </row>
    <row r="85" spans="1:13" x14ac:dyDescent="0.25">
      <c r="A85" s="1">
        <v>2</v>
      </c>
      <c r="B85" s="1" t="s">
        <v>108</v>
      </c>
      <c r="C85" s="1">
        <v>3</v>
      </c>
      <c r="D85" s="1">
        <v>2</v>
      </c>
      <c r="E85" s="1" t="s">
        <v>193</v>
      </c>
      <c r="F85" s="1">
        <v>24.4991773739</v>
      </c>
      <c r="G85" s="1">
        <v>21.690000098199999</v>
      </c>
      <c r="I85" s="1"/>
    </row>
    <row r="86" spans="1:13" x14ac:dyDescent="0.25">
      <c r="A86" s="1">
        <v>1</v>
      </c>
      <c r="B86" s="1" t="s">
        <v>108</v>
      </c>
      <c r="C86" s="1">
        <v>4</v>
      </c>
      <c r="D86" s="1">
        <v>1</v>
      </c>
      <c r="E86" s="1" t="s">
        <v>194</v>
      </c>
      <c r="F86" s="1">
        <v>17.2710496439</v>
      </c>
      <c r="G86" s="1">
        <v>16.467999936999998</v>
      </c>
      <c r="I86" s="1"/>
      <c r="M86" s="2"/>
    </row>
    <row r="87" spans="1:13" x14ac:dyDescent="0.25">
      <c r="A87" s="1">
        <v>2</v>
      </c>
      <c r="B87" s="1" t="s">
        <v>108</v>
      </c>
      <c r="C87" s="1">
        <v>4</v>
      </c>
      <c r="D87" s="1">
        <v>2</v>
      </c>
      <c r="E87" s="1" t="s">
        <v>195</v>
      </c>
      <c r="F87" s="1">
        <v>29.289420209799999</v>
      </c>
      <c r="G87" s="1">
        <v>16.454000063199999</v>
      </c>
      <c r="I87" s="1"/>
      <c r="M87" s="2"/>
    </row>
    <row r="88" spans="1:13" x14ac:dyDescent="0.25">
      <c r="A88" s="1">
        <v>1</v>
      </c>
      <c r="B88" s="1" t="s">
        <v>108</v>
      </c>
      <c r="C88" s="1">
        <v>5</v>
      </c>
      <c r="D88" s="1">
        <v>1</v>
      </c>
      <c r="E88" s="1" t="s">
        <v>196</v>
      </c>
      <c r="F88" s="1">
        <v>25.826587611800001</v>
      </c>
      <c r="G88" s="1">
        <v>13.6959999856</v>
      </c>
      <c r="I88" s="1"/>
      <c r="M88" s="2"/>
    </row>
    <row r="89" spans="1:13" x14ac:dyDescent="0.25">
      <c r="A89" s="1">
        <v>2</v>
      </c>
      <c r="B89" s="1" t="s">
        <v>108</v>
      </c>
      <c r="C89" s="1">
        <v>5</v>
      </c>
      <c r="D89" s="1">
        <v>2</v>
      </c>
      <c r="E89" s="1" t="s">
        <v>197</v>
      </c>
      <c r="F89" s="1">
        <v>21.394112408200002</v>
      </c>
      <c r="G89" s="1">
        <v>13.723999939900001</v>
      </c>
      <c r="I89" s="1"/>
      <c r="M89" s="2"/>
    </row>
    <row r="90" spans="1:13" x14ac:dyDescent="0.25">
      <c r="A90" s="1">
        <v>1</v>
      </c>
      <c r="B90" s="1" t="s">
        <v>108</v>
      </c>
      <c r="C90" s="1">
        <v>6</v>
      </c>
      <c r="D90" s="1">
        <v>1</v>
      </c>
      <c r="E90" s="1" t="s">
        <v>198</v>
      </c>
      <c r="F90" s="1">
        <v>21.525594079899999</v>
      </c>
      <c r="G90" s="1">
        <v>12.445999886799999</v>
      </c>
      <c r="I90" s="1"/>
      <c r="M90" s="2"/>
    </row>
    <row r="91" spans="1:13" x14ac:dyDescent="0.25">
      <c r="A91" s="1">
        <v>2</v>
      </c>
      <c r="B91" s="1" t="s">
        <v>108</v>
      </c>
      <c r="C91" s="1">
        <v>6</v>
      </c>
      <c r="D91" s="1">
        <v>2</v>
      </c>
      <c r="E91" s="1" t="s">
        <v>199</v>
      </c>
      <c r="F91" s="1">
        <v>13.0581033751</v>
      </c>
      <c r="G91" s="1">
        <v>12.446999937299999</v>
      </c>
      <c r="I91" s="1"/>
      <c r="M91" s="2"/>
    </row>
    <row r="92" spans="1:13" x14ac:dyDescent="0.25">
      <c r="A92" s="1">
        <v>1</v>
      </c>
      <c r="B92" s="1" t="s">
        <v>108</v>
      </c>
      <c r="C92" s="1">
        <v>7</v>
      </c>
      <c r="D92" s="1">
        <v>1</v>
      </c>
      <c r="E92" s="1" t="s">
        <v>200</v>
      </c>
      <c r="F92" s="1">
        <v>20.5556551144</v>
      </c>
      <c r="G92" s="1">
        <v>15.4999999311</v>
      </c>
      <c r="I92" s="1"/>
      <c r="M92" s="2"/>
    </row>
    <row r="93" spans="1:13" x14ac:dyDescent="0.25">
      <c r="A93" s="1">
        <v>2</v>
      </c>
      <c r="B93" s="1" t="s">
        <v>108</v>
      </c>
      <c r="C93" s="1">
        <v>7</v>
      </c>
      <c r="D93" s="1">
        <v>2</v>
      </c>
      <c r="E93" s="1" t="s">
        <v>201</v>
      </c>
      <c r="F93" s="1">
        <v>22.524631854100001</v>
      </c>
      <c r="G93" s="1">
        <v>15.5479999371</v>
      </c>
      <c r="I93" s="1"/>
      <c r="M93" s="2"/>
    </row>
    <row r="94" spans="1:13" x14ac:dyDescent="0.25">
      <c r="A94" s="1">
        <v>1</v>
      </c>
      <c r="B94" s="1" t="s">
        <v>108</v>
      </c>
      <c r="C94" s="1">
        <v>8</v>
      </c>
      <c r="D94" s="1">
        <v>1</v>
      </c>
      <c r="E94" s="1" t="s">
        <v>202</v>
      </c>
      <c r="F94" s="1">
        <v>9.8926649205399997</v>
      </c>
      <c r="G94" s="1">
        <v>7.2329999860400003</v>
      </c>
      <c r="I94" s="1"/>
      <c r="M94" s="2"/>
    </row>
    <row r="95" spans="1:13" x14ac:dyDescent="0.25">
      <c r="A95" s="1">
        <v>2</v>
      </c>
      <c r="B95" s="1" t="s">
        <v>108</v>
      </c>
      <c r="C95" s="1">
        <v>8</v>
      </c>
      <c r="D95" s="1">
        <v>2</v>
      </c>
      <c r="E95" s="1" t="s">
        <v>203</v>
      </c>
      <c r="F95" s="1">
        <v>11.166399113800001</v>
      </c>
      <c r="G95" s="1">
        <v>7.56999994256</v>
      </c>
      <c r="I95" s="1"/>
      <c r="M95" s="2"/>
    </row>
    <row r="96" spans="1:13" x14ac:dyDescent="0.25">
      <c r="A96" s="1">
        <v>1</v>
      </c>
      <c r="B96" s="1" t="s">
        <v>108</v>
      </c>
      <c r="C96" s="1">
        <v>9</v>
      </c>
      <c r="D96" s="1">
        <v>1</v>
      </c>
      <c r="E96" s="1" t="s">
        <v>204</v>
      </c>
      <c r="F96" s="1">
        <v>12.858877077700001</v>
      </c>
      <c r="G96" s="1">
        <v>8.3160000294399996</v>
      </c>
      <c r="I96" s="1"/>
      <c r="M96" s="2"/>
    </row>
    <row r="97" spans="1:13" x14ac:dyDescent="0.25">
      <c r="A97" s="1">
        <v>2</v>
      </c>
      <c r="B97" s="1" t="s">
        <v>108</v>
      </c>
      <c r="C97" s="1">
        <v>9</v>
      </c>
      <c r="D97" s="1">
        <v>2</v>
      </c>
      <c r="E97" s="1" t="s">
        <v>205</v>
      </c>
      <c r="F97" s="1">
        <v>9.4125542938700004</v>
      </c>
      <c r="G97" s="1">
        <v>8.2899998724500001</v>
      </c>
      <c r="I97" s="1"/>
      <c r="M97" s="2"/>
    </row>
    <row r="98" spans="1:13" x14ac:dyDescent="0.25">
      <c r="A98" s="1">
        <v>1</v>
      </c>
      <c r="B98" s="1" t="s">
        <v>108</v>
      </c>
      <c r="C98" s="1">
        <v>10</v>
      </c>
      <c r="D98" s="1">
        <v>1</v>
      </c>
      <c r="E98" s="1" t="s">
        <v>206</v>
      </c>
      <c r="F98" s="1">
        <v>15.7735014968</v>
      </c>
      <c r="G98" s="1">
        <v>10.277999944999999</v>
      </c>
      <c r="I98" s="1"/>
      <c r="M98" s="2"/>
    </row>
    <row r="99" spans="1:13" x14ac:dyDescent="0.25">
      <c r="A99" s="1">
        <v>2</v>
      </c>
      <c r="B99" s="1" t="s">
        <v>108</v>
      </c>
      <c r="C99" s="1">
        <v>10</v>
      </c>
      <c r="D99" s="1">
        <v>2</v>
      </c>
      <c r="E99" s="1" t="s">
        <v>207</v>
      </c>
      <c r="F99" s="1">
        <v>17.008754987300001</v>
      </c>
      <c r="G99" s="1">
        <v>10.3999999482</v>
      </c>
      <c r="I99" s="1"/>
      <c r="M99" s="2"/>
    </row>
    <row r="100" spans="1:13" x14ac:dyDescent="0.25">
      <c r="A100" s="1">
        <v>1</v>
      </c>
      <c r="B100" s="1" t="s">
        <v>108</v>
      </c>
      <c r="C100" s="1">
        <v>11</v>
      </c>
      <c r="D100" s="1">
        <v>1</v>
      </c>
      <c r="E100" s="1" t="s">
        <v>208</v>
      </c>
      <c r="F100" s="1">
        <v>14.7056906149</v>
      </c>
      <c r="G100" s="1">
        <v>11.140000048999999</v>
      </c>
      <c r="I100" s="1"/>
      <c r="M100" s="2"/>
    </row>
    <row r="101" spans="1:13" x14ac:dyDescent="0.25">
      <c r="A101" s="1">
        <v>2</v>
      </c>
      <c r="B101" s="1" t="s">
        <v>108</v>
      </c>
      <c r="C101" s="1">
        <v>11</v>
      </c>
      <c r="D101" s="1">
        <v>2</v>
      </c>
      <c r="E101" s="1" t="s">
        <v>209</v>
      </c>
      <c r="F101" s="1">
        <v>14.7636299059</v>
      </c>
      <c r="G101" s="1">
        <v>10.8499999028</v>
      </c>
      <c r="I101" s="1"/>
      <c r="M101" s="2"/>
    </row>
    <row r="102" spans="1:13" x14ac:dyDescent="0.25">
      <c r="A102" s="1">
        <v>1</v>
      </c>
      <c r="B102" s="1" t="s">
        <v>108</v>
      </c>
      <c r="C102" s="1">
        <v>12</v>
      </c>
      <c r="D102" s="1">
        <v>1</v>
      </c>
      <c r="E102" s="1" t="s">
        <v>210</v>
      </c>
      <c r="F102" s="1">
        <v>15.1966448054</v>
      </c>
      <c r="G102" s="1">
        <v>14.022999841700001</v>
      </c>
      <c r="I102" s="1"/>
      <c r="M102" s="2"/>
    </row>
    <row r="103" spans="1:13" x14ac:dyDescent="0.25">
      <c r="A103" s="1">
        <v>2</v>
      </c>
      <c r="B103" s="1" t="s">
        <v>108</v>
      </c>
      <c r="C103" s="1">
        <v>12</v>
      </c>
      <c r="D103" s="1">
        <v>2</v>
      </c>
      <c r="E103" s="1" t="s">
        <v>211</v>
      </c>
      <c r="F103" s="1">
        <v>18.283838935199999</v>
      </c>
      <c r="G103" s="1">
        <v>14.0489998739</v>
      </c>
      <c r="I103" s="1"/>
      <c r="M103" s="2"/>
    </row>
    <row r="104" spans="1:13" x14ac:dyDescent="0.25">
      <c r="A104" s="1">
        <v>1</v>
      </c>
      <c r="B104" s="1" t="s">
        <v>109</v>
      </c>
      <c r="C104" s="1">
        <v>1</v>
      </c>
      <c r="D104" s="1">
        <v>1</v>
      </c>
      <c r="E104" s="1" t="s">
        <v>212</v>
      </c>
      <c r="F104" s="1">
        <v>16.314070629</v>
      </c>
      <c r="G104" s="1">
        <v>5.9470000378799996</v>
      </c>
      <c r="I104" s="1"/>
    </row>
    <row r="105" spans="1:13" x14ac:dyDescent="0.25">
      <c r="A105" s="1">
        <v>2</v>
      </c>
      <c r="B105" s="1" t="s">
        <v>109</v>
      </c>
      <c r="C105" s="1">
        <v>1</v>
      </c>
      <c r="D105" s="1">
        <v>2</v>
      </c>
      <c r="E105" s="1" t="s">
        <v>213</v>
      </c>
      <c r="F105" s="1">
        <v>15.793750314</v>
      </c>
      <c r="G105" s="1">
        <v>6.0110000558200003</v>
      </c>
      <c r="I105" s="1"/>
    </row>
    <row r="106" spans="1:13" x14ac:dyDescent="0.25">
      <c r="A106" s="1">
        <v>3</v>
      </c>
      <c r="B106" s="1" t="s">
        <v>109</v>
      </c>
      <c r="C106" s="1">
        <v>1</v>
      </c>
      <c r="D106" s="1">
        <v>3</v>
      </c>
      <c r="E106" s="1" t="s">
        <v>214</v>
      </c>
      <c r="F106" s="1">
        <v>11.660768147600001</v>
      </c>
      <c r="G106" s="1">
        <v>4.6300000175799996</v>
      </c>
      <c r="I106" s="1"/>
    </row>
    <row r="107" spans="1:13" x14ac:dyDescent="0.25">
      <c r="A107" s="1">
        <v>4</v>
      </c>
      <c r="B107" s="1" t="s">
        <v>109</v>
      </c>
      <c r="C107" s="1">
        <v>1</v>
      </c>
      <c r="D107" s="1">
        <v>4</v>
      </c>
      <c r="E107" s="1" t="s">
        <v>215</v>
      </c>
      <c r="F107" s="1">
        <v>12.2359371334</v>
      </c>
      <c r="G107" s="1">
        <v>4.6300000175799996</v>
      </c>
      <c r="I107" s="1"/>
    </row>
    <row r="108" spans="1:13" x14ac:dyDescent="0.25">
      <c r="A108" s="1">
        <v>5</v>
      </c>
      <c r="B108" s="1" t="s">
        <v>109</v>
      </c>
      <c r="C108" s="1">
        <v>1</v>
      </c>
      <c r="D108" s="1">
        <v>5</v>
      </c>
      <c r="E108" s="1" t="s">
        <v>216</v>
      </c>
      <c r="F108" s="1">
        <v>4.6403959393500003</v>
      </c>
      <c r="G108" s="1">
        <v>1.60800002515</v>
      </c>
      <c r="I108" s="1"/>
    </row>
    <row r="109" spans="1:13" x14ac:dyDescent="0.25">
      <c r="A109" s="1">
        <v>6</v>
      </c>
      <c r="B109" s="1" t="s">
        <v>109</v>
      </c>
      <c r="C109" s="1">
        <v>1</v>
      </c>
      <c r="D109" s="1">
        <v>6</v>
      </c>
      <c r="E109" s="1" t="s">
        <v>217</v>
      </c>
      <c r="F109" s="1">
        <v>3.3353188037899999</v>
      </c>
      <c r="G109" s="1">
        <v>1.60800002515</v>
      </c>
      <c r="I109" s="1"/>
    </row>
    <row r="110" spans="1:13" x14ac:dyDescent="0.25">
      <c r="A110" s="1">
        <v>7</v>
      </c>
      <c r="B110" s="1" t="s">
        <v>109</v>
      </c>
      <c r="C110" s="1">
        <v>1</v>
      </c>
      <c r="D110" s="1">
        <v>7</v>
      </c>
      <c r="E110" s="1" t="s">
        <v>218</v>
      </c>
      <c r="F110" s="1">
        <v>11.0640806183</v>
      </c>
      <c r="G110" s="1">
        <v>4.1720000077000003</v>
      </c>
      <c r="I110" s="1"/>
    </row>
    <row r="111" spans="1:13" x14ac:dyDescent="0.25">
      <c r="A111" s="1">
        <v>8</v>
      </c>
      <c r="B111" s="1" t="s">
        <v>109</v>
      </c>
      <c r="C111" s="1">
        <v>1</v>
      </c>
      <c r="D111" s="1">
        <v>8</v>
      </c>
      <c r="E111" s="1" t="s">
        <v>219</v>
      </c>
      <c r="F111" s="1">
        <v>11.633911702800001</v>
      </c>
      <c r="G111" s="1">
        <v>4.1720000077000003</v>
      </c>
      <c r="I111" s="1"/>
    </row>
    <row r="112" spans="1:13" x14ac:dyDescent="0.25">
      <c r="A112" s="1">
        <v>9</v>
      </c>
      <c r="B112" s="1" t="s">
        <v>109</v>
      </c>
      <c r="C112" s="1">
        <v>1</v>
      </c>
      <c r="D112" s="1">
        <v>9</v>
      </c>
      <c r="E112" s="1" t="s">
        <v>220</v>
      </c>
      <c r="F112" s="1">
        <v>12.9439057391</v>
      </c>
      <c r="G112" s="1">
        <v>5.0390000315399996</v>
      </c>
      <c r="I112" s="1"/>
    </row>
    <row r="113" spans="1:9" x14ac:dyDescent="0.25">
      <c r="A113" s="1">
        <v>10</v>
      </c>
      <c r="B113" s="1" t="s">
        <v>109</v>
      </c>
      <c r="C113" s="1">
        <v>1</v>
      </c>
      <c r="D113" s="1">
        <v>10</v>
      </c>
      <c r="E113" s="1" t="s">
        <v>221</v>
      </c>
      <c r="F113" s="1">
        <v>13.753139404600001</v>
      </c>
      <c r="G113" s="1">
        <v>5.0390000315399996</v>
      </c>
      <c r="I113" s="1"/>
    </row>
    <row r="114" spans="1:9" x14ac:dyDescent="0.25">
      <c r="A114" s="1">
        <v>11</v>
      </c>
      <c r="B114" s="1" t="s">
        <v>109</v>
      </c>
      <c r="C114" s="1">
        <v>1</v>
      </c>
      <c r="D114" s="1">
        <v>11</v>
      </c>
      <c r="E114" s="1" t="s">
        <v>222</v>
      </c>
      <c r="F114" s="1">
        <v>22.243789210900001</v>
      </c>
      <c r="G114" s="1">
        <v>8.3390000518399994</v>
      </c>
      <c r="I114" s="1"/>
    </row>
    <row r="115" spans="1:9" x14ac:dyDescent="0.25">
      <c r="A115" s="1">
        <v>12</v>
      </c>
      <c r="B115" s="1" t="s">
        <v>109</v>
      </c>
      <c r="C115" s="1">
        <v>1</v>
      </c>
      <c r="D115" s="1">
        <v>12</v>
      </c>
      <c r="E115" s="1" t="s">
        <v>223</v>
      </c>
      <c r="F115" s="1">
        <v>19.694401711200001</v>
      </c>
      <c r="G115" s="1">
        <v>8.3390000518399994</v>
      </c>
      <c r="I115" s="1"/>
    </row>
    <row r="116" spans="1:9" x14ac:dyDescent="0.25">
      <c r="A116" s="1">
        <v>13</v>
      </c>
      <c r="B116" s="1" t="s">
        <v>109</v>
      </c>
      <c r="C116" s="1">
        <v>1</v>
      </c>
      <c r="D116" s="1">
        <v>13</v>
      </c>
      <c r="E116" s="1" t="s">
        <v>224</v>
      </c>
      <c r="F116" s="1">
        <v>23.097993496800001</v>
      </c>
      <c r="G116" s="1">
        <v>10.2320000716</v>
      </c>
      <c r="I116" s="1"/>
    </row>
    <row r="117" spans="1:9" x14ac:dyDescent="0.25">
      <c r="A117" s="1">
        <v>14</v>
      </c>
      <c r="B117" s="1" t="s">
        <v>109</v>
      </c>
      <c r="C117" s="1">
        <v>1</v>
      </c>
      <c r="D117" s="1">
        <v>14</v>
      </c>
      <c r="E117" s="1" t="s">
        <v>225</v>
      </c>
      <c r="F117" s="1">
        <v>23.419910643200001</v>
      </c>
      <c r="G117" s="1">
        <v>10.2320000716</v>
      </c>
      <c r="I117" s="1"/>
    </row>
    <row r="118" spans="1:9" x14ac:dyDescent="0.25">
      <c r="A118" s="1">
        <v>15</v>
      </c>
      <c r="B118" s="1" t="s">
        <v>109</v>
      </c>
      <c r="C118" s="1">
        <v>1</v>
      </c>
      <c r="D118" s="1">
        <v>15</v>
      </c>
      <c r="E118" s="1" t="s">
        <v>226</v>
      </c>
      <c r="F118" s="1">
        <v>9.5231878664299998</v>
      </c>
      <c r="G118" s="1">
        <v>3.19900000747</v>
      </c>
      <c r="I118" s="1"/>
    </row>
    <row r="119" spans="1:9" x14ac:dyDescent="0.25">
      <c r="A119" s="1">
        <v>16</v>
      </c>
      <c r="B119" s="1" t="s">
        <v>109</v>
      </c>
      <c r="C119" s="1">
        <v>1</v>
      </c>
      <c r="D119" s="1">
        <v>16</v>
      </c>
      <c r="E119" s="1" t="s">
        <v>227</v>
      </c>
      <c r="F119" s="1">
        <v>8.2012455705599994</v>
      </c>
      <c r="G119" s="1">
        <v>3.19900000747</v>
      </c>
      <c r="I119" s="1"/>
    </row>
    <row r="120" spans="1:9" x14ac:dyDescent="0.25">
      <c r="A120" s="1">
        <v>17</v>
      </c>
      <c r="B120" s="1" t="s">
        <v>109</v>
      </c>
      <c r="C120" s="1">
        <v>1</v>
      </c>
      <c r="D120" s="1">
        <v>17</v>
      </c>
      <c r="E120" s="1" t="s">
        <v>228</v>
      </c>
      <c r="F120" s="1">
        <v>11.293704867400001</v>
      </c>
      <c r="G120" s="1">
        <v>4.2469999752899996</v>
      </c>
      <c r="I120" s="1"/>
    </row>
    <row r="121" spans="1:9" x14ac:dyDescent="0.25">
      <c r="A121" s="1">
        <v>18</v>
      </c>
      <c r="B121" s="1" t="s">
        <v>109</v>
      </c>
      <c r="C121" s="1">
        <v>1</v>
      </c>
      <c r="D121" s="1">
        <v>18</v>
      </c>
      <c r="E121" s="1" t="s">
        <v>229</v>
      </c>
      <c r="F121" s="1">
        <v>12.450547799500001</v>
      </c>
      <c r="G121" s="1">
        <v>4.2459999918899998</v>
      </c>
      <c r="I121" s="1"/>
    </row>
    <row r="122" spans="1:9" x14ac:dyDescent="0.25">
      <c r="A122" s="1">
        <v>19</v>
      </c>
      <c r="B122" s="1" t="s">
        <v>109</v>
      </c>
      <c r="C122" s="1">
        <v>1</v>
      </c>
      <c r="D122" s="1">
        <v>19</v>
      </c>
      <c r="E122" s="1" t="s">
        <v>230</v>
      </c>
      <c r="F122" s="1">
        <v>8.4231890179200004</v>
      </c>
      <c r="G122" s="1">
        <v>3.2879999876000001</v>
      </c>
      <c r="I122" s="1"/>
    </row>
    <row r="123" spans="1:9" x14ac:dyDescent="0.25">
      <c r="A123" s="1">
        <v>20</v>
      </c>
      <c r="B123" s="1" t="s">
        <v>109</v>
      </c>
      <c r="C123" s="1">
        <v>1</v>
      </c>
      <c r="D123" s="1">
        <v>20</v>
      </c>
      <c r="E123" s="1" t="s">
        <v>231</v>
      </c>
      <c r="F123" s="1">
        <v>7.1190772354599998</v>
      </c>
      <c r="G123" s="1">
        <v>3.2879999876000001</v>
      </c>
      <c r="I123" s="1"/>
    </row>
    <row r="124" spans="1:9" x14ac:dyDescent="0.25">
      <c r="A124" s="1">
        <v>21</v>
      </c>
      <c r="B124" s="1" t="s">
        <v>109</v>
      </c>
      <c r="C124" s="1">
        <v>1</v>
      </c>
      <c r="D124" s="1">
        <v>21</v>
      </c>
      <c r="E124" s="1" t="s">
        <v>232</v>
      </c>
      <c r="F124" s="1">
        <v>13.3599048406</v>
      </c>
      <c r="G124" s="1">
        <v>7.3570000473399997</v>
      </c>
      <c r="I124" s="1"/>
    </row>
    <row r="125" spans="1:9" x14ac:dyDescent="0.25">
      <c r="A125" s="1">
        <v>22</v>
      </c>
      <c r="B125" s="1" t="s">
        <v>109</v>
      </c>
      <c r="C125" s="1">
        <v>1</v>
      </c>
      <c r="D125" s="1">
        <v>22</v>
      </c>
      <c r="E125" s="1" t="s">
        <v>233</v>
      </c>
      <c r="F125" s="1">
        <v>12.876679189500001</v>
      </c>
      <c r="G125" s="1">
        <v>7.3570000473399997</v>
      </c>
      <c r="I125" s="1"/>
    </row>
    <row r="126" spans="1:9" x14ac:dyDescent="0.25">
      <c r="A126" s="1">
        <v>23</v>
      </c>
      <c r="B126" s="1" t="s">
        <v>109</v>
      </c>
      <c r="C126" s="1">
        <v>1</v>
      </c>
      <c r="D126" s="1">
        <v>23</v>
      </c>
      <c r="E126" s="1" t="s">
        <v>234</v>
      </c>
      <c r="F126" s="1">
        <v>12.050241250499999</v>
      </c>
      <c r="G126" s="1">
        <v>4.6740000303800002</v>
      </c>
      <c r="I126" s="1"/>
    </row>
    <row r="127" spans="1:9" x14ac:dyDescent="0.25">
      <c r="A127" s="1">
        <v>24</v>
      </c>
      <c r="B127" s="1" t="s">
        <v>109</v>
      </c>
      <c r="C127" s="1">
        <v>1</v>
      </c>
      <c r="D127" s="1">
        <v>24</v>
      </c>
      <c r="E127" s="1" t="s">
        <v>235</v>
      </c>
      <c r="F127" s="1">
        <v>12.4787808582</v>
      </c>
      <c r="G127" s="1">
        <v>4.6740000303800002</v>
      </c>
      <c r="I127" s="1"/>
    </row>
    <row r="128" spans="1:9" x14ac:dyDescent="0.25">
      <c r="A128" s="1">
        <v>25</v>
      </c>
      <c r="B128" s="1" t="s">
        <v>109</v>
      </c>
      <c r="C128" s="1">
        <v>1</v>
      </c>
      <c r="D128" s="1">
        <v>25</v>
      </c>
      <c r="E128" s="1" t="s">
        <v>236</v>
      </c>
      <c r="F128" s="1">
        <v>23.222859745800001</v>
      </c>
      <c r="G128" s="1">
        <v>10.573999907799999</v>
      </c>
      <c r="I128" s="1"/>
    </row>
    <row r="129" spans="1:9" x14ac:dyDescent="0.25">
      <c r="A129" s="1">
        <v>26</v>
      </c>
      <c r="B129" s="1" t="s">
        <v>109</v>
      </c>
      <c r="C129" s="1">
        <v>1</v>
      </c>
      <c r="D129" s="1">
        <v>26</v>
      </c>
      <c r="E129" s="1" t="s">
        <v>237</v>
      </c>
      <c r="F129" s="1">
        <v>20.855581302200001</v>
      </c>
      <c r="G129" s="1">
        <v>10.573999907799999</v>
      </c>
      <c r="I129" s="1"/>
    </row>
    <row r="130" spans="1:9" x14ac:dyDescent="0.25">
      <c r="A130" s="1">
        <v>27</v>
      </c>
      <c r="B130" s="1" t="s">
        <v>109</v>
      </c>
      <c r="C130" s="1">
        <v>1</v>
      </c>
      <c r="D130" s="1">
        <v>27</v>
      </c>
      <c r="E130" s="1" t="s">
        <v>238</v>
      </c>
      <c r="F130" s="1">
        <v>17.725947922100001</v>
      </c>
      <c r="G130" s="1">
        <v>7.0729999672600004</v>
      </c>
      <c r="I130" s="1"/>
    </row>
    <row r="131" spans="1:9" x14ac:dyDescent="0.25">
      <c r="A131" s="1">
        <v>28</v>
      </c>
      <c r="B131" s="1" t="s">
        <v>109</v>
      </c>
      <c r="C131" s="1">
        <v>1</v>
      </c>
      <c r="D131" s="1">
        <v>28</v>
      </c>
      <c r="E131" s="1" t="s">
        <v>239</v>
      </c>
      <c r="F131" s="1">
        <v>17.239565398500002</v>
      </c>
      <c r="G131" s="1">
        <v>7.0729999672600004</v>
      </c>
      <c r="I131" s="1"/>
    </row>
    <row r="132" spans="1:9" x14ac:dyDescent="0.25">
      <c r="A132" s="1">
        <v>29</v>
      </c>
      <c r="B132" s="1" t="s">
        <v>109</v>
      </c>
      <c r="C132" s="1">
        <v>1</v>
      </c>
      <c r="D132" s="1">
        <v>29</v>
      </c>
      <c r="E132" s="1" t="s">
        <v>240</v>
      </c>
      <c r="F132" s="1">
        <v>23.968857664600002</v>
      </c>
      <c r="G132" s="1">
        <v>11.5360000059</v>
      </c>
      <c r="I132" s="1"/>
    </row>
    <row r="133" spans="1:9" x14ac:dyDescent="0.25">
      <c r="A133" s="1">
        <v>30</v>
      </c>
      <c r="B133" s="1" t="s">
        <v>109</v>
      </c>
      <c r="C133" s="1">
        <v>1</v>
      </c>
      <c r="D133" s="1">
        <v>30</v>
      </c>
      <c r="E133" s="1" t="s">
        <v>241</v>
      </c>
      <c r="F133" s="1">
        <v>23.634900832500001</v>
      </c>
      <c r="G133" s="1">
        <v>11.5360000059</v>
      </c>
      <c r="I133" s="1"/>
    </row>
    <row r="134" spans="1:9" x14ac:dyDescent="0.25">
      <c r="A134" s="1">
        <v>31</v>
      </c>
      <c r="B134" s="1" t="s">
        <v>109</v>
      </c>
      <c r="C134" s="1">
        <v>1</v>
      </c>
      <c r="D134" s="1">
        <v>31</v>
      </c>
      <c r="E134" s="1" t="s">
        <v>242</v>
      </c>
      <c r="F134" s="1">
        <v>4.8930568248000004</v>
      </c>
      <c r="G134" s="1">
        <v>3.5310000479200001</v>
      </c>
      <c r="I134" s="1"/>
    </row>
    <row r="135" spans="1:9" x14ac:dyDescent="0.25">
      <c r="A135" s="1">
        <v>32</v>
      </c>
      <c r="B135" s="1" t="s">
        <v>109</v>
      </c>
      <c r="C135" s="1">
        <v>1</v>
      </c>
      <c r="D135" s="1">
        <v>32</v>
      </c>
      <c r="E135" s="1" t="s">
        <v>243</v>
      </c>
      <c r="F135" s="1">
        <v>4.9304997026899997</v>
      </c>
      <c r="G135" s="1">
        <v>3.5310000479200001</v>
      </c>
      <c r="I135" s="1"/>
    </row>
    <row r="136" spans="1:9" x14ac:dyDescent="0.25">
      <c r="A136" s="1">
        <v>33</v>
      </c>
      <c r="B136" s="1" t="s">
        <v>109</v>
      </c>
      <c r="C136" s="1">
        <v>1</v>
      </c>
      <c r="D136" s="1">
        <v>33</v>
      </c>
      <c r="E136" s="1" t="s">
        <v>244</v>
      </c>
      <c r="F136" s="1">
        <v>4.6367520839000003</v>
      </c>
      <c r="G136" s="1">
        <v>2.0809999778899999</v>
      </c>
      <c r="I136" s="1"/>
    </row>
    <row r="137" spans="1:9" x14ac:dyDescent="0.25">
      <c r="A137" s="1">
        <v>34</v>
      </c>
      <c r="B137" s="1" t="s">
        <v>109</v>
      </c>
      <c r="C137" s="1">
        <v>1</v>
      </c>
      <c r="D137" s="1">
        <v>34</v>
      </c>
      <c r="E137" s="1" t="s">
        <v>245</v>
      </c>
      <c r="F137" s="1">
        <v>4.8144871145500003</v>
      </c>
      <c r="G137" s="1">
        <v>2.0809999778899999</v>
      </c>
      <c r="I137" s="1"/>
    </row>
    <row r="138" spans="1:9" x14ac:dyDescent="0.25">
      <c r="A138" s="1">
        <v>35</v>
      </c>
      <c r="B138" s="1" t="s">
        <v>109</v>
      </c>
      <c r="C138" s="1">
        <v>1</v>
      </c>
      <c r="D138" s="1">
        <v>35</v>
      </c>
      <c r="E138" s="1" t="s">
        <v>246</v>
      </c>
      <c r="F138" s="1">
        <v>3.58358281851</v>
      </c>
      <c r="G138" s="1">
        <v>1.9380000233700001</v>
      </c>
      <c r="I138" s="1"/>
    </row>
    <row r="139" spans="1:9" x14ac:dyDescent="0.25">
      <c r="A139" s="1">
        <v>36</v>
      </c>
      <c r="B139" s="1" t="s">
        <v>109</v>
      </c>
      <c r="C139" s="1">
        <v>1</v>
      </c>
      <c r="D139" s="1">
        <v>36</v>
      </c>
      <c r="E139" s="1" t="s">
        <v>247</v>
      </c>
      <c r="F139" s="1">
        <v>3.4303948432200002</v>
      </c>
      <c r="G139" s="1">
        <v>1.9380000233700001</v>
      </c>
      <c r="I139" s="1"/>
    </row>
    <row r="140" spans="1:9" x14ac:dyDescent="0.25">
      <c r="A140" s="1">
        <v>37</v>
      </c>
      <c r="B140" s="1" t="s">
        <v>109</v>
      </c>
      <c r="C140" s="1">
        <v>1</v>
      </c>
      <c r="D140" s="1">
        <v>37</v>
      </c>
      <c r="E140" s="1" t="s">
        <v>248</v>
      </c>
      <c r="F140" s="1">
        <v>12.498347837500001</v>
      </c>
      <c r="G140" s="1">
        <v>6.5980000197899997</v>
      </c>
      <c r="I140" s="1"/>
    </row>
    <row r="141" spans="1:9" x14ac:dyDescent="0.25">
      <c r="A141" s="1">
        <v>38</v>
      </c>
      <c r="B141" s="1" t="s">
        <v>109</v>
      </c>
      <c r="C141" s="1">
        <v>1</v>
      </c>
      <c r="D141" s="1">
        <v>38</v>
      </c>
      <c r="E141" s="1" t="s">
        <v>249</v>
      </c>
      <c r="F141" s="1">
        <v>14.792782626999999</v>
      </c>
      <c r="G141" s="1">
        <v>6.5980000197899997</v>
      </c>
      <c r="I141" s="1"/>
    </row>
    <row r="142" spans="1:9" x14ac:dyDescent="0.25">
      <c r="A142" s="1">
        <v>39</v>
      </c>
      <c r="B142" s="1" t="s">
        <v>109</v>
      </c>
      <c r="C142" s="1">
        <v>1</v>
      </c>
      <c r="D142" s="1">
        <v>39</v>
      </c>
      <c r="E142" s="1" t="s">
        <v>250</v>
      </c>
      <c r="F142" s="1">
        <v>18.104449856999999</v>
      </c>
      <c r="G142" s="1">
        <v>7.7980000115900001</v>
      </c>
      <c r="I142" s="1"/>
    </row>
    <row r="143" spans="1:9" x14ac:dyDescent="0.25">
      <c r="A143" s="1">
        <v>40</v>
      </c>
      <c r="B143" s="1" t="s">
        <v>109</v>
      </c>
      <c r="C143" s="1">
        <v>1</v>
      </c>
      <c r="D143" s="1">
        <v>40</v>
      </c>
      <c r="E143" s="1" t="s">
        <v>251</v>
      </c>
      <c r="F143" s="1">
        <v>18.724530145500001</v>
      </c>
      <c r="G143" s="1">
        <v>7.7980000115900001</v>
      </c>
      <c r="I143" s="1"/>
    </row>
    <row r="144" spans="1:9" x14ac:dyDescent="0.25">
      <c r="A144" s="1">
        <v>41</v>
      </c>
      <c r="B144" s="1" t="s">
        <v>109</v>
      </c>
      <c r="C144" s="1">
        <v>1</v>
      </c>
      <c r="D144" s="1">
        <v>41</v>
      </c>
      <c r="E144" s="1" t="s">
        <v>252</v>
      </c>
      <c r="F144" s="1">
        <v>9.1532019171899996</v>
      </c>
      <c r="G144" s="1">
        <v>3.28500002529</v>
      </c>
      <c r="I144" s="1"/>
    </row>
    <row r="145" spans="1:9" x14ac:dyDescent="0.25">
      <c r="A145" s="1">
        <v>42</v>
      </c>
      <c r="B145" s="1" t="s">
        <v>109</v>
      </c>
      <c r="C145" s="1">
        <v>1</v>
      </c>
      <c r="D145" s="1">
        <v>42</v>
      </c>
      <c r="E145" s="1" t="s">
        <v>253</v>
      </c>
      <c r="F145" s="1">
        <v>9.3894287943800006</v>
      </c>
      <c r="G145" s="1">
        <v>3.2780000334600001</v>
      </c>
      <c r="I145" s="1"/>
    </row>
    <row r="146" spans="1:9" x14ac:dyDescent="0.25">
      <c r="A146" s="1">
        <v>43</v>
      </c>
      <c r="B146" s="1" t="s">
        <v>109</v>
      </c>
      <c r="C146" s="1">
        <v>1</v>
      </c>
      <c r="D146" s="1">
        <v>43</v>
      </c>
      <c r="E146" s="1" t="s">
        <v>254</v>
      </c>
      <c r="F146" s="1">
        <v>12.0137027018</v>
      </c>
      <c r="G146" s="1">
        <v>6.3810000382399998</v>
      </c>
      <c r="I146" s="1"/>
    </row>
    <row r="147" spans="1:9" x14ac:dyDescent="0.25">
      <c r="A147" s="1">
        <v>44</v>
      </c>
      <c r="B147" s="1" t="s">
        <v>109</v>
      </c>
      <c r="C147" s="1">
        <v>1</v>
      </c>
      <c r="D147" s="1">
        <v>44</v>
      </c>
      <c r="E147" s="1" t="s">
        <v>255</v>
      </c>
      <c r="F147" s="1">
        <v>11.964338541</v>
      </c>
      <c r="G147" s="1">
        <v>6.3810000382399998</v>
      </c>
      <c r="I147" s="1"/>
    </row>
    <row r="148" spans="1:9" x14ac:dyDescent="0.25">
      <c r="A148" s="1">
        <v>45</v>
      </c>
      <c r="B148" s="1" t="s">
        <v>109</v>
      </c>
      <c r="C148" s="1">
        <v>1</v>
      </c>
      <c r="D148" s="1">
        <v>45</v>
      </c>
      <c r="E148" s="1" t="s">
        <v>256</v>
      </c>
      <c r="F148" s="1">
        <v>23.112166419600001</v>
      </c>
      <c r="G148" s="1">
        <v>10.362999975699999</v>
      </c>
      <c r="I148" s="1"/>
    </row>
    <row r="149" spans="1:9" x14ac:dyDescent="0.25">
      <c r="A149" s="1">
        <v>46</v>
      </c>
      <c r="B149" s="1" t="s">
        <v>109</v>
      </c>
      <c r="C149" s="1">
        <v>1</v>
      </c>
      <c r="D149" s="1">
        <v>46</v>
      </c>
      <c r="E149" s="1" t="s">
        <v>257</v>
      </c>
      <c r="F149" s="1">
        <v>27.1211299263</v>
      </c>
      <c r="G149" s="1">
        <v>10.362999975699999</v>
      </c>
      <c r="I149" s="1"/>
    </row>
    <row r="150" spans="1:9" x14ac:dyDescent="0.25">
      <c r="A150" s="1">
        <v>47</v>
      </c>
      <c r="B150" s="1" t="s">
        <v>109</v>
      </c>
      <c r="C150" s="1">
        <v>1</v>
      </c>
      <c r="D150" s="1">
        <v>47</v>
      </c>
      <c r="E150" s="1" t="s">
        <v>258</v>
      </c>
      <c r="F150" s="1">
        <v>9.8077573552700006</v>
      </c>
      <c r="G150" s="1">
        <v>4.0709999837000002</v>
      </c>
      <c r="I150" s="1"/>
    </row>
    <row r="151" spans="1:9" x14ac:dyDescent="0.25">
      <c r="A151" s="1">
        <v>48</v>
      </c>
      <c r="B151" s="1" t="s">
        <v>109</v>
      </c>
      <c r="C151" s="1">
        <v>1</v>
      </c>
      <c r="D151" s="1">
        <v>48</v>
      </c>
      <c r="E151" s="1" t="s">
        <v>259</v>
      </c>
      <c r="F151" s="1">
        <v>9.8267973214400008</v>
      </c>
      <c r="G151" s="1">
        <v>4.0709999837000002</v>
      </c>
      <c r="I151" s="1"/>
    </row>
    <row r="152" spans="1:9" x14ac:dyDescent="0.25">
      <c r="A152" s="1">
        <v>49</v>
      </c>
      <c r="B152" s="1" t="s">
        <v>109</v>
      </c>
      <c r="C152" s="1">
        <v>1</v>
      </c>
      <c r="D152" s="1">
        <v>49</v>
      </c>
      <c r="E152" s="1" t="s">
        <v>260</v>
      </c>
      <c r="F152" s="1">
        <v>13.9695333466</v>
      </c>
      <c r="G152" s="1">
        <v>7.3530000112999998</v>
      </c>
      <c r="I152" s="1"/>
    </row>
    <row r="153" spans="1:9" x14ac:dyDescent="0.25">
      <c r="A153" s="1">
        <v>50</v>
      </c>
      <c r="B153" s="1" t="s">
        <v>109</v>
      </c>
      <c r="C153" s="1">
        <v>1</v>
      </c>
      <c r="D153" s="1">
        <v>50</v>
      </c>
      <c r="E153" s="1" t="s">
        <v>261</v>
      </c>
      <c r="F153" s="1">
        <v>13.1066326462</v>
      </c>
      <c r="G153" s="1">
        <v>7.3530000112999998</v>
      </c>
      <c r="I153" s="1"/>
    </row>
    <row r="154" spans="1:9" x14ac:dyDescent="0.25">
      <c r="A154" s="1">
        <v>51</v>
      </c>
      <c r="B154" s="1" t="s">
        <v>109</v>
      </c>
      <c r="C154" s="1">
        <v>1</v>
      </c>
      <c r="D154" s="1">
        <v>51</v>
      </c>
      <c r="E154" s="1" t="s">
        <v>262</v>
      </c>
      <c r="F154" s="1">
        <v>6.2155389413200002</v>
      </c>
      <c r="G154" s="1">
        <v>2.5679999925199999</v>
      </c>
      <c r="I154" s="1"/>
    </row>
    <row r="155" spans="1:9" x14ac:dyDescent="0.25">
      <c r="A155" s="1">
        <v>52</v>
      </c>
      <c r="B155" s="1" t="s">
        <v>109</v>
      </c>
      <c r="C155" s="1">
        <v>1</v>
      </c>
      <c r="D155" s="1">
        <v>52</v>
      </c>
      <c r="E155" s="1" t="s">
        <v>263</v>
      </c>
      <c r="F155" s="1">
        <v>7.0885308161399996</v>
      </c>
      <c r="G155" s="1">
        <v>2.5679999925199999</v>
      </c>
      <c r="I155" s="1"/>
    </row>
    <row r="156" spans="1:9" x14ac:dyDescent="0.25">
      <c r="A156" s="1">
        <v>53</v>
      </c>
      <c r="B156" s="1" t="s">
        <v>109</v>
      </c>
      <c r="C156" s="1">
        <v>1</v>
      </c>
      <c r="D156" s="1">
        <v>53</v>
      </c>
      <c r="E156" s="1" t="s">
        <v>264</v>
      </c>
      <c r="F156" s="1">
        <v>40.963392656300002</v>
      </c>
      <c r="G156" s="1">
        <v>22.5119998604</v>
      </c>
      <c r="I156" s="1"/>
    </row>
    <row r="157" spans="1:9" x14ac:dyDescent="0.25">
      <c r="A157" s="1">
        <v>54</v>
      </c>
      <c r="B157" s="1" t="s">
        <v>109</v>
      </c>
      <c r="C157" s="1">
        <v>1</v>
      </c>
      <c r="D157" s="1">
        <v>54</v>
      </c>
      <c r="E157" s="1" t="s">
        <v>265</v>
      </c>
      <c r="F157" s="1">
        <v>33.487652402400002</v>
      </c>
      <c r="G157" s="1">
        <v>22.5119998604</v>
      </c>
      <c r="I157" s="1"/>
    </row>
    <row r="158" spans="1:9" x14ac:dyDescent="0.25">
      <c r="A158" s="1">
        <v>55</v>
      </c>
      <c r="B158" s="1" t="s">
        <v>109</v>
      </c>
      <c r="C158" s="1">
        <v>1</v>
      </c>
      <c r="D158" s="1">
        <v>55</v>
      </c>
      <c r="E158" s="1" t="s">
        <v>266</v>
      </c>
      <c r="F158" s="1">
        <v>30.855769865199999</v>
      </c>
      <c r="G158" s="1">
        <v>10.2819999978</v>
      </c>
      <c r="I158" s="1"/>
    </row>
    <row r="159" spans="1:9" x14ac:dyDescent="0.25">
      <c r="A159" s="1">
        <v>56</v>
      </c>
      <c r="B159" s="1" t="s">
        <v>109</v>
      </c>
      <c r="C159" s="1">
        <v>1</v>
      </c>
      <c r="D159" s="1">
        <v>56</v>
      </c>
      <c r="E159" s="1" t="s">
        <v>267</v>
      </c>
      <c r="F159" s="1">
        <v>25.769114572599999</v>
      </c>
      <c r="G159" s="1">
        <v>10.214999973799999</v>
      </c>
      <c r="I159" s="1"/>
    </row>
    <row r="160" spans="1:9" x14ac:dyDescent="0.25">
      <c r="A160" s="1">
        <v>57</v>
      </c>
      <c r="B160" s="1" t="s">
        <v>109</v>
      </c>
      <c r="C160" s="1">
        <v>1</v>
      </c>
      <c r="D160" s="1">
        <v>57</v>
      </c>
      <c r="E160" s="1" t="s">
        <v>268</v>
      </c>
      <c r="F160" s="1">
        <v>8.7973912134799992</v>
      </c>
      <c r="G160" s="1">
        <v>7.4820000603799999</v>
      </c>
      <c r="I160" s="1"/>
    </row>
    <row r="161" spans="1:9" x14ac:dyDescent="0.25">
      <c r="A161" s="1">
        <v>58</v>
      </c>
      <c r="B161" s="1" t="s">
        <v>109</v>
      </c>
      <c r="C161" s="1">
        <v>1</v>
      </c>
      <c r="D161" s="1">
        <v>58</v>
      </c>
      <c r="E161" s="1" t="s">
        <v>269</v>
      </c>
      <c r="F161" s="1">
        <v>10.866492625299999</v>
      </c>
      <c r="G161" s="1">
        <v>7.48899993673</v>
      </c>
      <c r="I161" s="1"/>
    </row>
    <row r="162" spans="1:9" x14ac:dyDescent="0.25">
      <c r="A162" s="1">
        <v>59</v>
      </c>
      <c r="B162" s="1" t="s">
        <v>109</v>
      </c>
      <c r="C162" s="1">
        <v>1</v>
      </c>
      <c r="D162" s="1">
        <v>59</v>
      </c>
      <c r="E162" s="1" t="s">
        <v>270</v>
      </c>
      <c r="F162" s="1">
        <v>6.3366590887300003</v>
      </c>
      <c r="G162" s="1">
        <v>6.2430000156199998</v>
      </c>
      <c r="I162" s="1"/>
    </row>
    <row r="163" spans="1:9" x14ac:dyDescent="0.25">
      <c r="A163" s="1">
        <v>60</v>
      </c>
      <c r="B163" s="1" t="s">
        <v>109</v>
      </c>
      <c r="C163" s="1">
        <v>1</v>
      </c>
      <c r="D163" s="1">
        <v>60</v>
      </c>
      <c r="E163" s="1" t="s">
        <v>271</v>
      </c>
      <c r="F163" s="1">
        <v>6.2792363464800003</v>
      </c>
      <c r="G163" s="1">
        <v>6.2290000617499999</v>
      </c>
      <c r="I163" s="1"/>
    </row>
    <row r="164" spans="1:9" x14ac:dyDescent="0.25">
      <c r="A164" s="1">
        <v>61</v>
      </c>
      <c r="B164" s="1" t="s">
        <v>109</v>
      </c>
      <c r="C164" s="1">
        <v>1</v>
      </c>
      <c r="D164" s="1">
        <v>61</v>
      </c>
      <c r="E164" s="1" t="s">
        <v>272</v>
      </c>
      <c r="F164" s="1">
        <v>9.3427059054400008</v>
      </c>
      <c r="G164" s="1">
        <v>9.2779999077300008</v>
      </c>
      <c r="I164" s="1"/>
    </row>
    <row r="165" spans="1:9" x14ac:dyDescent="0.25">
      <c r="A165" s="1">
        <v>62</v>
      </c>
      <c r="B165" s="1" t="s">
        <v>109</v>
      </c>
      <c r="C165" s="1">
        <v>1</v>
      </c>
      <c r="D165" s="1">
        <v>62</v>
      </c>
      <c r="E165" s="1" t="s">
        <v>273</v>
      </c>
      <c r="F165" s="1">
        <v>9.5073971152300008</v>
      </c>
      <c r="G165" s="1">
        <v>9.4519999325300006</v>
      </c>
      <c r="I165" s="1"/>
    </row>
    <row r="166" spans="1:9" x14ac:dyDescent="0.25">
      <c r="A166" s="1">
        <v>63</v>
      </c>
      <c r="B166" s="1" t="s">
        <v>109</v>
      </c>
      <c r="C166" s="1">
        <v>1</v>
      </c>
      <c r="D166" s="1">
        <v>63</v>
      </c>
      <c r="E166" s="1" t="s">
        <v>274</v>
      </c>
      <c r="F166" s="1">
        <v>38.395619805899997</v>
      </c>
      <c r="G166" s="1">
        <v>25.9430000857</v>
      </c>
      <c r="I166" s="1"/>
    </row>
    <row r="167" spans="1:9" x14ac:dyDescent="0.25">
      <c r="A167" s="1">
        <v>64</v>
      </c>
      <c r="B167" s="1" t="s">
        <v>109</v>
      </c>
      <c r="C167" s="1">
        <v>1</v>
      </c>
      <c r="D167" s="1">
        <v>64</v>
      </c>
      <c r="E167" s="1" t="s">
        <v>275</v>
      </c>
      <c r="F167" s="1">
        <v>32.355809811500002</v>
      </c>
      <c r="G167" s="1">
        <v>25.9430000857</v>
      </c>
      <c r="I167" s="1"/>
    </row>
    <row r="168" spans="1:9" x14ac:dyDescent="0.25">
      <c r="A168" s="1">
        <v>65</v>
      </c>
      <c r="B168" s="1" t="s">
        <v>109</v>
      </c>
      <c r="C168" s="1">
        <v>1</v>
      </c>
      <c r="D168" s="1">
        <v>65</v>
      </c>
      <c r="E168" s="1" t="s">
        <v>276</v>
      </c>
      <c r="F168" s="1">
        <v>40.351128715999998</v>
      </c>
      <c r="G168" s="1">
        <v>21.991000140099999</v>
      </c>
      <c r="I168" s="1"/>
    </row>
    <row r="169" spans="1:9" x14ac:dyDescent="0.25">
      <c r="A169" s="1">
        <v>66</v>
      </c>
      <c r="B169" s="1" t="s">
        <v>109</v>
      </c>
      <c r="C169" s="1">
        <v>1</v>
      </c>
      <c r="D169" s="1">
        <v>66</v>
      </c>
      <c r="E169" s="1" t="s">
        <v>277</v>
      </c>
      <c r="F169" s="1">
        <v>50.0738930702</v>
      </c>
      <c r="G169" s="1">
        <v>21.891000120000001</v>
      </c>
      <c r="I169" s="1"/>
    </row>
    <row r="170" spans="1:9" x14ac:dyDescent="0.25">
      <c r="A170" s="1">
        <v>67</v>
      </c>
      <c r="B170" s="1" t="s">
        <v>109</v>
      </c>
      <c r="C170" s="1">
        <v>1</v>
      </c>
      <c r="D170" s="1">
        <v>67</v>
      </c>
      <c r="E170" s="1" t="s">
        <v>278</v>
      </c>
      <c r="F170" s="1">
        <v>3.8261696249199999</v>
      </c>
      <c r="G170" s="1">
        <v>1.9110000282499999</v>
      </c>
      <c r="I170" s="1"/>
    </row>
    <row r="171" spans="1:9" x14ac:dyDescent="0.25">
      <c r="A171" s="1">
        <v>68</v>
      </c>
      <c r="B171" s="1" t="s">
        <v>109</v>
      </c>
      <c r="C171" s="1">
        <v>1</v>
      </c>
      <c r="D171" s="1">
        <v>68</v>
      </c>
      <c r="E171" s="1" t="s">
        <v>279</v>
      </c>
      <c r="F171" s="1">
        <v>3.2555559203</v>
      </c>
      <c r="G171" s="1">
        <v>1.6440000236000001</v>
      </c>
      <c r="I171" s="1"/>
    </row>
    <row r="172" spans="1:9" x14ac:dyDescent="0.25">
      <c r="A172" s="1">
        <v>69</v>
      </c>
      <c r="B172" s="1" t="s">
        <v>109</v>
      </c>
      <c r="C172" s="1">
        <v>1</v>
      </c>
      <c r="D172" s="1">
        <v>69</v>
      </c>
      <c r="E172" s="1" t="s">
        <v>280</v>
      </c>
      <c r="F172" s="1">
        <v>10.9982653484</v>
      </c>
      <c r="G172" s="1">
        <v>6.4890000596600004</v>
      </c>
      <c r="I172" s="1"/>
    </row>
    <row r="173" spans="1:9" x14ac:dyDescent="0.25">
      <c r="A173" s="1">
        <v>70</v>
      </c>
      <c r="B173" s="1" t="s">
        <v>109</v>
      </c>
      <c r="C173" s="1">
        <v>1</v>
      </c>
      <c r="D173" s="1">
        <v>70</v>
      </c>
      <c r="E173" s="1" t="s">
        <v>281</v>
      </c>
      <c r="F173" s="1">
        <v>11.6808485687</v>
      </c>
      <c r="G173" s="1">
        <v>6.4890000596600004</v>
      </c>
      <c r="I173" s="1"/>
    </row>
    <row r="174" spans="1:9" x14ac:dyDescent="0.25">
      <c r="A174" s="1">
        <v>71</v>
      </c>
      <c r="B174" s="1" t="s">
        <v>109</v>
      </c>
      <c r="C174" s="1">
        <v>1</v>
      </c>
      <c r="D174" s="1">
        <v>71</v>
      </c>
      <c r="E174" s="1" t="s">
        <v>282</v>
      </c>
      <c r="F174" s="1">
        <v>30.912314824799999</v>
      </c>
      <c r="G174" s="1">
        <v>13.463000002299999</v>
      </c>
      <c r="I174" s="1"/>
    </row>
    <row r="175" spans="1:9" x14ac:dyDescent="0.25">
      <c r="A175" s="1">
        <v>72</v>
      </c>
      <c r="B175" s="1" t="s">
        <v>109</v>
      </c>
      <c r="C175" s="1">
        <v>1</v>
      </c>
      <c r="D175" s="1">
        <v>72</v>
      </c>
      <c r="E175" s="1" t="s">
        <v>283</v>
      </c>
      <c r="F175" s="1">
        <v>27.1272844374</v>
      </c>
      <c r="G175" s="1">
        <v>13.463000002299999</v>
      </c>
      <c r="I175" s="1"/>
    </row>
    <row r="176" spans="1:9" x14ac:dyDescent="0.25">
      <c r="A176" s="1">
        <v>73</v>
      </c>
      <c r="B176" s="1" t="s">
        <v>109</v>
      </c>
      <c r="C176" s="1">
        <v>1</v>
      </c>
      <c r="D176" s="1">
        <v>73</v>
      </c>
      <c r="E176" s="1" t="s">
        <v>284</v>
      </c>
      <c r="F176" s="1">
        <v>16.756154414299999</v>
      </c>
      <c r="G176" s="1">
        <v>7.8899999838300001</v>
      </c>
      <c r="I176" s="1"/>
    </row>
    <row r="177" spans="1:9" x14ac:dyDescent="0.25">
      <c r="A177" s="1">
        <v>74</v>
      </c>
      <c r="B177" s="1" t="s">
        <v>109</v>
      </c>
      <c r="C177" s="1">
        <v>1</v>
      </c>
      <c r="D177" s="1">
        <v>74</v>
      </c>
      <c r="E177" s="1" t="s">
        <v>285</v>
      </c>
      <c r="F177" s="1">
        <v>16.097109187400001</v>
      </c>
      <c r="G177" s="1">
        <v>7.9049999797700004</v>
      </c>
      <c r="I177" s="1"/>
    </row>
    <row r="178" spans="1:9" x14ac:dyDescent="0.25">
      <c r="A178" s="1">
        <v>75</v>
      </c>
      <c r="B178" s="1" t="s">
        <v>109</v>
      </c>
      <c r="C178" s="1">
        <v>1</v>
      </c>
      <c r="D178" s="1">
        <v>75</v>
      </c>
      <c r="E178" s="1" t="s">
        <v>286</v>
      </c>
      <c r="F178" s="1">
        <v>18.268543124200001</v>
      </c>
      <c r="G178" s="1">
        <v>11.9020000324</v>
      </c>
      <c r="I178" s="1"/>
    </row>
    <row r="179" spans="1:9" x14ac:dyDescent="0.25">
      <c r="A179" s="1">
        <v>76</v>
      </c>
      <c r="B179" s="1" t="s">
        <v>109</v>
      </c>
      <c r="C179" s="1">
        <v>1</v>
      </c>
      <c r="D179" s="1">
        <v>76</v>
      </c>
      <c r="E179" s="1" t="s">
        <v>287</v>
      </c>
      <c r="F179" s="1">
        <v>17.741535216599999</v>
      </c>
      <c r="G179" s="1">
        <v>11.9020000324</v>
      </c>
      <c r="I179" s="1"/>
    </row>
    <row r="180" spans="1:9" x14ac:dyDescent="0.25">
      <c r="A180" s="1">
        <v>77</v>
      </c>
      <c r="B180" s="1" t="s">
        <v>109</v>
      </c>
      <c r="C180" s="1">
        <v>1</v>
      </c>
      <c r="D180" s="1">
        <v>77</v>
      </c>
      <c r="E180" s="1" t="s">
        <v>288</v>
      </c>
      <c r="F180" s="1">
        <v>7.1600021887600001</v>
      </c>
      <c r="G180" s="1">
        <v>4.22700002789</v>
      </c>
      <c r="I180" s="1"/>
    </row>
    <row r="181" spans="1:9" x14ac:dyDescent="0.25">
      <c r="A181" s="1">
        <v>78</v>
      </c>
      <c r="B181" s="1" t="s">
        <v>109</v>
      </c>
      <c r="C181" s="1">
        <v>1</v>
      </c>
      <c r="D181" s="1">
        <v>78</v>
      </c>
      <c r="E181" s="1" t="s">
        <v>289</v>
      </c>
      <c r="F181" s="1">
        <v>7.26905370317</v>
      </c>
      <c r="G181" s="1">
        <v>4.22700002789</v>
      </c>
      <c r="I181" s="1"/>
    </row>
    <row r="182" spans="1:9" x14ac:dyDescent="0.25">
      <c r="A182" s="1">
        <v>79</v>
      </c>
      <c r="B182" s="1" t="s">
        <v>109</v>
      </c>
      <c r="C182" s="1">
        <v>1</v>
      </c>
      <c r="D182" s="1">
        <v>79</v>
      </c>
      <c r="E182" s="1" t="s">
        <v>290</v>
      </c>
      <c r="F182" s="1">
        <v>5.5840079039299999</v>
      </c>
      <c r="G182" s="1">
        <v>2.8290000129499999</v>
      </c>
      <c r="I182" s="1"/>
    </row>
    <row r="183" spans="1:9" x14ac:dyDescent="0.25">
      <c r="A183" s="1">
        <v>80</v>
      </c>
      <c r="B183" s="1" t="s">
        <v>109</v>
      </c>
      <c r="C183" s="1">
        <v>1</v>
      </c>
      <c r="D183" s="1">
        <v>80</v>
      </c>
      <c r="E183" s="1" t="s">
        <v>291</v>
      </c>
      <c r="F183" s="1">
        <v>6.7496185684599999</v>
      </c>
      <c r="G183" s="1">
        <v>2.6550000142300001</v>
      </c>
      <c r="I183" s="1"/>
    </row>
    <row r="184" spans="1:9" x14ac:dyDescent="0.25">
      <c r="A184" s="1">
        <v>1</v>
      </c>
      <c r="B184" s="1" t="s">
        <v>109</v>
      </c>
      <c r="C184" s="1">
        <v>2</v>
      </c>
      <c r="D184" s="1">
        <v>1</v>
      </c>
      <c r="E184" s="1" t="s">
        <v>292</v>
      </c>
      <c r="F184" s="1">
        <v>49.525541823399998</v>
      </c>
      <c r="G184" s="1">
        <v>28.070000004000001</v>
      </c>
      <c r="I184" s="1"/>
    </row>
    <row r="185" spans="1:9" x14ac:dyDescent="0.25">
      <c r="A185" s="1">
        <v>2</v>
      </c>
      <c r="B185" s="1" t="s">
        <v>109</v>
      </c>
      <c r="C185" s="1">
        <v>2</v>
      </c>
      <c r="D185" s="1">
        <v>2</v>
      </c>
      <c r="E185" s="1" t="s">
        <v>293</v>
      </c>
      <c r="F185" s="1">
        <v>36.444621667299998</v>
      </c>
      <c r="G185" s="1">
        <v>28.164999963700001</v>
      </c>
      <c r="I185" s="1"/>
    </row>
    <row r="186" spans="1:9" x14ac:dyDescent="0.25">
      <c r="A186" s="1">
        <v>1</v>
      </c>
      <c r="B186" s="1" t="s">
        <v>109</v>
      </c>
      <c r="C186" s="1">
        <v>3</v>
      </c>
      <c r="D186" s="1">
        <v>1</v>
      </c>
      <c r="E186" s="1" t="s">
        <v>294</v>
      </c>
      <c r="F186" s="1">
        <v>25.506717842099999</v>
      </c>
      <c r="G186" s="1">
        <v>21.713000211899999</v>
      </c>
      <c r="I186" s="1"/>
    </row>
    <row r="187" spans="1:9" x14ac:dyDescent="0.25">
      <c r="A187" s="1">
        <v>2</v>
      </c>
      <c r="B187" s="1" t="s">
        <v>109</v>
      </c>
      <c r="C187" s="1">
        <v>3</v>
      </c>
      <c r="D187" s="1">
        <v>2</v>
      </c>
      <c r="E187" s="1" t="s">
        <v>295</v>
      </c>
      <c r="F187" s="1">
        <v>36.546594001400003</v>
      </c>
      <c r="G187" s="1">
        <v>21.690000098199999</v>
      </c>
      <c r="I187" s="1"/>
    </row>
    <row r="188" spans="1:9" x14ac:dyDescent="0.25">
      <c r="A188" s="1">
        <v>1</v>
      </c>
      <c r="B188" s="1" t="s">
        <v>109</v>
      </c>
      <c r="C188" s="1">
        <v>4</v>
      </c>
      <c r="D188" s="1">
        <v>1</v>
      </c>
      <c r="E188" s="1" t="s">
        <v>296</v>
      </c>
      <c r="F188" s="1">
        <v>27.963356636499999</v>
      </c>
      <c r="G188" s="1">
        <v>16.467999936999998</v>
      </c>
      <c r="I188" s="1"/>
    </row>
    <row r="189" spans="1:9" x14ac:dyDescent="0.25">
      <c r="A189" s="1">
        <v>2</v>
      </c>
      <c r="B189" s="1" t="s">
        <v>109</v>
      </c>
      <c r="C189" s="1">
        <v>4</v>
      </c>
      <c r="D189" s="1">
        <v>2</v>
      </c>
      <c r="E189" s="1" t="s">
        <v>297</v>
      </c>
      <c r="F189" s="1">
        <v>19.4629270583</v>
      </c>
      <c r="G189" s="1">
        <v>16.454000063199999</v>
      </c>
      <c r="I189" s="1"/>
    </row>
    <row r="190" spans="1:9" x14ac:dyDescent="0.25">
      <c r="A190" s="1">
        <v>1</v>
      </c>
      <c r="B190" s="1" t="s">
        <v>109</v>
      </c>
      <c r="C190" s="1">
        <v>5</v>
      </c>
      <c r="D190" s="1">
        <v>1</v>
      </c>
      <c r="E190" s="1" t="s">
        <v>298</v>
      </c>
      <c r="F190" s="1">
        <v>23.8500694335</v>
      </c>
      <c r="G190" s="1">
        <v>13.6959999856</v>
      </c>
      <c r="I190" s="1"/>
    </row>
    <row r="191" spans="1:9" x14ac:dyDescent="0.25">
      <c r="A191" s="1">
        <v>2</v>
      </c>
      <c r="B191" s="1" t="s">
        <v>109</v>
      </c>
      <c r="C191" s="1">
        <v>5</v>
      </c>
      <c r="D191" s="1">
        <v>2</v>
      </c>
      <c r="E191" s="1" t="s">
        <v>299</v>
      </c>
      <c r="F191" s="1">
        <v>26.8307489082</v>
      </c>
      <c r="G191" s="1">
        <v>13.723999939900001</v>
      </c>
      <c r="I191" s="1"/>
    </row>
    <row r="192" spans="1:9" x14ac:dyDescent="0.25">
      <c r="A192" s="1">
        <v>1</v>
      </c>
      <c r="B192" s="1" t="s">
        <v>109</v>
      </c>
      <c r="C192" s="1">
        <v>6</v>
      </c>
      <c r="D192" s="1">
        <v>1</v>
      </c>
      <c r="E192" s="1" t="s">
        <v>300</v>
      </c>
      <c r="F192" s="1">
        <v>13.6137905996</v>
      </c>
      <c r="G192" s="1">
        <v>12.445999886799999</v>
      </c>
      <c r="I192" s="1"/>
    </row>
    <row r="193" spans="1:9" x14ac:dyDescent="0.25">
      <c r="A193" s="1">
        <v>2</v>
      </c>
      <c r="B193" s="1" t="s">
        <v>109</v>
      </c>
      <c r="C193" s="1">
        <v>6</v>
      </c>
      <c r="D193" s="1">
        <v>2</v>
      </c>
      <c r="E193" s="1" t="s">
        <v>301</v>
      </c>
      <c r="F193" s="1">
        <v>21.466587327399999</v>
      </c>
      <c r="G193" s="1">
        <v>12.446999937299999</v>
      </c>
      <c r="I193" s="1"/>
    </row>
    <row r="194" spans="1:9" x14ac:dyDescent="0.25">
      <c r="A194" s="1">
        <v>1</v>
      </c>
      <c r="B194" s="1" t="s">
        <v>109</v>
      </c>
      <c r="C194" s="1">
        <v>7</v>
      </c>
      <c r="D194" s="1">
        <v>1</v>
      </c>
      <c r="E194" s="1" t="s">
        <v>302</v>
      </c>
      <c r="F194" s="1">
        <v>24.529148228499999</v>
      </c>
      <c r="G194" s="1">
        <v>15.4999999311</v>
      </c>
      <c r="I194" s="1"/>
    </row>
    <row r="195" spans="1:9" x14ac:dyDescent="0.25">
      <c r="A195" s="1">
        <v>2</v>
      </c>
      <c r="B195" s="1" t="s">
        <v>109</v>
      </c>
      <c r="C195" s="1">
        <v>7</v>
      </c>
      <c r="D195" s="1">
        <v>2</v>
      </c>
      <c r="E195" s="1" t="s">
        <v>303</v>
      </c>
      <c r="F195" s="1">
        <v>24.063477262900001</v>
      </c>
      <c r="G195" s="1">
        <v>15.5479999371</v>
      </c>
      <c r="I195" s="1"/>
    </row>
    <row r="196" spans="1:9" x14ac:dyDescent="0.25">
      <c r="A196" s="1">
        <v>1</v>
      </c>
      <c r="B196" s="1" t="s">
        <v>109</v>
      </c>
      <c r="C196" s="1">
        <v>8</v>
      </c>
      <c r="D196" s="1">
        <v>1</v>
      </c>
      <c r="E196" s="1" t="s">
        <v>304</v>
      </c>
      <c r="F196" s="1">
        <v>11.413532677999999</v>
      </c>
      <c r="G196" s="1">
        <v>7.2329999860400003</v>
      </c>
      <c r="I196" s="1"/>
    </row>
    <row r="197" spans="1:9" x14ac:dyDescent="0.25">
      <c r="A197" s="1">
        <v>2</v>
      </c>
      <c r="B197" s="1" t="s">
        <v>109</v>
      </c>
      <c r="C197" s="1">
        <v>8</v>
      </c>
      <c r="D197" s="1">
        <v>2</v>
      </c>
      <c r="E197" s="1" t="s">
        <v>305</v>
      </c>
      <c r="F197" s="1">
        <v>10.6436472796</v>
      </c>
      <c r="G197" s="1">
        <v>7.56999994256</v>
      </c>
      <c r="I197" s="1"/>
    </row>
    <row r="198" spans="1:9" x14ac:dyDescent="0.25">
      <c r="A198" s="1">
        <v>1</v>
      </c>
      <c r="B198" s="1" t="s">
        <v>109</v>
      </c>
      <c r="C198" s="1">
        <v>9</v>
      </c>
      <c r="D198" s="1">
        <v>1</v>
      </c>
      <c r="E198" s="1" t="s">
        <v>306</v>
      </c>
      <c r="F198" s="1">
        <v>10.403453901400001</v>
      </c>
      <c r="G198" s="1">
        <v>8.3160000294399996</v>
      </c>
      <c r="I198" s="1"/>
    </row>
    <row r="199" spans="1:9" x14ac:dyDescent="0.25">
      <c r="A199" s="1">
        <v>2</v>
      </c>
      <c r="B199" s="1" t="s">
        <v>109</v>
      </c>
      <c r="C199" s="1">
        <v>9</v>
      </c>
      <c r="D199" s="1">
        <v>2</v>
      </c>
      <c r="E199" s="1" t="s">
        <v>307</v>
      </c>
      <c r="F199" s="1">
        <v>12.661223381799999</v>
      </c>
      <c r="G199" s="1">
        <v>8.2899998724500001</v>
      </c>
      <c r="I199" s="1"/>
    </row>
    <row r="200" spans="1:9" x14ac:dyDescent="0.25">
      <c r="A200" s="1">
        <v>1</v>
      </c>
      <c r="B200" s="1" t="s">
        <v>109</v>
      </c>
      <c r="C200" s="1">
        <v>10</v>
      </c>
      <c r="D200" s="1">
        <v>1</v>
      </c>
      <c r="E200" s="1" t="s">
        <v>308</v>
      </c>
      <c r="F200" s="1">
        <v>18.556779362299999</v>
      </c>
      <c r="G200" s="1">
        <v>10.277999944999999</v>
      </c>
      <c r="I200" s="1"/>
    </row>
    <row r="201" spans="1:9" x14ac:dyDescent="0.25">
      <c r="A201" s="1">
        <v>2</v>
      </c>
      <c r="B201" s="1" t="s">
        <v>109</v>
      </c>
      <c r="C201" s="1">
        <v>10</v>
      </c>
      <c r="D201" s="1">
        <v>2</v>
      </c>
      <c r="E201" s="1" t="s">
        <v>309</v>
      </c>
      <c r="F201" s="1">
        <v>19.595851074900001</v>
      </c>
      <c r="G201" s="1">
        <v>10.3999999482</v>
      </c>
      <c r="I201" s="1"/>
    </row>
    <row r="202" spans="1:9" x14ac:dyDescent="0.25">
      <c r="A202" s="1">
        <v>1</v>
      </c>
      <c r="B202" s="1" t="s">
        <v>109</v>
      </c>
      <c r="C202" s="1">
        <v>11</v>
      </c>
      <c r="D202" s="1">
        <v>1</v>
      </c>
      <c r="E202" s="1" t="s">
        <v>310</v>
      </c>
      <c r="F202" s="1">
        <v>16.178033389199999</v>
      </c>
      <c r="G202" s="1">
        <v>11.140000048999999</v>
      </c>
      <c r="I202" s="1"/>
    </row>
    <row r="203" spans="1:9" x14ac:dyDescent="0.25">
      <c r="A203" s="1">
        <v>2</v>
      </c>
      <c r="B203" s="1" t="s">
        <v>109</v>
      </c>
      <c r="C203" s="1">
        <v>11</v>
      </c>
      <c r="D203" s="1">
        <v>2</v>
      </c>
      <c r="E203" s="1" t="s">
        <v>311</v>
      </c>
      <c r="F203" s="1">
        <v>15.517727088199999</v>
      </c>
      <c r="G203" s="1">
        <v>10.8499999028</v>
      </c>
      <c r="I203" s="1"/>
    </row>
    <row r="204" spans="1:9" x14ac:dyDescent="0.25">
      <c r="A204" s="1">
        <v>1</v>
      </c>
      <c r="B204" s="1" t="s">
        <v>109</v>
      </c>
      <c r="C204" s="1">
        <v>12</v>
      </c>
      <c r="D204" s="1">
        <v>1</v>
      </c>
      <c r="E204" s="1" t="s">
        <v>312</v>
      </c>
      <c r="F204" s="1">
        <v>17.960542656499999</v>
      </c>
      <c r="G204" s="1">
        <v>14.022999841700001</v>
      </c>
      <c r="I204" s="1"/>
    </row>
    <row r="205" spans="1:9" x14ac:dyDescent="0.25">
      <c r="A205" s="1">
        <v>2</v>
      </c>
      <c r="B205" s="1" t="s">
        <v>109</v>
      </c>
      <c r="C205" s="1">
        <v>12</v>
      </c>
      <c r="D205" s="1">
        <v>2</v>
      </c>
      <c r="E205" s="1" t="s">
        <v>313</v>
      </c>
      <c r="F205" s="1">
        <v>16.715031083700001</v>
      </c>
      <c r="G205" s="1">
        <v>14.0489998739</v>
      </c>
      <c r="I205" s="1"/>
    </row>
  </sheetData>
  <sortState ref="F110:G131">
    <sortCondition ref="F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Freeway - Soundcast vs 4K</vt:lpstr>
      <vt:lpstr>Freeway - Soundcast vs Counts</vt:lpstr>
      <vt:lpstr>Arterial - Soundcast vs Counts</vt:lpstr>
      <vt:lpstr>Arterial - Soundcast vs 4k</vt:lpstr>
      <vt:lpstr>Data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Suzanne Childress</cp:lastModifiedBy>
  <dcterms:created xsi:type="dcterms:W3CDTF">2015-08-20T18:50:00Z</dcterms:created>
  <dcterms:modified xsi:type="dcterms:W3CDTF">2015-09-02T22:23:39Z</dcterms:modified>
</cp:coreProperties>
</file>