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8195" windowHeight="11700"/>
  </bookViews>
  <sheets>
    <sheet name="Network" sheetId="1" r:id="rId1"/>
    <sheet name="Screenlines" sheetId="2" r:id="rId2"/>
    <sheet name="CountsTime" sheetId="3" r:id="rId3"/>
    <sheet name="Transit" sheetId="5" r:id="rId4"/>
    <sheet name="CountsAll" sheetId="4" r:id="rId5"/>
    <sheet name="AMTransitAll" sheetId="6" r:id="rId6"/>
    <sheet name="MDTransitAll" sheetId="7" r:id="rId7"/>
  </sheets>
  <externalReferences>
    <externalReference r:id="rId8"/>
    <externalReference r:id="rId9"/>
  </externalReferences>
  <calcPr calcId="145621"/>
</workbook>
</file>

<file path=xl/calcChain.xml><?xml version="1.0" encoding="utf-8"?>
<calcChain xmlns="http://schemas.openxmlformats.org/spreadsheetml/2006/main">
  <c r="N377" i="7" l="1"/>
  <c r="M377" i="7"/>
  <c r="M378" i="7" s="1"/>
  <c r="L377" i="7"/>
  <c r="H377" i="7"/>
  <c r="P373" i="7"/>
  <c r="N372" i="7"/>
  <c r="P371" i="7"/>
  <c r="P369" i="7"/>
  <c r="P368" i="7"/>
  <c r="P367" i="7"/>
  <c r="P366" i="7"/>
  <c r="P365" i="7"/>
  <c r="P364" i="7"/>
  <c r="N363" i="7"/>
  <c r="N362" i="7"/>
  <c r="P361" i="7"/>
  <c r="N360" i="7"/>
  <c r="N359" i="7"/>
  <c r="N358" i="7"/>
  <c r="S331" i="7"/>
  <c r="Q331" i="7"/>
  <c r="P331" i="7"/>
  <c r="O331" i="7"/>
  <c r="N331" i="7"/>
  <c r="R331" i="7" s="1"/>
  <c r="M324" i="7"/>
  <c r="N324" i="7" s="1"/>
  <c r="T324" i="7" s="1"/>
  <c r="L324" i="7"/>
  <c r="M322" i="7"/>
  <c r="N322" i="7" s="1"/>
  <c r="T322" i="7" s="1"/>
  <c r="L322" i="7"/>
  <c r="O321" i="7"/>
  <c r="M321" i="7"/>
  <c r="N321" i="7" s="1"/>
  <c r="T321" i="7" s="1"/>
  <c r="L321" i="7"/>
  <c r="M320" i="7"/>
  <c r="N320" i="7" s="1"/>
  <c r="T320" i="7" s="1"/>
  <c r="L320" i="7"/>
  <c r="M319" i="7"/>
  <c r="N319" i="7" s="1"/>
  <c r="T319" i="7" s="1"/>
  <c r="L319" i="7"/>
  <c r="F309" i="7"/>
  <c r="D309" i="7"/>
  <c r="F308" i="7"/>
  <c r="D308" i="7"/>
  <c r="F307" i="7"/>
  <c r="D307" i="7"/>
  <c r="AK306" i="7"/>
  <c r="AJ306" i="7"/>
  <c r="F306" i="7"/>
  <c r="D306" i="7"/>
  <c r="F305" i="7"/>
  <c r="D305" i="7"/>
  <c r="F304" i="7"/>
  <c r="D304" i="7"/>
  <c r="F303" i="7"/>
  <c r="D303" i="7"/>
  <c r="F302" i="7"/>
  <c r="D302" i="7"/>
  <c r="F301" i="7"/>
  <c r="D301" i="7"/>
  <c r="F300" i="7"/>
  <c r="D300" i="7"/>
  <c r="F299" i="7"/>
  <c r="D299" i="7"/>
  <c r="F298" i="7"/>
  <c r="D298" i="7"/>
  <c r="F297" i="7"/>
  <c r="D297" i="7"/>
  <c r="F296" i="7"/>
  <c r="D296" i="7"/>
  <c r="F295" i="7"/>
  <c r="D295" i="7"/>
  <c r="F294" i="7"/>
  <c r="D294" i="7"/>
  <c r="F293" i="7"/>
  <c r="D293" i="7"/>
  <c r="F292" i="7"/>
  <c r="D292" i="7"/>
  <c r="F291" i="7"/>
  <c r="D291" i="7"/>
  <c r="M290" i="7"/>
  <c r="F290" i="7"/>
  <c r="D290" i="7"/>
  <c r="M289" i="7"/>
  <c r="F289" i="7"/>
  <c r="D289" i="7"/>
  <c r="N289" i="7" s="1"/>
  <c r="M288" i="7"/>
  <c r="F288" i="7"/>
  <c r="D288" i="7"/>
  <c r="M287" i="7"/>
  <c r="F287" i="7"/>
  <c r="D287" i="7"/>
  <c r="M286" i="7"/>
  <c r="F286" i="7"/>
  <c r="D286" i="7"/>
  <c r="M285" i="7"/>
  <c r="F285" i="7"/>
  <c r="D285" i="7"/>
  <c r="M284" i="7"/>
  <c r="F284" i="7"/>
  <c r="D284" i="7"/>
  <c r="F283" i="7"/>
  <c r="D283" i="7"/>
  <c r="M282" i="7"/>
  <c r="F282" i="7"/>
  <c r="D282" i="7"/>
  <c r="F281" i="7"/>
  <c r="D281" i="7"/>
  <c r="F280" i="7"/>
  <c r="D280" i="7"/>
  <c r="F279" i="7"/>
  <c r="D279" i="7"/>
  <c r="F278" i="7"/>
  <c r="D278" i="7"/>
  <c r="F277" i="7"/>
  <c r="D277" i="7"/>
  <c r="F276" i="7"/>
  <c r="D276" i="7"/>
  <c r="F275" i="7"/>
  <c r="D275" i="7"/>
  <c r="F274" i="7"/>
  <c r="D274" i="7"/>
  <c r="M273" i="7"/>
  <c r="F273" i="7"/>
  <c r="D273" i="7"/>
  <c r="M272" i="7"/>
  <c r="F272" i="7"/>
  <c r="D272" i="7"/>
  <c r="F271" i="7"/>
  <c r="D271" i="7"/>
  <c r="M270" i="7"/>
  <c r="F270" i="7"/>
  <c r="D270" i="7"/>
  <c r="M269" i="7"/>
  <c r="F269" i="7"/>
  <c r="D269" i="7"/>
  <c r="L268" i="7"/>
  <c r="F268" i="7"/>
  <c r="F267" i="7"/>
  <c r="F266" i="7"/>
  <c r="D266" i="7"/>
  <c r="T265" i="7"/>
  <c r="S265" i="7"/>
  <c r="F265" i="7"/>
  <c r="D265" i="7"/>
  <c r="F264" i="7"/>
  <c r="D264" i="7"/>
  <c r="F263" i="7"/>
  <c r="D263" i="7"/>
  <c r="F262" i="7"/>
  <c r="D262" i="7"/>
  <c r="F261" i="7"/>
  <c r="D261" i="7"/>
  <c r="AF260" i="7"/>
  <c r="F260" i="7"/>
  <c r="D260" i="7"/>
  <c r="N260" i="7" s="1"/>
  <c r="AF259" i="7"/>
  <c r="F259" i="7"/>
  <c r="D259" i="7"/>
  <c r="N259" i="7" s="1"/>
  <c r="AF258" i="7"/>
  <c r="F258" i="7"/>
  <c r="D258" i="7"/>
  <c r="N258" i="7" s="1"/>
  <c r="AF257" i="7"/>
  <c r="F257" i="7"/>
  <c r="D257" i="7"/>
  <c r="N257" i="7" s="1"/>
  <c r="AF256" i="7"/>
  <c r="F256" i="7"/>
  <c r="D256" i="7"/>
  <c r="N256" i="7" s="1"/>
  <c r="AF255" i="7"/>
  <c r="F255" i="7"/>
  <c r="D255" i="7"/>
  <c r="N255" i="7" s="1"/>
  <c r="AF254" i="7"/>
  <c r="F254" i="7"/>
  <c r="D254" i="7"/>
  <c r="N254" i="7" s="1"/>
  <c r="AF253" i="7"/>
  <c r="F253" i="7"/>
  <c r="D253" i="7"/>
  <c r="N253" i="7" s="1"/>
  <c r="AF252" i="7"/>
  <c r="F252" i="7"/>
  <c r="D252" i="7"/>
  <c r="N252" i="7" s="1"/>
  <c r="AF251" i="7"/>
  <c r="F251" i="7"/>
  <c r="D251" i="7"/>
  <c r="N251" i="7" s="1"/>
  <c r="AF250" i="7"/>
  <c r="F250" i="7"/>
  <c r="D250" i="7"/>
  <c r="N250" i="7" s="1"/>
  <c r="AF249" i="7"/>
  <c r="F249" i="7"/>
  <c r="D249" i="7"/>
  <c r="N249" i="7" s="1"/>
  <c r="AF248" i="7"/>
  <c r="F248" i="7"/>
  <c r="D248" i="7"/>
  <c r="N248" i="7" s="1"/>
  <c r="AF247" i="7"/>
  <c r="F247" i="7"/>
  <c r="D247" i="7"/>
  <c r="N247" i="7" s="1"/>
  <c r="AF246" i="7"/>
  <c r="F246" i="7"/>
  <c r="D246" i="7"/>
  <c r="N246" i="7" s="1"/>
  <c r="AF245" i="7"/>
  <c r="F245" i="7"/>
  <c r="D245" i="7"/>
  <c r="N245" i="7" s="1"/>
  <c r="AF244" i="7"/>
  <c r="F244" i="7"/>
  <c r="D244" i="7"/>
  <c r="N244" i="7" s="1"/>
  <c r="AF243" i="7"/>
  <c r="F243" i="7"/>
  <c r="D243" i="7"/>
  <c r="N243" i="7" s="1"/>
  <c r="AF242" i="7"/>
  <c r="F242" i="7"/>
  <c r="D242" i="7"/>
  <c r="N242" i="7" s="1"/>
  <c r="AF241" i="7"/>
  <c r="F241" i="7"/>
  <c r="D241" i="7"/>
  <c r="N241" i="7" s="1"/>
  <c r="AF240" i="7"/>
  <c r="F240" i="7"/>
  <c r="D240" i="7"/>
  <c r="N240" i="7" s="1"/>
  <c r="AF239" i="7"/>
  <c r="F239" i="7"/>
  <c r="D239" i="7"/>
  <c r="N239" i="7" s="1"/>
  <c r="AF238" i="7"/>
  <c r="F238" i="7"/>
  <c r="D238" i="7"/>
  <c r="AF237" i="7"/>
  <c r="F237" i="7"/>
  <c r="D237" i="7"/>
  <c r="AF236" i="7"/>
  <c r="F236" i="7"/>
  <c r="D236" i="7"/>
  <c r="AF235" i="7"/>
  <c r="F235" i="7"/>
  <c r="D235" i="7"/>
  <c r="AF234" i="7"/>
  <c r="F234" i="7"/>
  <c r="D234" i="7"/>
  <c r="AF233" i="7"/>
  <c r="F233" i="7"/>
  <c r="D233" i="7"/>
  <c r="AF232" i="7"/>
  <c r="F232" i="7"/>
  <c r="D232" i="7"/>
  <c r="AF231" i="7"/>
  <c r="F231" i="7"/>
  <c r="D231" i="7"/>
  <c r="AF230" i="7"/>
  <c r="F230" i="7"/>
  <c r="D230" i="7"/>
  <c r="AF229" i="7"/>
  <c r="F229" i="7"/>
  <c r="D229" i="7"/>
  <c r="AF228" i="7"/>
  <c r="F228" i="7"/>
  <c r="D228" i="7"/>
  <c r="AF227" i="7"/>
  <c r="F227" i="7"/>
  <c r="D227" i="7"/>
  <c r="AF226" i="7"/>
  <c r="F226" i="7"/>
  <c r="D226" i="7"/>
  <c r="AF225" i="7"/>
  <c r="F225" i="7"/>
  <c r="D225" i="7"/>
  <c r="AF224" i="7"/>
  <c r="F224" i="7"/>
  <c r="D224" i="7"/>
  <c r="AF223" i="7"/>
  <c r="F223" i="7"/>
  <c r="D223" i="7"/>
  <c r="AF222" i="7"/>
  <c r="F222" i="7"/>
  <c r="D222" i="7"/>
  <c r="AF221" i="7"/>
  <c r="F221" i="7"/>
  <c r="D221" i="7"/>
  <c r="AF220" i="7"/>
  <c r="F220" i="7"/>
  <c r="D220" i="7"/>
  <c r="AF219" i="7"/>
  <c r="F219" i="7"/>
  <c r="D219" i="7"/>
  <c r="AF218" i="7"/>
  <c r="F218" i="7"/>
  <c r="D218" i="7"/>
  <c r="AF217" i="7"/>
  <c r="F217" i="7"/>
  <c r="D217" i="7"/>
  <c r="AF216" i="7"/>
  <c r="F216" i="7"/>
  <c r="D216" i="7"/>
  <c r="AF215" i="7"/>
  <c r="F215" i="7"/>
  <c r="D215" i="7"/>
  <c r="AF214" i="7"/>
  <c r="F214" i="7"/>
  <c r="D214" i="7"/>
  <c r="AF213" i="7"/>
  <c r="F213" i="7"/>
  <c r="D213" i="7"/>
  <c r="AF212" i="7"/>
  <c r="F212" i="7"/>
  <c r="D212" i="7"/>
  <c r="AF211" i="7"/>
  <c r="F211" i="7"/>
  <c r="D211" i="7"/>
  <c r="AF210" i="7"/>
  <c r="F210" i="7"/>
  <c r="D210" i="7"/>
  <c r="AF209" i="7"/>
  <c r="F209" i="7"/>
  <c r="D209" i="7"/>
  <c r="AF208" i="7"/>
  <c r="F208" i="7"/>
  <c r="D208" i="7"/>
  <c r="AF207" i="7"/>
  <c r="F207" i="7"/>
  <c r="D207" i="7"/>
  <c r="AF206" i="7"/>
  <c r="F206" i="7"/>
  <c r="D206" i="7"/>
  <c r="AF205" i="7"/>
  <c r="F205" i="7"/>
  <c r="D205" i="7"/>
  <c r="AF204" i="7"/>
  <c r="F204" i="7"/>
  <c r="D204" i="7"/>
  <c r="AF203" i="7"/>
  <c r="F203" i="7"/>
  <c r="D203" i="7"/>
  <c r="AF202" i="7"/>
  <c r="F202" i="7"/>
  <c r="D202" i="7"/>
  <c r="AF201" i="7"/>
  <c r="F201" i="7"/>
  <c r="D201" i="7"/>
  <c r="AF200" i="7"/>
  <c r="F200" i="7"/>
  <c r="D200" i="7"/>
  <c r="AF199" i="7"/>
  <c r="F199" i="7"/>
  <c r="D199" i="7"/>
  <c r="AF198" i="7"/>
  <c r="F198" i="7"/>
  <c r="D198" i="7"/>
  <c r="AF197" i="7"/>
  <c r="F197" i="7"/>
  <c r="D197" i="7"/>
  <c r="AF196" i="7"/>
  <c r="F196" i="7"/>
  <c r="D196" i="7"/>
  <c r="AF195" i="7"/>
  <c r="F195" i="7"/>
  <c r="D195" i="7"/>
  <c r="AF194" i="7"/>
  <c r="F194" i="7"/>
  <c r="D194" i="7"/>
  <c r="AF193" i="7"/>
  <c r="F193" i="7"/>
  <c r="D193" i="7"/>
  <c r="AF192" i="7"/>
  <c r="F192" i="7"/>
  <c r="D192" i="7"/>
  <c r="AF191" i="7"/>
  <c r="F191" i="7"/>
  <c r="D191" i="7"/>
  <c r="AF190" i="7"/>
  <c r="F190" i="7"/>
  <c r="D190" i="7"/>
  <c r="AF189" i="7"/>
  <c r="F189" i="7"/>
  <c r="D189" i="7"/>
  <c r="AF188" i="7"/>
  <c r="F188" i="7"/>
  <c r="D188" i="7"/>
  <c r="AF187" i="7"/>
  <c r="F187" i="7"/>
  <c r="D187" i="7"/>
  <c r="AF186" i="7"/>
  <c r="F186" i="7"/>
  <c r="D186" i="7"/>
  <c r="AF185" i="7"/>
  <c r="F185" i="7"/>
  <c r="D185" i="7"/>
  <c r="AF184" i="7"/>
  <c r="F184" i="7"/>
  <c r="D184" i="7"/>
  <c r="AF183" i="7"/>
  <c r="F183" i="7"/>
  <c r="D183" i="7"/>
  <c r="AF182" i="7"/>
  <c r="F182" i="7"/>
  <c r="D182" i="7"/>
  <c r="AF181" i="7"/>
  <c r="F181" i="7"/>
  <c r="D181" i="7"/>
  <c r="AF180" i="7"/>
  <c r="F180" i="7"/>
  <c r="D180" i="7"/>
  <c r="AF179" i="7"/>
  <c r="F179" i="7"/>
  <c r="D179" i="7"/>
  <c r="AF178" i="7"/>
  <c r="F178" i="7"/>
  <c r="D178" i="7"/>
  <c r="AF177" i="7"/>
  <c r="F177" i="7"/>
  <c r="D177" i="7"/>
  <c r="AF176" i="7"/>
  <c r="F176" i="7"/>
  <c r="D176" i="7"/>
  <c r="AF175" i="7"/>
  <c r="F175" i="7"/>
  <c r="D175" i="7"/>
  <c r="AF174" i="7"/>
  <c r="F174" i="7"/>
  <c r="D174" i="7"/>
  <c r="AF173" i="7"/>
  <c r="F173" i="7"/>
  <c r="D173" i="7"/>
  <c r="AF172" i="7"/>
  <c r="F172" i="7"/>
  <c r="D172" i="7"/>
  <c r="AF171" i="7"/>
  <c r="F171" i="7"/>
  <c r="D171" i="7"/>
  <c r="AF170" i="7"/>
  <c r="F170" i="7"/>
  <c r="D170" i="7"/>
  <c r="AF169" i="7"/>
  <c r="F169" i="7"/>
  <c r="D169" i="7"/>
  <c r="AF168" i="7"/>
  <c r="F168" i="7"/>
  <c r="D168" i="7"/>
  <c r="AF167" i="7"/>
  <c r="F167" i="7"/>
  <c r="D167" i="7"/>
  <c r="AF166" i="7"/>
  <c r="F166" i="7"/>
  <c r="D166" i="7"/>
  <c r="AF165" i="7"/>
  <c r="F165" i="7"/>
  <c r="D165" i="7"/>
  <c r="AF164" i="7"/>
  <c r="F164" i="7"/>
  <c r="D164" i="7"/>
  <c r="AF163" i="7"/>
  <c r="F163" i="7"/>
  <c r="D163" i="7"/>
  <c r="AF162" i="7"/>
  <c r="F162" i="7"/>
  <c r="D162" i="7"/>
  <c r="AF161" i="7"/>
  <c r="F161" i="7"/>
  <c r="D161" i="7"/>
  <c r="AF160" i="7"/>
  <c r="F160" i="7"/>
  <c r="D160" i="7"/>
  <c r="AF159" i="7"/>
  <c r="F159" i="7"/>
  <c r="D159" i="7"/>
  <c r="AF158" i="7"/>
  <c r="F158" i="7"/>
  <c r="D158" i="7"/>
  <c r="AF157" i="7"/>
  <c r="F157" i="7"/>
  <c r="D157" i="7"/>
  <c r="AF156" i="7"/>
  <c r="F156" i="7"/>
  <c r="D156" i="7"/>
  <c r="AF155" i="7"/>
  <c r="F155" i="7"/>
  <c r="D155" i="7"/>
  <c r="AF154" i="7"/>
  <c r="F154" i="7"/>
  <c r="D154" i="7"/>
  <c r="AF153" i="7"/>
  <c r="F153" i="7"/>
  <c r="D153" i="7"/>
  <c r="AF152" i="7"/>
  <c r="F152" i="7"/>
  <c r="D152" i="7"/>
  <c r="AF151" i="7"/>
  <c r="F151" i="7"/>
  <c r="D151" i="7"/>
  <c r="AF150" i="7"/>
  <c r="F150" i="7"/>
  <c r="D150" i="7"/>
  <c r="AF149" i="7"/>
  <c r="F149" i="7"/>
  <c r="D149" i="7"/>
  <c r="AF148" i="7"/>
  <c r="F148" i="7"/>
  <c r="D148" i="7"/>
  <c r="AF147" i="7"/>
  <c r="F147" i="7"/>
  <c r="D147" i="7"/>
  <c r="AF146" i="7"/>
  <c r="F146" i="7"/>
  <c r="D146" i="7"/>
  <c r="AF145" i="7"/>
  <c r="F145" i="7"/>
  <c r="D145" i="7"/>
  <c r="AF144" i="7"/>
  <c r="F144" i="7"/>
  <c r="D144" i="7"/>
  <c r="AF143" i="7"/>
  <c r="F143" i="7"/>
  <c r="D143" i="7"/>
  <c r="AF142" i="7"/>
  <c r="F142" i="7"/>
  <c r="D142" i="7"/>
  <c r="AF141" i="7"/>
  <c r="F141" i="7"/>
  <c r="D141" i="7"/>
  <c r="AF140" i="7"/>
  <c r="F140" i="7"/>
  <c r="D140" i="7"/>
  <c r="AF139" i="7"/>
  <c r="F139" i="7"/>
  <c r="D139" i="7"/>
  <c r="AF138" i="7"/>
  <c r="F138" i="7"/>
  <c r="D138" i="7"/>
  <c r="AF137" i="7"/>
  <c r="F137" i="7"/>
  <c r="D137" i="7"/>
  <c r="AF136" i="7"/>
  <c r="F136" i="7"/>
  <c r="D136" i="7"/>
  <c r="AF135" i="7"/>
  <c r="F135" i="7"/>
  <c r="D135" i="7"/>
  <c r="AF134" i="7"/>
  <c r="F134" i="7"/>
  <c r="D134" i="7"/>
  <c r="AF133" i="7"/>
  <c r="F133" i="7"/>
  <c r="D133" i="7"/>
  <c r="AF132" i="7"/>
  <c r="F132" i="7"/>
  <c r="D132" i="7"/>
  <c r="AF131" i="7"/>
  <c r="F131" i="7"/>
  <c r="D131" i="7"/>
  <c r="AF130" i="7"/>
  <c r="F130" i="7"/>
  <c r="D130" i="7"/>
  <c r="AF129" i="7"/>
  <c r="F129" i="7"/>
  <c r="D129" i="7"/>
  <c r="AF128" i="7"/>
  <c r="F128" i="7"/>
  <c r="D128" i="7"/>
  <c r="AF127" i="7"/>
  <c r="F127" i="7"/>
  <c r="D127" i="7"/>
  <c r="AF126" i="7"/>
  <c r="F126" i="7"/>
  <c r="D126" i="7"/>
  <c r="AF125" i="7"/>
  <c r="F125" i="7"/>
  <c r="D125" i="7"/>
  <c r="AF124" i="7"/>
  <c r="F124" i="7"/>
  <c r="D124" i="7"/>
  <c r="AF123" i="7"/>
  <c r="F123" i="7"/>
  <c r="D123" i="7"/>
  <c r="AF122" i="7"/>
  <c r="F122" i="7"/>
  <c r="D122" i="7"/>
  <c r="AF121" i="7"/>
  <c r="F121" i="7"/>
  <c r="D121" i="7"/>
  <c r="AF120" i="7"/>
  <c r="F120" i="7"/>
  <c r="D120" i="7"/>
  <c r="AF119" i="7"/>
  <c r="F119" i="7"/>
  <c r="D119" i="7"/>
  <c r="AF118" i="7"/>
  <c r="F118" i="7"/>
  <c r="D118" i="7"/>
  <c r="AF117" i="7"/>
  <c r="F117" i="7"/>
  <c r="D117" i="7"/>
  <c r="AF116" i="7"/>
  <c r="F116" i="7"/>
  <c r="D116" i="7"/>
  <c r="AF115" i="7"/>
  <c r="F115" i="7"/>
  <c r="D115" i="7"/>
  <c r="AF114" i="7"/>
  <c r="F114" i="7"/>
  <c r="D114" i="7"/>
  <c r="AF113" i="7"/>
  <c r="F113" i="7"/>
  <c r="D113" i="7"/>
  <c r="AF112" i="7"/>
  <c r="F112" i="7"/>
  <c r="D112" i="7"/>
  <c r="AF111" i="7"/>
  <c r="F111" i="7"/>
  <c r="D111" i="7"/>
  <c r="AF110" i="7"/>
  <c r="F110" i="7"/>
  <c r="D110" i="7"/>
  <c r="AF109" i="7"/>
  <c r="F109" i="7"/>
  <c r="D109" i="7"/>
  <c r="AF108" i="7"/>
  <c r="F108" i="7"/>
  <c r="D108" i="7"/>
  <c r="AF107" i="7"/>
  <c r="F107" i="7"/>
  <c r="D107" i="7"/>
  <c r="AF106" i="7"/>
  <c r="F106" i="7"/>
  <c r="D106" i="7"/>
  <c r="AF105" i="7"/>
  <c r="F105" i="7"/>
  <c r="D105" i="7"/>
  <c r="AF104" i="7"/>
  <c r="F104" i="7"/>
  <c r="D104" i="7"/>
  <c r="AF103" i="7"/>
  <c r="F103" i="7"/>
  <c r="D103" i="7"/>
  <c r="AF102" i="7"/>
  <c r="F102" i="7"/>
  <c r="D102" i="7"/>
  <c r="AF101" i="7"/>
  <c r="F101" i="7"/>
  <c r="D101" i="7"/>
  <c r="AF100" i="7"/>
  <c r="F100" i="7"/>
  <c r="D100" i="7"/>
  <c r="AF99" i="7"/>
  <c r="F99" i="7"/>
  <c r="D99" i="7"/>
  <c r="AF98" i="7"/>
  <c r="F98" i="7"/>
  <c r="D98" i="7"/>
  <c r="AF97" i="7"/>
  <c r="F97" i="7"/>
  <c r="D97" i="7"/>
  <c r="AF96" i="7"/>
  <c r="F96" i="7"/>
  <c r="D96" i="7"/>
  <c r="AF95" i="7"/>
  <c r="F95" i="7"/>
  <c r="D95" i="7"/>
  <c r="AF94" i="7"/>
  <c r="F94" i="7"/>
  <c r="D94" i="7"/>
  <c r="AF93" i="7"/>
  <c r="F93" i="7"/>
  <c r="D93" i="7"/>
  <c r="AF92" i="7"/>
  <c r="F92" i="7"/>
  <c r="D92" i="7"/>
  <c r="AF91" i="7"/>
  <c r="F91" i="7"/>
  <c r="D91" i="7"/>
  <c r="AF90" i="7"/>
  <c r="F90" i="7"/>
  <c r="D90" i="7"/>
  <c r="AF89" i="7"/>
  <c r="F89" i="7"/>
  <c r="D89" i="7"/>
  <c r="AF88" i="7"/>
  <c r="F88" i="7"/>
  <c r="D88" i="7"/>
  <c r="AF87" i="7"/>
  <c r="F87" i="7"/>
  <c r="D87" i="7"/>
  <c r="AF86" i="7"/>
  <c r="F86" i="7"/>
  <c r="D86" i="7"/>
  <c r="AF85" i="7"/>
  <c r="F85" i="7"/>
  <c r="D85" i="7"/>
  <c r="AF84" i="7"/>
  <c r="F84" i="7"/>
  <c r="D84" i="7"/>
  <c r="AF83" i="7"/>
  <c r="F83" i="7"/>
  <c r="D83" i="7"/>
  <c r="AF82" i="7"/>
  <c r="F82" i="7"/>
  <c r="D82" i="7"/>
  <c r="AF81" i="7"/>
  <c r="F81" i="7"/>
  <c r="D81" i="7"/>
  <c r="AF80" i="7"/>
  <c r="F80" i="7"/>
  <c r="D80" i="7"/>
  <c r="AF79" i="7"/>
  <c r="F79" i="7"/>
  <c r="D79" i="7"/>
  <c r="AF78" i="7"/>
  <c r="F78" i="7"/>
  <c r="D78" i="7"/>
  <c r="AF77" i="7"/>
  <c r="F77" i="7"/>
  <c r="D77" i="7"/>
  <c r="AF76" i="7"/>
  <c r="F76" i="7"/>
  <c r="D76" i="7"/>
  <c r="AF75" i="7"/>
  <c r="F75" i="7"/>
  <c r="D75" i="7"/>
  <c r="AF74" i="7"/>
  <c r="F74" i="7"/>
  <c r="D74" i="7"/>
  <c r="AF73" i="7"/>
  <c r="F73" i="7"/>
  <c r="D73" i="7"/>
  <c r="AF72" i="7"/>
  <c r="F72" i="7"/>
  <c r="D72" i="7"/>
  <c r="AF71" i="7"/>
  <c r="F71" i="7"/>
  <c r="D71" i="7"/>
  <c r="AF70" i="7"/>
  <c r="F70" i="7"/>
  <c r="D70" i="7"/>
  <c r="AF69" i="7"/>
  <c r="F69" i="7"/>
  <c r="D69" i="7"/>
  <c r="AF68" i="7"/>
  <c r="F68" i="7"/>
  <c r="D68" i="7"/>
  <c r="AF67" i="7"/>
  <c r="F67" i="7"/>
  <c r="D67" i="7"/>
  <c r="AF66" i="7"/>
  <c r="F66" i="7"/>
  <c r="D66" i="7"/>
  <c r="AF65" i="7"/>
  <c r="F65" i="7"/>
  <c r="D65" i="7"/>
  <c r="AF64" i="7"/>
  <c r="F64" i="7"/>
  <c r="D64" i="7"/>
  <c r="AF63" i="7"/>
  <c r="F63" i="7"/>
  <c r="D63" i="7"/>
  <c r="AF62" i="7"/>
  <c r="F62" i="7"/>
  <c r="D62" i="7"/>
  <c r="AF61" i="7"/>
  <c r="F61" i="7"/>
  <c r="D61" i="7"/>
  <c r="AF60" i="7"/>
  <c r="F60" i="7"/>
  <c r="D60" i="7"/>
  <c r="AF59" i="7"/>
  <c r="F59" i="7"/>
  <c r="D59" i="7"/>
  <c r="AF58" i="7"/>
  <c r="F58" i="7"/>
  <c r="D58" i="7"/>
  <c r="AF57" i="7"/>
  <c r="F57" i="7"/>
  <c r="D57" i="7"/>
  <c r="AF56" i="7"/>
  <c r="F56" i="7"/>
  <c r="D56" i="7"/>
  <c r="AF55" i="7"/>
  <c r="F55" i="7"/>
  <c r="D55" i="7"/>
  <c r="AF54" i="7"/>
  <c r="F54" i="7"/>
  <c r="D54" i="7"/>
  <c r="AF53" i="7"/>
  <c r="F53" i="7"/>
  <c r="D53" i="7"/>
  <c r="AF52" i="7"/>
  <c r="F52" i="7"/>
  <c r="D52" i="7"/>
  <c r="AF51" i="7"/>
  <c r="F51" i="7"/>
  <c r="D51" i="7"/>
  <c r="AF50" i="7"/>
  <c r="F50" i="7"/>
  <c r="D50" i="7"/>
  <c r="AF49" i="7"/>
  <c r="F49" i="7"/>
  <c r="D49" i="7"/>
  <c r="AF48" i="7"/>
  <c r="F48" i="7"/>
  <c r="D48" i="7"/>
  <c r="AF47" i="7"/>
  <c r="F47" i="7"/>
  <c r="D47" i="7"/>
  <c r="AF46" i="7"/>
  <c r="F46" i="7"/>
  <c r="D46" i="7"/>
  <c r="AF45" i="7"/>
  <c r="F45" i="7"/>
  <c r="D45" i="7"/>
  <c r="AF44" i="7"/>
  <c r="F44" i="7"/>
  <c r="D44" i="7"/>
  <c r="AF43" i="7"/>
  <c r="F43" i="7"/>
  <c r="D43" i="7"/>
  <c r="AF42" i="7"/>
  <c r="F42" i="7"/>
  <c r="D42" i="7"/>
  <c r="AF41" i="7"/>
  <c r="F41" i="7"/>
  <c r="D41" i="7"/>
  <c r="AF40" i="7"/>
  <c r="F40" i="7"/>
  <c r="D40" i="7"/>
  <c r="AF39" i="7"/>
  <c r="F39" i="7"/>
  <c r="D39" i="7"/>
  <c r="AF38" i="7"/>
  <c r="F38" i="7"/>
  <c r="D38" i="7"/>
  <c r="AF37" i="7"/>
  <c r="F37" i="7"/>
  <c r="D37" i="7"/>
  <c r="AF36" i="7"/>
  <c r="F36" i="7"/>
  <c r="D36" i="7"/>
  <c r="AF35" i="7"/>
  <c r="F35" i="7"/>
  <c r="D35" i="7"/>
  <c r="AF34" i="7"/>
  <c r="F34" i="7"/>
  <c r="D34" i="7"/>
  <c r="AF33" i="7"/>
  <c r="F33" i="7"/>
  <c r="D33" i="7"/>
  <c r="AF32" i="7"/>
  <c r="F32" i="7"/>
  <c r="D32" i="7"/>
  <c r="AF31" i="7"/>
  <c r="F31" i="7"/>
  <c r="D31" i="7"/>
  <c r="AF30" i="7"/>
  <c r="F30" i="7"/>
  <c r="D30" i="7"/>
  <c r="AF29" i="7"/>
  <c r="F29" i="7"/>
  <c r="D29" i="7"/>
  <c r="AF28" i="7"/>
  <c r="F28" i="7"/>
  <c r="D28" i="7"/>
  <c r="AF27" i="7"/>
  <c r="F27" i="7"/>
  <c r="D27" i="7"/>
  <c r="AF26" i="7"/>
  <c r="F26" i="7"/>
  <c r="D26" i="7"/>
  <c r="AF25" i="7"/>
  <c r="F25" i="7"/>
  <c r="D25" i="7"/>
  <c r="AF24" i="7"/>
  <c r="F24" i="7"/>
  <c r="D24" i="7"/>
  <c r="AF23" i="7"/>
  <c r="F23" i="7"/>
  <c r="D23" i="7"/>
  <c r="AF22" i="7"/>
  <c r="F22" i="7"/>
  <c r="D22" i="7"/>
  <c r="AF21" i="7"/>
  <c r="F21" i="7"/>
  <c r="D21" i="7"/>
  <c r="AF20" i="7"/>
  <c r="F20" i="7"/>
  <c r="D20" i="7"/>
  <c r="AF19" i="7"/>
  <c r="F19" i="7"/>
  <c r="D19" i="7"/>
  <c r="AF18" i="7"/>
  <c r="F18" i="7"/>
  <c r="D18" i="7"/>
  <c r="AF17" i="7"/>
  <c r="F17" i="7"/>
  <c r="D17" i="7"/>
  <c r="AF16" i="7"/>
  <c r="F16" i="7"/>
  <c r="D16" i="7"/>
  <c r="AF15" i="7"/>
  <c r="F15" i="7"/>
  <c r="D15" i="7"/>
  <c r="AF14" i="7"/>
  <c r="F14" i="7"/>
  <c r="D14" i="7"/>
  <c r="AF13" i="7"/>
  <c r="F13" i="7"/>
  <c r="D13" i="7"/>
  <c r="AF12" i="7"/>
  <c r="F12" i="7"/>
  <c r="D12" i="7"/>
  <c r="AF11" i="7"/>
  <c r="F11" i="7"/>
  <c r="D11" i="7"/>
  <c r="AF10" i="7"/>
  <c r="F10" i="7"/>
  <c r="D10" i="7"/>
  <c r="AF9" i="7"/>
  <c r="F9" i="7"/>
  <c r="D9" i="7"/>
  <c r="AF8" i="7"/>
  <c r="F8" i="7"/>
  <c r="D8" i="7"/>
  <c r="AF7" i="7"/>
  <c r="F7" i="7"/>
  <c r="D7" i="7"/>
  <c r="AF6" i="7"/>
  <c r="F6" i="7"/>
  <c r="D6" i="7"/>
  <c r="AF5" i="7"/>
  <c r="F5" i="7"/>
  <c r="D5" i="7"/>
  <c r="AF4" i="7"/>
  <c r="F4" i="7"/>
  <c r="D4" i="7"/>
  <c r="AF3" i="7"/>
  <c r="F3" i="7"/>
  <c r="D3" i="7"/>
  <c r="AF2" i="7"/>
  <c r="F2" i="7"/>
  <c r="D2" i="7"/>
  <c r="AF1" i="7"/>
  <c r="F425" i="6"/>
  <c r="D425" i="6"/>
  <c r="F424" i="6"/>
  <c r="D424" i="6"/>
  <c r="F423" i="6"/>
  <c r="D423" i="6"/>
  <c r="F422" i="6"/>
  <c r="D422" i="6"/>
  <c r="F421" i="6"/>
  <c r="D421" i="6"/>
  <c r="F420" i="6"/>
  <c r="D420" i="6"/>
  <c r="F419" i="6"/>
  <c r="D419" i="6"/>
  <c r="F418" i="6"/>
  <c r="D418" i="6"/>
  <c r="F417" i="6"/>
  <c r="D417" i="6"/>
  <c r="F416" i="6"/>
  <c r="D416" i="6"/>
  <c r="F415" i="6"/>
  <c r="D415" i="6"/>
  <c r="F414" i="6"/>
  <c r="D414" i="6"/>
  <c r="F413" i="6"/>
  <c r="D413" i="6"/>
  <c r="B413" i="6"/>
  <c r="F412" i="6"/>
  <c r="D412" i="6"/>
  <c r="B412" i="6"/>
  <c r="F411" i="6"/>
  <c r="D411" i="6"/>
  <c r="B411" i="6"/>
  <c r="F410" i="6"/>
  <c r="D410" i="6"/>
  <c r="B410" i="6"/>
  <c r="F409" i="6"/>
  <c r="D409" i="6"/>
  <c r="B409" i="6"/>
  <c r="F408" i="6"/>
  <c r="D408" i="6"/>
  <c r="B408" i="6"/>
  <c r="F407" i="6"/>
  <c r="D407" i="6"/>
  <c r="B407" i="6"/>
  <c r="F406" i="6"/>
  <c r="D406" i="6"/>
  <c r="B406" i="6"/>
  <c r="F405" i="6"/>
  <c r="D405" i="6"/>
  <c r="B405" i="6"/>
  <c r="F404" i="6"/>
  <c r="D404" i="6"/>
  <c r="B404" i="6"/>
  <c r="F403" i="6"/>
  <c r="D403" i="6"/>
  <c r="B403" i="6"/>
  <c r="F402" i="6"/>
  <c r="D402" i="6"/>
  <c r="B402" i="6"/>
  <c r="F401" i="6"/>
  <c r="D401" i="6"/>
  <c r="B401" i="6"/>
  <c r="F400" i="6"/>
  <c r="D400" i="6"/>
  <c r="B400" i="6"/>
  <c r="F399" i="6"/>
  <c r="D399" i="6"/>
  <c r="B399" i="6"/>
  <c r="F398" i="6"/>
  <c r="D398" i="6"/>
  <c r="B398" i="6"/>
  <c r="F397" i="6"/>
  <c r="D397" i="6"/>
  <c r="B397" i="6"/>
  <c r="F396" i="6"/>
  <c r="D396" i="6"/>
  <c r="B396" i="6"/>
  <c r="F395" i="6"/>
  <c r="D395" i="6"/>
  <c r="B395" i="6"/>
  <c r="F394" i="6"/>
  <c r="D394" i="6"/>
  <c r="B394" i="6"/>
  <c r="F393" i="6"/>
  <c r="D393" i="6"/>
  <c r="B393" i="6"/>
  <c r="F392" i="6"/>
  <c r="D392" i="6"/>
  <c r="B392" i="6"/>
  <c r="F391" i="6"/>
  <c r="D391" i="6"/>
  <c r="B391" i="6"/>
  <c r="F390" i="6"/>
  <c r="D390" i="6"/>
  <c r="B390" i="6"/>
  <c r="F389" i="6"/>
  <c r="D389" i="6"/>
  <c r="B389" i="6"/>
  <c r="F388" i="6"/>
  <c r="D388" i="6"/>
  <c r="B388" i="6"/>
  <c r="F387" i="6"/>
  <c r="D387" i="6"/>
  <c r="B387" i="6"/>
  <c r="F386" i="6"/>
  <c r="D386" i="6"/>
  <c r="B386" i="6"/>
  <c r="F385" i="6"/>
  <c r="D385" i="6"/>
  <c r="B385" i="6"/>
  <c r="F384" i="6"/>
  <c r="D384" i="6"/>
  <c r="B384" i="6"/>
  <c r="F383" i="6"/>
  <c r="D383" i="6"/>
  <c r="B383" i="6"/>
  <c r="F382" i="6"/>
  <c r="D382" i="6"/>
  <c r="B382" i="6"/>
  <c r="F381" i="6"/>
  <c r="D381" i="6"/>
  <c r="B381" i="6"/>
  <c r="F380" i="6"/>
  <c r="D380" i="6"/>
  <c r="B380" i="6"/>
  <c r="F379" i="6"/>
  <c r="D379" i="6"/>
  <c r="B379" i="6"/>
  <c r="F378" i="6"/>
  <c r="D378" i="6"/>
  <c r="B378" i="6"/>
  <c r="F377" i="6"/>
  <c r="D377" i="6"/>
  <c r="B377" i="6"/>
  <c r="F376" i="6"/>
  <c r="D376" i="6"/>
  <c r="B376" i="6"/>
  <c r="F375" i="6"/>
  <c r="D375" i="6"/>
  <c r="B375" i="6"/>
  <c r="F374" i="6"/>
  <c r="D374" i="6"/>
  <c r="B374" i="6"/>
  <c r="F373" i="6"/>
  <c r="D373" i="6"/>
  <c r="B373" i="6"/>
  <c r="F372" i="6"/>
  <c r="D372" i="6"/>
  <c r="B372" i="6"/>
  <c r="F371" i="6"/>
  <c r="D371" i="6"/>
  <c r="B371" i="6"/>
  <c r="F370" i="6"/>
  <c r="D370" i="6"/>
  <c r="B370" i="6"/>
  <c r="F369" i="6"/>
  <c r="D369" i="6"/>
  <c r="B369" i="6"/>
  <c r="F368" i="6"/>
  <c r="D368" i="6"/>
  <c r="B368" i="6"/>
  <c r="F367" i="6"/>
  <c r="D367" i="6"/>
  <c r="B367" i="6"/>
  <c r="F366" i="6"/>
  <c r="D366" i="6"/>
  <c r="B366" i="6"/>
  <c r="F365" i="6"/>
  <c r="D365" i="6"/>
  <c r="B365" i="6"/>
  <c r="F364" i="6"/>
  <c r="D364" i="6"/>
  <c r="B364" i="6"/>
  <c r="F363" i="6"/>
  <c r="D363" i="6"/>
  <c r="B363" i="6"/>
  <c r="F362" i="6"/>
  <c r="D362" i="6"/>
  <c r="B362" i="6"/>
  <c r="F361" i="6"/>
  <c r="D361" i="6"/>
  <c r="B361" i="6"/>
  <c r="F360" i="6"/>
  <c r="D360" i="6"/>
  <c r="B360" i="6"/>
  <c r="F359" i="6"/>
  <c r="D359" i="6"/>
  <c r="B359" i="6"/>
  <c r="F358" i="6"/>
  <c r="D358" i="6"/>
  <c r="B358" i="6"/>
  <c r="F357" i="6"/>
  <c r="D357" i="6"/>
  <c r="B357" i="6"/>
  <c r="F356" i="6"/>
  <c r="D356" i="6"/>
  <c r="B356" i="6"/>
  <c r="F355" i="6"/>
  <c r="D355" i="6"/>
  <c r="B355" i="6"/>
  <c r="F354" i="6"/>
  <c r="D354" i="6"/>
  <c r="B354" i="6"/>
  <c r="F353" i="6"/>
  <c r="D353" i="6"/>
  <c r="B353" i="6"/>
  <c r="F352" i="6"/>
  <c r="D352" i="6"/>
  <c r="B352" i="6"/>
  <c r="F351" i="6"/>
  <c r="D351" i="6"/>
  <c r="B351" i="6"/>
  <c r="F350" i="6"/>
  <c r="D350" i="6"/>
  <c r="B350" i="6"/>
  <c r="F349" i="6"/>
  <c r="D349" i="6"/>
  <c r="B349" i="6"/>
  <c r="F348" i="6"/>
  <c r="D348" i="6"/>
  <c r="B348" i="6"/>
  <c r="F347" i="6"/>
  <c r="D347" i="6"/>
  <c r="B347" i="6"/>
  <c r="F346" i="6"/>
  <c r="D346" i="6"/>
  <c r="B346" i="6"/>
  <c r="F345" i="6"/>
  <c r="D345" i="6"/>
  <c r="B345" i="6"/>
  <c r="F344" i="6"/>
  <c r="D344" i="6"/>
  <c r="B344" i="6"/>
  <c r="F343" i="6"/>
  <c r="D343" i="6"/>
  <c r="B343" i="6"/>
  <c r="F342" i="6"/>
  <c r="D342" i="6"/>
  <c r="B342" i="6"/>
  <c r="F341" i="6"/>
  <c r="D341" i="6"/>
  <c r="B341" i="6"/>
  <c r="F340" i="6"/>
  <c r="D340" i="6"/>
  <c r="B340" i="6"/>
  <c r="F339" i="6"/>
  <c r="D339" i="6"/>
  <c r="B339" i="6"/>
  <c r="F338" i="6"/>
  <c r="D338" i="6"/>
  <c r="B338" i="6"/>
  <c r="F337" i="6"/>
  <c r="D337" i="6"/>
  <c r="B337" i="6"/>
  <c r="F336" i="6"/>
  <c r="D336" i="6"/>
  <c r="B336" i="6"/>
  <c r="F335" i="6"/>
  <c r="D335" i="6"/>
  <c r="B335" i="6"/>
  <c r="F334" i="6"/>
  <c r="D334" i="6"/>
  <c r="B334" i="6"/>
  <c r="F333" i="6"/>
  <c r="D333" i="6"/>
  <c r="B333" i="6"/>
  <c r="F332" i="6"/>
  <c r="D332" i="6"/>
  <c r="B332" i="6"/>
  <c r="F331" i="6"/>
  <c r="D331" i="6"/>
  <c r="B331" i="6"/>
  <c r="F330" i="6"/>
  <c r="D330" i="6"/>
  <c r="B330" i="6"/>
  <c r="F329" i="6"/>
  <c r="D329" i="6"/>
  <c r="B329" i="6"/>
  <c r="F328" i="6"/>
  <c r="D328" i="6"/>
  <c r="B328" i="6"/>
  <c r="F327" i="6"/>
  <c r="D327" i="6"/>
  <c r="B327" i="6"/>
  <c r="F326" i="6"/>
  <c r="D326" i="6"/>
  <c r="B326" i="6"/>
  <c r="F325" i="6"/>
  <c r="D325" i="6"/>
  <c r="B325" i="6"/>
  <c r="F324" i="6"/>
  <c r="D324" i="6"/>
  <c r="B324" i="6"/>
  <c r="F323" i="6"/>
  <c r="D323" i="6"/>
  <c r="B323" i="6"/>
  <c r="F322" i="6"/>
  <c r="D322" i="6"/>
  <c r="B322" i="6"/>
  <c r="F321" i="6"/>
  <c r="D321" i="6"/>
  <c r="B321" i="6"/>
  <c r="F320" i="6"/>
  <c r="D320" i="6"/>
  <c r="B320" i="6"/>
  <c r="F319" i="6"/>
  <c r="D319" i="6"/>
  <c r="B319" i="6"/>
  <c r="F318" i="6"/>
  <c r="D318" i="6"/>
  <c r="B318" i="6"/>
  <c r="F317" i="6"/>
  <c r="D317" i="6"/>
  <c r="B317" i="6"/>
  <c r="F316" i="6"/>
  <c r="D316" i="6"/>
  <c r="B316" i="6"/>
  <c r="F315" i="6"/>
  <c r="D315" i="6"/>
  <c r="B315" i="6"/>
  <c r="F314" i="6"/>
  <c r="D314" i="6"/>
  <c r="B314" i="6"/>
  <c r="F313" i="6"/>
  <c r="D313" i="6"/>
  <c r="B313" i="6"/>
  <c r="F312" i="6"/>
  <c r="D312" i="6"/>
  <c r="B312" i="6"/>
  <c r="F311" i="6"/>
  <c r="D311" i="6"/>
  <c r="F310" i="6"/>
  <c r="D310" i="6"/>
  <c r="B310" i="6"/>
  <c r="F309" i="6"/>
  <c r="D309" i="6"/>
  <c r="B309" i="6"/>
  <c r="F308" i="6"/>
  <c r="D308" i="6"/>
  <c r="B308" i="6"/>
  <c r="F307" i="6"/>
  <c r="D307" i="6"/>
  <c r="B307" i="6"/>
  <c r="F306" i="6"/>
  <c r="D306" i="6"/>
  <c r="B306" i="6"/>
  <c r="F305" i="6"/>
  <c r="D305" i="6"/>
  <c r="B305" i="6"/>
  <c r="F304" i="6"/>
  <c r="D304" i="6"/>
  <c r="B304" i="6"/>
  <c r="F303" i="6"/>
  <c r="D303" i="6"/>
  <c r="B303" i="6"/>
  <c r="F302" i="6"/>
  <c r="D302" i="6"/>
  <c r="B302" i="6"/>
  <c r="F301" i="6"/>
  <c r="D301" i="6"/>
  <c r="B301" i="6"/>
  <c r="F300" i="6"/>
  <c r="D300" i="6"/>
  <c r="B300" i="6"/>
  <c r="F299" i="6"/>
  <c r="D299" i="6"/>
  <c r="B299" i="6"/>
  <c r="F298" i="6"/>
  <c r="D298" i="6"/>
  <c r="B298" i="6"/>
  <c r="F297" i="6"/>
  <c r="D297" i="6"/>
  <c r="B297" i="6"/>
  <c r="F296" i="6"/>
  <c r="D296" i="6"/>
  <c r="B296" i="6"/>
  <c r="F295" i="6"/>
  <c r="D295" i="6"/>
  <c r="B295" i="6"/>
  <c r="F294" i="6"/>
  <c r="D294" i="6"/>
  <c r="B294" i="6"/>
  <c r="F293" i="6"/>
  <c r="D293" i="6"/>
  <c r="B293" i="6"/>
  <c r="F292" i="6"/>
  <c r="D292" i="6"/>
  <c r="B292" i="6"/>
  <c r="F291" i="6"/>
  <c r="D291" i="6"/>
  <c r="B291" i="6"/>
  <c r="F290" i="6"/>
  <c r="D290" i="6"/>
  <c r="B290" i="6"/>
  <c r="F289" i="6"/>
  <c r="D289" i="6"/>
  <c r="B289" i="6"/>
  <c r="F288" i="6"/>
  <c r="D288" i="6"/>
  <c r="B288" i="6"/>
  <c r="F287" i="6"/>
  <c r="D287" i="6"/>
  <c r="B287" i="6"/>
  <c r="F286" i="6"/>
  <c r="D286" i="6"/>
  <c r="B286" i="6"/>
  <c r="F285" i="6"/>
  <c r="D285" i="6"/>
  <c r="B285" i="6"/>
  <c r="F284" i="6"/>
  <c r="D284" i="6"/>
  <c r="B284" i="6"/>
  <c r="F283" i="6"/>
  <c r="D283" i="6"/>
  <c r="B283" i="6"/>
  <c r="F282" i="6"/>
  <c r="D282" i="6"/>
  <c r="B282" i="6"/>
  <c r="F281" i="6"/>
  <c r="D281" i="6"/>
  <c r="B281" i="6"/>
  <c r="F280" i="6"/>
  <c r="D280" i="6"/>
  <c r="B280" i="6"/>
  <c r="F279" i="6"/>
  <c r="D279" i="6"/>
  <c r="B279" i="6"/>
  <c r="F278" i="6"/>
  <c r="D278" i="6"/>
  <c r="B278" i="6"/>
  <c r="F277" i="6"/>
  <c r="D277" i="6"/>
  <c r="B277" i="6"/>
  <c r="F276" i="6"/>
  <c r="D276" i="6"/>
  <c r="B276" i="6"/>
  <c r="F275" i="6"/>
  <c r="D275" i="6"/>
  <c r="B275" i="6"/>
  <c r="F274" i="6"/>
  <c r="D274" i="6"/>
  <c r="B274" i="6"/>
  <c r="F273" i="6"/>
  <c r="D273" i="6"/>
  <c r="B273" i="6"/>
  <c r="F272" i="6"/>
  <c r="D272" i="6"/>
  <c r="B272" i="6"/>
  <c r="F271" i="6"/>
  <c r="D271" i="6"/>
  <c r="B271" i="6"/>
  <c r="F270" i="6"/>
  <c r="D270" i="6"/>
  <c r="B270" i="6"/>
  <c r="F269" i="6"/>
  <c r="D269" i="6"/>
  <c r="B269" i="6"/>
  <c r="F268" i="6"/>
  <c r="D268" i="6"/>
  <c r="B268" i="6"/>
  <c r="F267" i="6"/>
  <c r="D267" i="6"/>
  <c r="B267" i="6"/>
  <c r="F266" i="6"/>
  <c r="D266" i="6"/>
  <c r="B266" i="6"/>
  <c r="F265" i="6"/>
  <c r="D265" i="6"/>
  <c r="B265" i="6"/>
  <c r="F264" i="6"/>
  <c r="D264" i="6"/>
  <c r="B264" i="6"/>
  <c r="F263" i="6"/>
  <c r="D263" i="6"/>
  <c r="B263" i="6"/>
  <c r="F262" i="6"/>
  <c r="D262" i="6"/>
  <c r="B262" i="6"/>
  <c r="F261" i="6"/>
  <c r="D261" i="6"/>
  <c r="B261" i="6"/>
  <c r="F260" i="6"/>
  <c r="D260" i="6"/>
  <c r="B260" i="6"/>
  <c r="F259" i="6"/>
  <c r="D259" i="6"/>
  <c r="B259" i="6"/>
  <c r="F258" i="6"/>
  <c r="D258" i="6"/>
  <c r="B258" i="6"/>
  <c r="F257" i="6"/>
  <c r="D257" i="6"/>
  <c r="B257" i="6"/>
  <c r="F256" i="6"/>
  <c r="D256" i="6"/>
  <c r="B256" i="6"/>
  <c r="F255" i="6"/>
  <c r="D255" i="6"/>
  <c r="B255" i="6"/>
  <c r="F254" i="6"/>
  <c r="D254" i="6"/>
  <c r="B254" i="6"/>
  <c r="F253" i="6"/>
  <c r="D253" i="6"/>
  <c r="B253" i="6"/>
  <c r="F252" i="6"/>
  <c r="D252" i="6"/>
  <c r="B252" i="6"/>
  <c r="F251" i="6"/>
  <c r="D251" i="6"/>
  <c r="B251" i="6"/>
  <c r="F250" i="6"/>
  <c r="D250" i="6"/>
  <c r="B250" i="6"/>
  <c r="F249" i="6"/>
  <c r="D249" i="6"/>
  <c r="B249" i="6"/>
  <c r="F248" i="6"/>
  <c r="D248" i="6"/>
  <c r="B248" i="6"/>
  <c r="F247" i="6"/>
  <c r="D247" i="6"/>
  <c r="B247" i="6"/>
  <c r="F246" i="6"/>
  <c r="D246" i="6"/>
  <c r="B246" i="6"/>
  <c r="F245" i="6"/>
  <c r="D245" i="6"/>
  <c r="B245" i="6"/>
  <c r="F244" i="6"/>
  <c r="D244" i="6"/>
  <c r="B244" i="6"/>
  <c r="F243" i="6"/>
  <c r="D243" i="6"/>
  <c r="B243" i="6"/>
  <c r="F242" i="6"/>
  <c r="D242" i="6"/>
  <c r="B242" i="6"/>
  <c r="F241" i="6"/>
  <c r="D241" i="6"/>
  <c r="B241" i="6"/>
  <c r="F240" i="6"/>
  <c r="D240" i="6"/>
  <c r="B240" i="6"/>
  <c r="F239" i="6"/>
  <c r="D239" i="6"/>
  <c r="B239" i="6"/>
  <c r="F238" i="6"/>
  <c r="D238" i="6"/>
  <c r="B238" i="6"/>
  <c r="F237" i="6"/>
  <c r="D237" i="6"/>
  <c r="B237" i="6"/>
  <c r="F236" i="6"/>
  <c r="D236" i="6"/>
  <c r="B236" i="6"/>
  <c r="F235" i="6"/>
  <c r="D235" i="6"/>
  <c r="B235" i="6"/>
  <c r="F234" i="6"/>
  <c r="D234" i="6"/>
  <c r="B234" i="6"/>
  <c r="F233" i="6"/>
  <c r="D233" i="6"/>
  <c r="B233" i="6"/>
  <c r="F232" i="6"/>
  <c r="D232" i="6"/>
  <c r="B232" i="6"/>
  <c r="F231" i="6"/>
  <c r="D231" i="6"/>
  <c r="B231" i="6"/>
  <c r="F230" i="6"/>
  <c r="D230" i="6"/>
  <c r="B230" i="6"/>
  <c r="F229" i="6"/>
  <c r="D229" i="6"/>
  <c r="B229" i="6"/>
  <c r="F228" i="6"/>
  <c r="D228" i="6"/>
  <c r="B228" i="6"/>
  <c r="F227" i="6"/>
  <c r="D227" i="6"/>
  <c r="B227" i="6"/>
  <c r="F226" i="6"/>
  <c r="D226" i="6"/>
  <c r="B226" i="6"/>
  <c r="F225" i="6"/>
  <c r="D225" i="6"/>
  <c r="B225" i="6"/>
  <c r="F224" i="6"/>
  <c r="D224" i="6"/>
  <c r="B224" i="6"/>
  <c r="F223" i="6"/>
  <c r="D223" i="6"/>
  <c r="B223" i="6"/>
  <c r="F222" i="6"/>
  <c r="D222" i="6"/>
  <c r="B222" i="6"/>
  <c r="F221" i="6"/>
  <c r="D221" i="6"/>
  <c r="B221" i="6"/>
  <c r="F220" i="6"/>
  <c r="D220" i="6"/>
  <c r="B220" i="6"/>
  <c r="F219" i="6"/>
  <c r="D219" i="6"/>
  <c r="B219" i="6"/>
  <c r="F218" i="6"/>
  <c r="D218" i="6"/>
  <c r="B218" i="6"/>
  <c r="F217" i="6"/>
  <c r="D217" i="6"/>
  <c r="B217" i="6"/>
  <c r="F216" i="6"/>
  <c r="D216" i="6"/>
  <c r="B216" i="6"/>
  <c r="F215" i="6"/>
  <c r="D215" i="6"/>
  <c r="B215" i="6"/>
  <c r="F214" i="6"/>
  <c r="D214" i="6"/>
  <c r="B214" i="6"/>
  <c r="F213" i="6"/>
  <c r="D213" i="6"/>
  <c r="B213" i="6"/>
  <c r="F212" i="6"/>
  <c r="D212" i="6"/>
  <c r="B212" i="6"/>
  <c r="F211" i="6"/>
  <c r="D211" i="6"/>
  <c r="B211" i="6"/>
  <c r="F210" i="6"/>
  <c r="D210" i="6"/>
  <c r="B210" i="6"/>
  <c r="F209" i="6"/>
  <c r="D209" i="6"/>
  <c r="B209" i="6"/>
  <c r="F208" i="6"/>
  <c r="D208" i="6"/>
  <c r="B208" i="6"/>
  <c r="F207" i="6"/>
  <c r="D207" i="6"/>
  <c r="B207" i="6"/>
  <c r="F206" i="6"/>
  <c r="D206" i="6"/>
  <c r="B206" i="6"/>
  <c r="F205" i="6"/>
  <c r="D205" i="6"/>
  <c r="B205" i="6"/>
  <c r="F204" i="6"/>
  <c r="D204" i="6"/>
  <c r="B204" i="6"/>
  <c r="F203" i="6"/>
  <c r="D203" i="6"/>
  <c r="B203" i="6"/>
  <c r="F202" i="6"/>
  <c r="D202" i="6"/>
  <c r="B202" i="6"/>
  <c r="F201" i="6"/>
  <c r="D201" i="6"/>
  <c r="B201" i="6"/>
  <c r="F200" i="6"/>
  <c r="D200" i="6"/>
  <c r="B200" i="6"/>
  <c r="F199" i="6"/>
  <c r="D199" i="6"/>
  <c r="B199" i="6"/>
  <c r="F198" i="6"/>
  <c r="D198" i="6"/>
  <c r="B198" i="6"/>
  <c r="F197" i="6"/>
  <c r="D197" i="6"/>
  <c r="B197" i="6"/>
  <c r="F196" i="6"/>
  <c r="D196" i="6"/>
  <c r="B196" i="6"/>
  <c r="F195" i="6"/>
  <c r="D195" i="6"/>
  <c r="B195" i="6"/>
  <c r="F194" i="6"/>
  <c r="D194" i="6"/>
  <c r="B194" i="6"/>
  <c r="F193" i="6"/>
  <c r="D193" i="6"/>
  <c r="B193" i="6"/>
  <c r="F192" i="6"/>
  <c r="D192" i="6"/>
  <c r="B192" i="6"/>
  <c r="F191" i="6"/>
  <c r="D191" i="6"/>
  <c r="B191" i="6"/>
  <c r="F190" i="6"/>
  <c r="D190" i="6"/>
  <c r="B190" i="6"/>
  <c r="F189" i="6"/>
  <c r="D189" i="6"/>
  <c r="B189" i="6"/>
  <c r="F188" i="6"/>
  <c r="D188" i="6"/>
  <c r="B188" i="6"/>
  <c r="F187" i="6"/>
  <c r="D187" i="6"/>
  <c r="B187" i="6"/>
  <c r="F186" i="6"/>
  <c r="D186" i="6"/>
  <c r="B186" i="6"/>
  <c r="F185" i="6"/>
  <c r="D185" i="6"/>
  <c r="B185" i="6"/>
  <c r="F184" i="6"/>
  <c r="D184" i="6"/>
  <c r="B184" i="6"/>
  <c r="F183" i="6"/>
  <c r="D183" i="6"/>
  <c r="B183" i="6"/>
  <c r="F182" i="6"/>
  <c r="D182" i="6"/>
  <c r="B182" i="6"/>
  <c r="F181" i="6"/>
  <c r="D181" i="6"/>
  <c r="B181" i="6"/>
  <c r="F180" i="6"/>
  <c r="D180" i="6"/>
  <c r="B180" i="6"/>
  <c r="F179" i="6"/>
  <c r="D179" i="6"/>
  <c r="B179" i="6"/>
  <c r="F178" i="6"/>
  <c r="D178" i="6"/>
  <c r="B178" i="6"/>
  <c r="F177" i="6"/>
  <c r="D177" i="6"/>
  <c r="B177" i="6"/>
  <c r="F176" i="6"/>
  <c r="D176" i="6"/>
  <c r="B176" i="6"/>
  <c r="F175" i="6"/>
  <c r="D175" i="6"/>
  <c r="B175" i="6"/>
  <c r="F174" i="6"/>
  <c r="D174" i="6"/>
  <c r="B174" i="6"/>
  <c r="F173" i="6"/>
  <c r="D173" i="6"/>
  <c r="B173" i="6"/>
  <c r="F172" i="6"/>
  <c r="D172" i="6"/>
  <c r="B172" i="6"/>
  <c r="F171" i="6"/>
  <c r="D171" i="6"/>
  <c r="B171" i="6"/>
  <c r="F170" i="6"/>
  <c r="D170" i="6"/>
  <c r="B170" i="6"/>
  <c r="F169" i="6"/>
  <c r="D169" i="6"/>
  <c r="B169" i="6"/>
  <c r="F168" i="6"/>
  <c r="D168" i="6"/>
  <c r="B168" i="6"/>
  <c r="F167" i="6"/>
  <c r="D167" i="6"/>
  <c r="B167" i="6"/>
  <c r="F166" i="6"/>
  <c r="D166" i="6"/>
  <c r="B166" i="6"/>
  <c r="F165" i="6"/>
  <c r="D165" i="6"/>
  <c r="B165" i="6"/>
  <c r="F164" i="6"/>
  <c r="D164" i="6"/>
  <c r="B164" i="6"/>
  <c r="F163" i="6"/>
  <c r="D163" i="6"/>
  <c r="B163" i="6"/>
  <c r="F162" i="6"/>
  <c r="D162" i="6"/>
  <c r="B162" i="6"/>
  <c r="F161" i="6"/>
  <c r="D161" i="6"/>
  <c r="B161" i="6"/>
  <c r="F160" i="6"/>
  <c r="D160" i="6"/>
  <c r="B160" i="6"/>
  <c r="F159" i="6"/>
  <c r="D159" i="6"/>
  <c r="B159" i="6"/>
  <c r="F158" i="6"/>
  <c r="D158" i="6"/>
  <c r="B158" i="6"/>
  <c r="F157" i="6"/>
  <c r="D157" i="6"/>
  <c r="B157" i="6"/>
  <c r="F156" i="6"/>
  <c r="D156" i="6"/>
  <c r="B156" i="6"/>
  <c r="F155" i="6"/>
  <c r="D155" i="6"/>
  <c r="B155" i="6"/>
  <c r="F154" i="6"/>
  <c r="D154" i="6"/>
  <c r="B154" i="6"/>
  <c r="F153" i="6"/>
  <c r="D153" i="6"/>
  <c r="B153" i="6"/>
  <c r="F152" i="6"/>
  <c r="D152" i="6"/>
  <c r="B152" i="6"/>
  <c r="F151" i="6"/>
  <c r="D151" i="6"/>
  <c r="B151" i="6"/>
  <c r="F150" i="6"/>
  <c r="D150" i="6"/>
  <c r="B150" i="6"/>
  <c r="F149" i="6"/>
  <c r="D149" i="6"/>
  <c r="B149" i="6"/>
  <c r="F148" i="6"/>
  <c r="D148" i="6"/>
  <c r="B148" i="6"/>
  <c r="F147" i="6"/>
  <c r="D147" i="6"/>
  <c r="B147" i="6"/>
  <c r="F146" i="6"/>
  <c r="D146" i="6"/>
  <c r="B146" i="6"/>
  <c r="F145" i="6"/>
  <c r="D145" i="6"/>
  <c r="B145" i="6"/>
  <c r="F144" i="6"/>
  <c r="D144" i="6"/>
  <c r="B144" i="6"/>
  <c r="F143" i="6"/>
  <c r="D143" i="6"/>
  <c r="B143" i="6"/>
  <c r="F142" i="6"/>
  <c r="D142" i="6"/>
  <c r="B142" i="6"/>
  <c r="F141" i="6"/>
  <c r="D141" i="6"/>
  <c r="B141" i="6"/>
  <c r="F140" i="6"/>
  <c r="D140" i="6"/>
  <c r="B140" i="6"/>
  <c r="F139" i="6"/>
  <c r="D139" i="6"/>
  <c r="B139" i="6"/>
  <c r="F138" i="6"/>
  <c r="D138" i="6"/>
  <c r="B138" i="6"/>
  <c r="F137" i="6"/>
  <c r="D137" i="6"/>
  <c r="B137" i="6"/>
  <c r="F136" i="6"/>
  <c r="D136" i="6"/>
  <c r="B136" i="6"/>
  <c r="F135" i="6"/>
  <c r="D135" i="6"/>
  <c r="B135" i="6"/>
  <c r="F134" i="6"/>
  <c r="D134" i="6"/>
  <c r="B134" i="6"/>
  <c r="F133" i="6"/>
  <c r="D133" i="6"/>
  <c r="B133" i="6"/>
  <c r="F132" i="6"/>
  <c r="D132" i="6"/>
  <c r="B132" i="6"/>
  <c r="F131" i="6"/>
  <c r="D131" i="6"/>
  <c r="B131" i="6"/>
  <c r="F130" i="6"/>
  <c r="D130" i="6"/>
  <c r="B130" i="6"/>
  <c r="F129" i="6"/>
  <c r="D129" i="6"/>
  <c r="B129" i="6"/>
  <c r="F128" i="6"/>
  <c r="D128" i="6"/>
  <c r="B128" i="6"/>
  <c r="F127" i="6"/>
  <c r="D127" i="6"/>
  <c r="B127" i="6"/>
  <c r="F126" i="6"/>
  <c r="D126" i="6"/>
  <c r="B126" i="6"/>
  <c r="F125" i="6"/>
  <c r="D125" i="6"/>
  <c r="B125" i="6"/>
  <c r="F124" i="6"/>
  <c r="D124" i="6"/>
  <c r="B124" i="6"/>
  <c r="F123" i="6"/>
  <c r="D123" i="6"/>
  <c r="B123" i="6"/>
  <c r="F122" i="6"/>
  <c r="D122" i="6"/>
  <c r="B122" i="6"/>
  <c r="F121" i="6"/>
  <c r="D121" i="6"/>
  <c r="B121" i="6"/>
  <c r="F120" i="6"/>
  <c r="D120" i="6"/>
  <c r="B120" i="6"/>
  <c r="F119" i="6"/>
  <c r="D119" i="6"/>
  <c r="B119" i="6"/>
  <c r="F118" i="6"/>
  <c r="D118" i="6"/>
  <c r="B118" i="6"/>
  <c r="F117" i="6"/>
  <c r="D117" i="6"/>
  <c r="B117" i="6"/>
  <c r="F116" i="6"/>
  <c r="D116" i="6"/>
  <c r="B116" i="6"/>
  <c r="F115" i="6"/>
  <c r="D115" i="6"/>
  <c r="B115" i="6"/>
  <c r="F114" i="6"/>
  <c r="D114" i="6"/>
  <c r="B114" i="6"/>
  <c r="F113" i="6"/>
  <c r="D113" i="6"/>
  <c r="B113" i="6"/>
  <c r="F112" i="6"/>
  <c r="D112" i="6"/>
  <c r="B112" i="6"/>
  <c r="F111" i="6"/>
  <c r="D111" i="6"/>
  <c r="B111" i="6"/>
  <c r="F110" i="6"/>
  <c r="D110" i="6"/>
  <c r="B110" i="6"/>
  <c r="F109" i="6"/>
  <c r="D109" i="6"/>
  <c r="B109" i="6"/>
  <c r="F108" i="6"/>
  <c r="D108" i="6"/>
  <c r="B108" i="6"/>
  <c r="F107" i="6"/>
  <c r="D107" i="6"/>
  <c r="B107" i="6"/>
  <c r="F106" i="6"/>
  <c r="D106" i="6"/>
  <c r="B106" i="6"/>
  <c r="F105" i="6"/>
  <c r="D105" i="6"/>
  <c r="B105" i="6"/>
  <c r="F104" i="6"/>
  <c r="D104" i="6"/>
  <c r="B104" i="6"/>
  <c r="F103" i="6"/>
  <c r="D103" i="6"/>
  <c r="B103" i="6"/>
  <c r="F102" i="6"/>
  <c r="D102" i="6"/>
  <c r="B102" i="6"/>
  <c r="F101" i="6"/>
  <c r="D101" i="6"/>
  <c r="B101" i="6"/>
  <c r="F100" i="6"/>
  <c r="D100" i="6"/>
  <c r="B100" i="6"/>
  <c r="F99" i="6"/>
  <c r="D99" i="6"/>
  <c r="B99" i="6"/>
  <c r="F98" i="6"/>
  <c r="D98" i="6"/>
  <c r="B98" i="6"/>
  <c r="F97" i="6"/>
  <c r="D97" i="6"/>
  <c r="B97" i="6"/>
  <c r="F96" i="6"/>
  <c r="D96" i="6"/>
  <c r="B96" i="6"/>
  <c r="F95" i="6"/>
  <c r="D95" i="6"/>
  <c r="B95" i="6"/>
  <c r="F94" i="6"/>
  <c r="D94" i="6"/>
  <c r="B94" i="6"/>
  <c r="F93" i="6"/>
  <c r="D93" i="6"/>
  <c r="B93" i="6"/>
  <c r="F92" i="6"/>
  <c r="D92" i="6"/>
  <c r="B92" i="6"/>
  <c r="F91" i="6"/>
  <c r="D91" i="6"/>
  <c r="B91" i="6"/>
  <c r="F90" i="6"/>
  <c r="D90" i="6"/>
  <c r="B90" i="6"/>
  <c r="F89" i="6"/>
  <c r="D89" i="6"/>
  <c r="B89" i="6"/>
  <c r="F88" i="6"/>
  <c r="D88" i="6"/>
  <c r="B88" i="6"/>
  <c r="F87" i="6"/>
  <c r="D87" i="6"/>
  <c r="B87" i="6"/>
  <c r="F86" i="6"/>
  <c r="D86" i="6"/>
  <c r="B86" i="6"/>
  <c r="F85" i="6"/>
  <c r="D85" i="6"/>
  <c r="B85" i="6"/>
  <c r="F84" i="6"/>
  <c r="D84" i="6"/>
  <c r="B84" i="6"/>
  <c r="F83" i="6"/>
  <c r="D83" i="6"/>
  <c r="B83" i="6"/>
  <c r="F82" i="6"/>
  <c r="D82" i="6"/>
  <c r="B82" i="6"/>
  <c r="F81" i="6"/>
  <c r="D81" i="6"/>
  <c r="B81" i="6"/>
  <c r="F80" i="6"/>
  <c r="D80" i="6"/>
  <c r="B80" i="6"/>
  <c r="F79" i="6"/>
  <c r="D79" i="6"/>
  <c r="B79" i="6"/>
  <c r="F78" i="6"/>
  <c r="D78" i="6"/>
  <c r="B78" i="6"/>
  <c r="F77" i="6"/>
  <c r="D77" i="6"/>
  <c r="B77" i="6"/>
  <c r="F76" i="6"/>
  <c r="D76" i="6"/>
  <c r="B76" i="6"/>
  <c r="F75" i="6"/>
  <c r="D75" i="6"/>
  <c r="B75" i="6"/>
  <c r="F74" i="6"/>
  <c r="D74" i="6"/>
  <c r="B74" i="6"/>
  <c r="F73" i="6"/>
  <c r="D73" i="6"/>
  <c r="B73" i="6"/>
  <c r="F72" i="6"/>
  <c r="D72" i="6"/>
  <c r="B72" i="6"/>
  <c r="F71" i="6"/>
  <c r="D71" i="6"/>
  <c r="B71" i="6"/>
  <c r="F70" i="6"/>
  <c r="D70" i="6"/>
  <c r="B70" i="6"/>
  <c r="F69" i="6"/>
  <c r="D69" i="6"/>
  <c r="B69" i="6"/>
  <c r="F68" i="6"/>
  <c r="D68" i="6"/>
  <c r="B68" i="6"/>
  <c r="F67" i="6"/>
  <c r="D67" i="6"/>
  <c r="B67" i="6"/>
  <c r="F66" i="6"/>
  <c r="D66" i="6"/>
  <c r="B66" i="6"/>
  <c r="F65" i="6"/>
  <c r="D65" i="6"/>
  <c r="B65" i="6"/>
  <c r="F64" i="6"/>
  <c r="D64" i="6"/>
  <c r="B64" i="6"/>
  <c r="F63" i="6"/>
  <c r="D63" i="6"/>
  <c r="B63" i="6"/>
  <c r="F62" i="6"/>
  <c r="D62" i="6"/>
  <c r="B62" i="6"/>
  <c r="F61" i="6"/>
  <c r="D61" i="6"/>
  <c r="B61" i="6"/>
  <c r="F60" i="6"/>
  <c r="D60" i="6"/>
  <c r="B60" i="6"/>
  <c r="F59" i="6"/>
  <c r="D59" i="6"/>
  <c r="B59" i="6"/>
  <c r="F58" i="6"/>
  <c r="D58" i="6"/>
  <c r="B58" i="6"/>
  <c r="F57" i="6"/>
  <c r="D57" i="6"/>
  <c r="B57" i="6"/>
  <c r="F56" i="6"/>
  <c r="D56" i="6"/>
  <c r="B56" i="6"/>
  <c r="F55" i="6"/>
  <c r="D55" i="6"/>
  <c r="B55" i="6"/>
  <c r="F54" i="6"/>
  <c r="D54" i="6"/>
  <c r="B54" i="6"/>
  <c r="F53" i="6"/>
  <c r="D53" i="6"/>
  <c r="B53" i="6"/>
  <c r="F52" i="6"/>
  <c r="D52" i="6"/>
  <c r="B52" i="6"/>
  <c r="F51" i="6"/>
  <c r="D51" i="6"/>
  <c r="B51" i="6"/>
  <c r="F50" i="6"/>
  <c r="D50" i="6"/>
  <c r="B50" i="6"/>
  <c r="F49" i="6"/>
  <c r="D49" i="6"/>
  <c r="B49" i="6"/>
  <c r="F48" i="6"/>
  <c r="D48" i="6"/>
  <c r="B48" i="6"/>
  <c r="F47" i="6"/>
  <c r="D47" i="6"/>
  <c r="B47" i="6"/>
  <c r="F46" i="6"/>
  <c r="D46" i="6"/>
  <c r="B46" i="6"/>
  <c r="F45" i="6"/>
  <c r="D45" i="6"/>
  <c r="B45" i="6"/>
  <c r="F44" i="6"/>
  <c r="D44" i="6"/>
  <c r="B44" i="6"/>
  <c r="F43" i="6"/>
  <c r="D43" i="6"/>
  <c r="B43" i="6"/>
  <c r="F42" i="6"/>
  <c r="D42" i="6"/>
  <c r="B42" i="6"/>
  <c r="F41" i="6"/>
  <c r="D41" i="6"/>
  <c r="B41" i="6"/>
  <c r="F40" i="6"/>
  <c r="D40" i="6"/>
  <c r="B40" i="6"/>
  <c r="F39" i="6"/>
  <c r="D39" i="6"/>
  <c r="B39" i="6"/>
  <c r="F38" i="6"/>
  <c r="D38" i="6"/>
  <c r="B38" i="6"/>
  <c r="F37" i="6"/>
  <c r="D37" i="6"/>
  <c r="B37" i="6"/>
  <c r="F36" i="6"/>
  <c r="D36" i="6"/>
  <c r="B36" i="6"/>
  <c r="F35" i="6"/>
  <c r="D35" i="6"/>
  <c r="B35" i="6"/>
  <c r="F34" i="6"/>
  <c r="D34" i="6"/>
  <c r="B34" i="6"/>
  <c r="F33" i="6"/>
  <c r="D33" i="6"/>
  <c r="B33" i="6"/>
  <c r="F32" i="6"/>
  <c r="D32" i="6"/>
  <c r="B32" i="6"/>
  <c r="F31" i="6"/>
  <c r="D31" i="6"/>
  <c r="B31" i="6"/>
  <c r="F30" i="6"/>
  <c r="D30" i="6"/>
  <c r="B30" i="6"/>
  <c r="F29" i="6"/>
  <c r="D29" i="6"/>
  <c r="B29" i="6"/>
  <c r="F28" i="6"/>
  <c r="D28" i="6"/>
  <c r="B28" i="6"/>
  <c r="F27" i="6"/>
  <c r="D27" i="6"/>
  <c r="B27" i="6"/>
  <c r="F26" i="6"/>
  <c r="D26" i="6"/>
  <c r="B26" i="6"/>
  <c r="F25" i="6"/>
  <c r="D25" i="6"/>
  <c r="B25" i="6"/>
  <c r="F24" i="6"/>
  <c r="D24" i="6"/>
  <c r="B24" i="6"/>
  <c r="F23" i="6"/>
  <c r="D23" i="6"/>
  <c r="B23" i="6"/>
  <c r="F22" i="6"/>
  <c r="D22" i="6"/>
  <c r="B22" i="6"/>
  <c r="F21" i="6"/>
  <c r="D21" i="6"/>
  <c r="B21" i="6"/>
  <c r="F20" i="6"/>
  <c r="D20" i="6"/>
  <c r="B20" i="6"/>
  <c r="F19" i="6"/>
  <c r="D19" i="6"/>
  <c r="B19" i="6"/>
  <c r="F18" i="6"/>
  <c r="D18" i="6"/>
  <c r="B18" i="6"/>
  <c r="F17" i="6"/>
  <c r="D17" i="6"/>
  <c r="B17" i="6"/>
  <c r="F16" i="6"/>
  <c r="D16" i="6"/>
  <c r="B16" i="6"/>
  <c r="F15" i="6"/>
  <c r="D15" i="6"/>
  <c r="B15" i="6"/>
  <c r="F14" i="6"/>
  <c r="D14" i="6"/>
  <c r="B14" i="6"/>
  <c r="F13" i="6"/>
  <c r="D13" i="6"/>
  <c r="B13" i="6"/>
  <c r="F12" i="6"/>
  <c r="D12" i="6"/>
  <c r="B12" i="6"/>
  <c r="F11" i="6"/>
  <c r="D11" i="6"/>
  <c r="B11" i="6"/>
  <c r="F10" i="6"/>
  <c r="D10" i="6"/>
  <c r="B10" i="6"/>
  <c r="F9" i="6"/>
  <c r="D9" i="6"/>
  <c r="B9" i="6"/>
  <c r="F8" i="6"/>
  <c r="D8" i="6"/>
  <c r="B8" i="6"/>
  <c r="F7" i="6"/>
  <c r="D7" i="6"/>
  <c r="B7" i="6"/>
  <c r="F6" i="6"/>
  <c r="D6" i="6"/>
  <c r="B6" i="6"/>
  <c r="F5" i="6"/>
  <c r="D5" i="6"/>
  <c r="B5" i="6"/>
  <c r="F4" i="6"/>
  <c r="D4" i="6"/>
  <c r="B4" i="6"/>
  <c r="F3" i="6"/>
  <c r="D3" i="6"/>
  <c r="B3" i="6"/>
  <c r="F2" i="6"/>
  <c r="D2" i="6"/>
  <c r="B2" i="6"/>
  <c r="L378" i="7" l="1"/>
  <c r="L360" i="7" s="1"/>
  <c r="O319" i="7"/>
  <c r="M372" i="7"/>
  <c r="M362" i="7"/>
  <c r="L282" i="7"/>
  <c r="N282" i="7" s="1"/>
  <c r="L269" i="7"/>
  <c r="N269" i="7" s="1"/>
  <c r="L285" i="7"/>
  <c r="N285" i="7" s="1"/>
  <c r="L272" i="7"/>
  <c r="N272" i="7" s="1"/>
  <c r="M358" i="7"/>
  <c r="M360" i="7"/>
  <c r="L287" i="7"/>
  <c r="N287" i="7" s="1"/>
  <c r="L290" i="7"/>
  <c r="N290" i="7" s="1"/>
  <c r="O324" i="7"/>
  <c r="N374" i="7"/>
  <c r="H378" i="7"/>
  <c r="H362" i="7" s="1"/>
  <c r="U331" i="7"/>
  <c r="M318" i="7"/>
  <c r="N318" i="7" s="1"/>
  <c r="T318" i="7" s="1"/>
  <c r="O320" i="7"/>
  <c r="O322" i="7"/>
  <c r="H372" i="7"/>
  <c r="L362" i="7"/>
  <c r="L358" i="7"/>
  <c r="L363" i="7"/>
  <c r="L359" i="7"/>
  <c r="L273" i="7"/>
  <c r="N273" i="7" s="1"/>
  <c r="L288" i="7"/>
  <c r="N288" i="7" s="1"/>
  <c r="P319" i="7"/>
  <c r="P320" i="7"/>
  <c r="P321" i="7"/>
  <c r="P322" i="7"/>
  <c r="P324" i="7"/>
  <c r="Q319" i="7"/>
  <c r="Q320" i="7"/>
  <c r="Q321" i="7"/>
  <c r="Q322" i="7"/>
  <c r="Q324" i="7"/>
  <c r="R319" i="7"/>
  <c r="R320" i="7"/>
  <c r="R321" i="7"/>
  <c r="R322" i="7"/>
  <c r="R324" i="7"/>
  <c r="M359" i="7"/>
  <c r="M363" i="7"/>
  <c r="M268" i="7"/>
  <c r="L270" i="7"/>
  <c r="L284" i="7"/>
  <c r="N284" i="7" s="1"/>
  <c r="L286" i="7"/>
  <c r="N286" i="7" s="1"/>
  <c r="L372" i="7" l="1"/>
  <c r="L382" i="7" s="1"/>
  <c r="M374" i="7"/>
  <c r="H358" i="7"/>
  <c r="P358" i="7" s="1"/>
  <c r="Q318" i="7"/>
  <c r="O318" i="7"/>
  <c r="L323" i="7"/>
  <c r="L329" i="7"/>
  <c r="H360" i="7"/>
  <c r="P360" i="7" s="1"/>
  <c r="N378" i="7"/>
  <c r="H359" i="7"/>
  <c r="H363" i="7"/>
  <c r="P363" i="7" s="1"/>
  <c r="P318" i="7"/>
  <c r="M382" i="7"/>
  <c r="P362" i="7"/>
  <c r="N270" i="7"/>
  <c r="M329" i="7"/>
  <c r="M323" i="7"/>
  <c r="R323" i="7" s="1"/>
  <c r="L318" i="7"/>
  <c r="P372" i="7" l="1"/>
  <c r="L374" i="7"/>
  <c r="H382" i="7"/>
  <c r="P359" i="7"/>
  <c r="H374" i="7"/>
  <c r="N380" i="7"/>
  <c r="L380" i="7"/>
  <c r="M380" i="7"/>
  <c r="H380" i="7"/>
  <c r="N323" i="7"/>
  <c r="T323" i="7" s="1"/>
  <c r="Q323" i="7"/>
  <c r="P323" i="7"/>
  <c r="O323" i="7"/>
  <c r="M328" i="7"/>
  <c r="N329" i="7"/>
  <c r="T329" i="7" s="1"/>
  <c r="Q329" i="7"/>
  <c r="P329" i="7"/>
  <c r="O329" i="7"/>
  <c r="N382" i="7"/>
  <c r="L328" i="7"/>
  <c r="R328" i="7" s="1"/>
  <c r="R318" i="7"/>
  <c r="R329" i="7"/>
  <c r="P374" i="7" l="1"/>
  <c r="N328" i="7"/>
  <c r="T328" i="7" s="1"/>
  <c r="Q328" i="7"/>
  <c r="P328" i="7"/>
  <c r="O328" i="7"/>
  <c r="BI297" i="4" l="1"/>
  <c r="BJ297" i="4" s="1"/>
  <c r="BH297" i="4"/>
  <c r="BH296" i="4"/>
  <c r="BI296" i="4" s="1"/>
  <c r="BJ296" i="4" s="1"/>
  <c r="BI295" i="4"/>
  <c r="BJ295" i="4" s="1"/>
  <c r="BH295" i="4"/>
  <c r="BH294" i="4"/>
  <c r="BI294" i="4" s="1"/>
  <c r="BJ294" i="4" s="1"/>
  <c r="BI293" i="4"/>
  <c r="BJ293" i="4" s="1"/>
  <c r="BH293" i="4"/>
  <c r="BH292" i="4"/>
  <c r="BI292" i="4" s="1"/>
  <c r="BJ292" i="4" s="1"/>
  <c r="BI291" i="4"/>
  <c r="BJ291" i="4" s="1"/>
  <c r="BH291" i="4"/>
  <c r="BH290" i="4"/>
  <c r="BI290" i="4" s="1"/>
  <c r="BJ290" i="4" s="1"/>
  <c r="BI289" i="4"/>
  <c r="BJ289" i="4" s="1"/>
  <c r="BH289" i="4"/>
  <c r="BH288" i="4"/>
  <c r="BI288" i="4" s="1"/>
  <c r="BJ288" i="4" s="1"/>
  <c r="BI287" i="4"/>
  <c r="BJ287" i="4" s="1"/>
  <c r="BH287" i="4"/>
  <c r="BH286" i="4"/>
  <c r="BI286" i="4" s="1"/>
  <c r="BJ286" i="4" s="1"/>
  <c r="BI285" i="4"/>
  <c r="BJ285" i="4" s="1"/>
  <c r="BH285" i="4"/>
  <c r="BH284" i="4"/>
  <c r="BI284" i="4" s="1"/>
  <c r="BJ284" i="4" s="1"/>
  <c r="BI283" i="4"/>
  <c r="BJ283" i="4" s="1"/>
  <c r="BH283" i="4"/>
  <c r="BH282" i="4"/>
  <c r="BI282" i="4" s="1"/>
  <c r="BJ282" i="4" s="1"/>
  <c r="BI281" i="4"/>
  <c r="BJ281" i="4" s="1"/>
  <c r="BH281" i="4"/>
  <c r="BH280" i="4"/>
  <c r="BI280" i="4" s="1"/>
  <c r="BJ280" i="4" s="1"/>
  <c r="BI279" i="4"/>
  <c r="BJ279" i="4" s="1"/>
  <c r="BH279" i="4"/>
  <c r="BH278" i="4"/>
  <c r="BI278" i="4" s="1"/>
  <c r="BJ278" i="4" s="1"/>
  <c r="BI277" i="4"/>
  <c r="BJ277" i="4" s="1"/>
  <c r="BH277" i="4"/>
  <c r="BH276" i="4"/>
  <c r="BI276" i="4" s="1"/>
  <c r="BJ276" i="4" s="1"/>
  <c r="BI275" i="4"/>
  <c r="BJ275" i="4" s="1"/>
  <c r="BH275" i="4"/>
  <c r="BH274" i="4"/>
  <c r="BI274" i="4" s="1"/>
  <c r="BJ274" i="4" s="1"/>
  <c r="BI273" i="4"/>
  <c r="BJ273" i="4" s="1"/>
  <c r="BH273" i="4"/>
  <c r="BH272" i="4"/>
  <c r="BI272" i="4" s="1"/>
  <c r="BJ272" i="4" s="1"/>
  <c r="BI271" i="4"/>
  <c r="BJ271" i="4" s="1"/>
  <c r="BH271" i="4"/>
  <c r="BH270" i="4"/>
  <c r="BI270" i="4" s="1"/>
  <c r="BJ270" i="4" s="1"/>
  <c r="BI269" i="4"/>
  <c r="BJ269" i="4" s="1"/>
  <c r="BH269" i="4"/>
  <c r="BH268" i="4"/>
  <c r="BI268" i="4" s="1"/>
  <c r="BJ268" i="4" s="1"/>
  <c r="BI267" i="4"/>
  <c r="BJ267" i="4" s="1"/>
  <c r="BH267" i="4"/>
  <c r="BH266" i="4"/>
  <c r="BI266" i="4" s="1"/>
  <c r="BJ266" i="4" s="1"/>
  <c r="BI265" i="4"/>
  <c r="BJ265" i="4" s="1"/>
  <c r="BH265" i="4"/>
  <c r="BH264" i="4"/>
  <c r="BI264" i="4" s="1"/>
  <c r="BJ264" i="4" s="1"/>
  <c r="BI263" i="4"/>
  <c r="BJ263" i="4" s="1"/>
  <c r="BH263" i="4"/>
  <c r="BH262" i="4"/>
  <c r="BI262" i="4" s="1"/>
  <c r="BJ262" i="4" s="1"/>
  <c r="BI261" i="4"/>
  <c r="BJ261" i="4" s="1"/>
  <c r="BH261" i="4"/>
  <c r="BH260" i="4"/>
  <c r="BI260" i="4" s="1"/>
  <c r="BJ260" i="4" s="1"/>
  <c r="BI259" i="4"/>
  <c r="BJ259" i="4" s="1"/>
  <c r="BH259" i="4"/>
  <c r="BH258" i="4"/>
  <c r="BI258" i="4" s="1"/>
  <c r="BJ258" i="4" s="1"/>
  <c r="BI257" i="4"/>
  <c r="BJ257" i="4" s="1"/>
  <c r="BH257" i="4"/>
  <c r="BH256" i="4"/>
  <c r="BI256" i="4" s="1"/>
  <c r="BJ256" i="4" s="1"/>
  <c r="BI255" i="4"/>
  <c r="BJ255" i="4" s="1"/>
  <c r="BH255" i="4"/>
  <c r="BH254" i="4"/>
  <c r="BI254" i="4" s="1"/>
  <c r="BJ254" i="4" s="1"/>
  <c r="BI253" i="4"/>
  <c r="BJ253" i="4" s="1"/>
  <c r="BH253" i="4"/>
  <c r="BH252" i="4"/>
  <c r="BI252" i="4" s="1"/>
  <c r="BJ252" i="4" s="1"/>
  <c r="BI251" i="4"/>
  <c r="BJ251" i="4" s="1"/>
  <c r="BH251" i="4"/>
  <c r="BH250" i="4"/>
  <c r="BI250" i="4" s="1"/>
  <c r="BJ250" i="4" s="1"/>
  <c r="BI249" i="4"/>
  <c r="BJ249" i="4" s="1"/>
  <c r="BH249" i="4"/>
  <c r="BJ248" i="4"/>
  <c r="BH248" i="4"/>
  <c r="BI248" i="4" s="1"/>
  <c r="BI247" i="4"/>
  <c r="BJ247" i="4" s="1"/>
  <c r="BH247" i="4"/>
  <c r="BJ246" i="4"/>
  <c r="BH246" i="4"/>
  <c r="BI246" i="4" s="1"/>
  <c r="BI245" i="4"/>
  <c r="BJ245" i="4" s="1"/>
  <c r="BH245" i="4"/>
  <c r="BH244" i="4"/>
  <c r="BI244" i="4" s="1"/>
  <c r="BJ244" i="4" s="1"/>
  <c r="BI243" i="4"/>
  <c r="BJ243" i="4" s="1"/>
  <c r="BH243" i="4"/>
  <c r="BH242" i="4"/>
  <c r="BI242" i="4" s="1"/>
  <c r="BJ242" i="4" s="1"/>
  <c r="BI241" i="4"/>
  <c r="BJ241" i="4" s="1"/>
  <c r="BH241" i="4"/>
  <c r="BH240" i="4"/>
  <c r="BI240" i="4" s="1"/>
  <c r="BJ240" i="4" s="1"/>
  <c r="BI239" i="4"/>
  <c r="BJ239" i="4" s="1"/>
  <c r="BH239" i="4"/>
  <c r="BJ238" i="4"/>
  <c r="BH238" i="4"/>
  <c r="BI238" i="4" s="1"/>
  <c r="BI237" i="4"/>
  <c r="BJ237" i="4" s="1"/>
  <c r="BH237" i="4"/>
  <c r="BH236" i="4"/>
  <c r="BI236" i="4" s="1"/>
  <c r="BJ236" i="4" s="1"/>
  <c r="BI235" i="4"/>
  <c r="BJ235" i="4" s="1"/>
  <c r="BH235" i="4"/>
  <c r="BH234" i="4"/>
  <c r="BI234" i="4" s="1"/>
  <c r="BJ234" i="4" s="1"/>
  <c r="BI233" i="4"/>
  <c r="BJ233" i="4" s="1"/>
  <c r="BH233" i="4"/>
  <c r="BJ232" i="4"/>
  <c r="BH232" i="4"/>
  <c r="BI232" i="4" s="1"/>
  <c r="BI231" i="4"/>
  <c r="BJ231" i="4" s="1"/>
  <c r="BH231" i="4"/>
  <c r="BJ230" i="4"/>
  <c r="BH230" i="4"/>
  <c r="BI230" i="4" s="1"/>
  <c r="BI229" i="4"/>
  <c r="BJ229" i="4" s="1"/>
  <c r="BH229" i="4"/>
  <c r="BH228" i="4"/>
  <c r="BI228" i="4" s="1"/>
  <c r="BJ228" i="4" s="1"/>
  <c r="BI227" i="4"/>
  <c r="BJ227" i="4" s="1"/>
  <c r="BH227" i="4"/>
  <c r="BH226" i="4"/>
  <c r="BI226" i="4" s="1"/>
  <c r="BJ226" i="4" s="1"/>
  <c r="BI225" i="4"/>
  <c r="BJ225" i="4" s="1"/>
  <c r="BH225" i="4"/>
  <c r="BJ224" i="4"/>
  <c r="BH224" i="4"/>
  <c r="BI224" i="4" s="1"/>
  <c r="BI223" i="4"/>
  <c r="BJ223" i="4" s="1"/>
  <c r="BH223" i="4"/>
  <c r="BH222" i="4"/>
  <c r="BI222" i="4" s="1"/>
  <c r="BJ222" i="4" s="1"/>
  <c r="BI221" i="4"/>
  <c r="BJ221" i="4" s="1"/>
  <c r="BH221" i="4"/>
  <c r="BH220" i="4"/>
  <c r="BI220" i="4" s="1"/>
  <c r="BJ220" i="4" s="1"/>
  <c r="BI219" i="4"/>
  <c r="BJ219" i="4" s="1"/>
  <c r="BH219" i="4"/>
  <c r="BH218" i="4"/>
  <c r="BI218" i="4" s="1"/>
  <c r="BJ218" i="4" s="1"/>
  <c r="BI217" i="4"/>
  <c r="BJ217" i="4" s="1"/>
  <c r="BH217" i="4"/>
  <c r="BJ216" i="4"/>
  <c r="BH216" i="4"/>
  <c r="BI216" i="4" s="1"/>
  <c r="BI215" i="4"/>
  <c r="BJ215" i="4" s="1"/>
  <c r="BH215" i="4"/>
  <c r="BJ214" i="4"/>
  <c r="BH214" i="4"/>
  <c r="BI214" i="4" s="1"/>
  <c r="BI213" i="4"/>
  <c r="BJ213" i="4" s="1"/>
  <c r="BH213" i="4"/>
  <c r="BH212" i="4"/>
  <c r="BI212" i="4" s="1"/>
  <c r="BJ212" i="4" s="1"/>
  <c r="BI211" i="4"/>
  <c r="BJ211" i="4" s="1"/>
  <c r="BH211" i="4"/>
  <c r="BH210" i="4"/>
  <c r="BI210" i="4" s="1"/>
  <c r="BJ210" i="4" s="1"/>
  <c r="BI209" i="4"/>
  <c r="BJ209" i="4" s="1"/>
  <c r="BH209" i="4"/>
  <c r="BH208" i="4"/>
  <c r="BI208" i="4" s="1"/>
  <c r="BJ208" i="4" s="1"/>
  <c r="BI207" i="4"/>
  <c r="BJ207" i="4" s="1"/>
  <c r="BH207" i="4"/>
  <c r="BJ206" i="4"/>
  <c r="BH206" i="4"/>
  <c r="BI206" i="4" s="1"/>
  <c r="BI205" i="4"/>
  <c r="BJ205" i="4" s="1"/>
  <c r="BH205" i="4"/>
  <c r="BH204" i="4"/>
  <c r="BI204" i="4" s="1"/>
  <c r="BJ204" i="4" s="1"/>
  <c r="BI203" i="4"/>
  <c r="BJ203" i="4" s="1"/>
  <c r="BH203" i="4"/>
  <c r="BH202" i="4"/>
  <c r="BI202" i="4" s="1"/>
  <c r="BJ202" i="4" s="1"/>
  <c r="BI201" i="4"/>
  <c r="BJ201" i="4" s="1"/>
  <c r="BH201" i="4"/>
  <c r="BH200" i="4"/>
  <c r="BI200" i="4" s="1"/>
  <c r="BJ200" i="4" s="1"/>
  <c r="BI199" i="4"/>
  <c r="BJ199" i="4" s="1"/>
  <c r="BH199" i="4"/>
  <c r="BH198" i="4"/>
  <c r="BI198" i="4" s="1"/>
  <c r="BJ198" i="4" s="1"/>
  <c r="BI197" i="4"/>
  <c r="BJ197" i="4" s="1"/>
  <c r="BH197" i="4"/>
  <c r="BH196" i="4"/>
  <c r="BI196" i="4" s="1"/>
  <c r="BJ196" i="4" s="1"/>
  <c r="BI195" i="4"/>
  <c r="BJ195" i="4" s="1"/>
  <c r="BH195" i="4"/>
  <c r="BH194" i="4"/>
  <c r="BI194" i="4" s="1"/>
  <c r="BJ194" i="4" s="1"/>
  <c r="BI193" i="4"/>
  <c r="BJ193" i="4" s="1"/>
  <c r="BH193" i="4"/>
  <c r="BH192" i="4"/>
  <c r="BI192" i="4" s="1"/>
  <c r="BJ192" i="4" s="1"/>
  <c r="BI191" i="4"/>
  <c r="BJ191" i="4" s="1"/>
  <c r="BH191" i="4"/>
  <c r="BH190" i="4"/>
  <c r="BI190" i="4" s="1"/>
  <c r="BJ190" i="4" s="1"/>
  <c r="BI189" i="4"/>
  <c r="BJ189" i="4" s="1"/>
  <c r="BH189" i="4"/>
  <c r="BH188" i="4"/>
  <c r="BI188" i="4" s="1"/>
  <c r="BJ188" i="4" s="1"/>
  <c r="BI187" i="4"/>
  <c r="BJ187" i="4" s="1"/>
  <c r="BH187" i="4"/>
  <c r="BH186" i="4"/>
  <c r="BI186" i="4" s="1"/>
  <c r="BJ186" i="4" s="1"/>
  <c r="BI185" i="4"/>
  <c r="BJ185" i="4" s="1"/>
  <c r="BH185" i="4"/>
  <c r="BH184" i="4"/>
  <c r="BI184" i="4" s="1"/>
  <c r="BJ184" i="4" s="1"/>
  <c r="BI183" i="4"/>
  <c r="BJ183" i="4" s="1"/>
  <c r="BH183" i="4"/>
  <c r="BH182" i="4"/>
  <c r="BI182" i="4" s="1"/>
  <c r="BJ182" i="4" s="1"/>
  <c r="BI181" i="4"/>
  <c r="BJ181" i="4" s="1"/>
  <c r="BH181" i="4"/>
  <c r="BH180" i="4"/>
  <c r="BI180" i="4" s="1"/>
  <c r="BJ180" i="4" s="1"/>
  <c r="BI179" i="4"/>
  <c r="BJ179" i="4" s="1"/>
  <c r="BH179" i="4"/>
  <c r="BH178" i="4"/>
  <c r="BI178" i="4" s="1"/>
  <c r="BJ178" i="4" s="1"/>
  <c r="BI177" i="4"/>
  <c r="BJ177" i="4" s="1"/>
  <c r="BH177" i="4"/>
  <c r="BH176" i="4"/>
  <c r="BI176" i="4" s="1"/>
  <c r="BJ176" i="4" s="1"/>
  <c r="BI175" i="4"/>
  <c r="BJ175" i="4" s="1"/>
  <c r="BH175" i="4"/>
  <c r="BH174" i="4"/>
  <c r="BI174" i="4" s="1"/>
  <c r="BJ174" i="4" s="1"/>
  <c r="BI173" i="4"/>
  <c r="BJ173" i="4" s="1"/>
  <c r="BH173" i="4"/>
  <c r="BH172" i="4"/>
  <c r="BI172" i="4" s="1"/>
  <c r="BJ172" i="4" s="1"/>
  <c r="BI171" i="4"/>
  <c r="BJ171" i="4" s="1"/>
  <c r="BH171" i="4"/>
  <c r="BH170" i="4"/>
  <c r="BI170" i="4" s="1"/>
  <c r="BJ170" i="4" s="1"/>
  <c r="BI169" i="4"/>
  <c r="BJ169" i="4" s="1"/>
  <c r="BH169" i="4"/>
  <c r="BH168" i="4"/>
  <c r="BI168" i="4" s="1"/>
  <c r="BJ168" i="4" s="1"/>
  <c r="BI167" i="4"/>
  <c r="BJ167" i="4" s="1"/>
  <c r="BH167" i="4"/>
  <c r="BH166" i="4"/>
  <c r="BI166" i="4" s="1"/>
  <c r="BJ166" i="4" s="1"/>
  <c r="BI165" i="4"/>
  <c r="BJ165" i="4" s="1"/>
  <c r="BH165" i="4"/>
  <c r="BH164" i="4"/>
  <c r="BI164" i="4" s="1"/>
  <c r="BJ164" i="4" s="1"/>
  <c r="BI163" i="4"/>
  <c r="BJ163" i="4" s="1"/>
  <c r="BH163" i="4"/>
  <c r="BH162" i="4"/>
  <c r="BI162" i="4" s="1"/>
  <c r="BJ162" i="4" s="1"/>
  <c r="BI161" i="4"/>
  <c r="BJ161" i="4" s="1"/>
  <c r="BH161" i="4"/>
  <c r="BH160" i="4"/>
  <c r="BI160" i="4" s="1"/>
  <c r="BJ160" i="4" s="1"/>
  <c r="BI159" i="4"/>
  <c r="BJ159" i="4" s="1"/>
  <c r="BH159" i="4"/>
  <c r="BH158" i="4"/>
  <c r="BI158" i="4" s="1"/>
  <c r="BJ158" i="4" s="1"/>
  <c r="BI157" i="4"/>
  <c r="BJ157" i="4" s="1"/>
  <c r="BH157" i="4"/>
  <c r="BH156" i="4"/>
  <c r="BI156" i="4" s="1"/>
  <c r="BJ156" i="4" s="1"/>
  <c r="BI155" i="4"/>
  <c r="BJ155" i="4" s="1"/>
  <c r="BH155" i="4"/>
  <c r="BH154" i="4"/>
  <c r="BI154" i="4" s="1"/>
  <c r="BJ154" i="4" s="1"/>
  <c r="BI153" i="4"/>
  <c r="BJ153" i="4" s="1"/>
  <c r="BH153" i="4"/>
  <c r="BH152" i="4"/>
  <c r="BI152" i="4" s="1"/>
  <c r="BJ152" i="4" s="1"/>
  <c r="BI151" i="4"/>
  <c r="BJ151" i="4" s="1"/>
  <c r="BH151" i="4"/>
  <c r="BH150" i="4"/>
  <c r="BI150" i="4" s="1"/>
  <c r="BJ150" i="4" s="1"/>
  <c r="BI149" i="4"/>
  <c r="BJ149" i="4" s="1"/>
  <c r="BH149" i="4"/>
  <c r="BH148" i="4"/>
  <c r="BI148" i="4" s="1"/>
  <c r="BJ148" i="4" s="1"/>
  <c r="BI147" i="4"/>
  <c r="BJ147" i="4" s="1"/>
  <c r="BH147" i="4"/>
  <c r="BH146" i="4"/>
  <c r="BI146" i="4" s="1"/>
  <c r="BJ146" i="4" s="1"/>
  <c r="BI145" i="4"/>
  <c r="BJ145" i="4" s="1"/>
  <c r="BH145" i="4"/>
  <c r="BH144" i="4"/>
  <c r="BI144" i="4" s="1"/>
  <c r="BJ144" i="4" s="1"/>
  <c r="BI143" i="4"/>
  <c r="BJ143" i="4" s="1"/>
  <c r="BH143" i="4"/>
  <c r="BH142" i="4"/>
  <c r="BI142" i="4" s="1"/>
  <c r="BJ142" i="4" s="1"/>
  <c r="BI141" i="4"/>
  <c r="BJ141" i="4" s="1"/>
  <c r="BH141" i="4"/>
  <c r="BH140" i="4"/>
  <c r="BI140" i="4" s="1"/>
  <c r="BJ140" i="4" s="1"/>
  <c r="BI139" i="4"/>
  <c r="BJ139" i="4" s="1"/>
  <c r="BH139" i="4"/>
  <c r="BH138" i="4"/>
  <c r="BI138" i="4" s="1"/>
  <c r="BJ138" i="4" s="1"/>
  <c r="BI137" i="4"/>
  <c r="BJ137" i="4" s="1"/>
  <c r="BH137" i="4"/>
  <c r="BH136" i="4"/>
  <c r="BI136" i="4" s="1"/>
  <c r="BJ136" i="4" s="1"/>
  <c r="BI135" i="4"/>
  <c r="BJ135" i="4" s="1"/>
  <c r="BH135" i="4"/>
  <c r="BH134" i="4"/>
  <c r="BI134" i="4" s="1"/>
  <c r="BJ134" i="4" s="1"/>
  <c r="BI133" i="4"/>
  <c r="BJ133" i="4" s="1"/>
  <c r="BH133" i="4"/>
  <c r="BH132" i="4"/>
  <c r="BI132" i="4" s="1"/>
  <c r="BJ132" i="4" s="1"/>
  <c r="BI131" i="4"/>
  <c r="BJ131" i="4" s="1"/>
  <c r="BH131" i="4"/>
  <c r="BH130" i="4"/>
  <c r="BI130" i="4" s="1"/>
  <c r="BJ130" i="4" s="1"/>
  <c r="BI129" i="4"/>
  <c r="BJ129" i="4" s="1"/>
  <c r="BH129" i="4"/>
  <c r="BH128" i="4"/>
  <c r="BI128" i="4" s="1"/>
  <c r="BJ128" i="4" s="1"/>
  <c r="BI127" i="4"/>
  <c r="BJ127" i="4" s="1"/>
  <c r="BH127" i="4"/>
  <c r="BH126" i="4"/>
  <c r="BI126" i="4" s="1"/>
  <c r="BJ126" i="4" s="1"/>
  <c r="BI125" i="4"/>
  <c r="BJ125" i="4" s="1"/>
  <c r="BH125" i="4"/>
  <c r="BH124" i="4"/>
  <c r="BI124" i="4" s="1"/>
  <c r="BJ124" i="4" s="1"/>
  <c r="BI123" i="4"/>
  <c r="BJ123" i="4" s="1"/>
  <c r="BH123" i="4"/>
  <c r="BH122" i="4"/>
  <c r="BI122" i="4" s="1"/>
  <c r="BJ122" i="4" s="1"/>
  <c r="BI121" i="4"/>
  <c r="BJ121" i="4" s="1"/>
  <c r="BH121" i="4"/>
  <c r="BH120" i="4"/>
  <c r="BI120" i="4" s="1"/>
  <c r="BJ120" i="4" s="1"/>
  <c r="BI119" i="4"/>
  <c r="BJ119" i="4" s="1"/>
  <c r="BH119" i="4"/>
  <c r="BH118" i="4"/>
  <c r="BI118" i="4" s="1"/>
  <c r="BJ118" i="4" s="1"/>
  <c r="BI117" i="4"/>
  <c r="BJ117" i="4" s="1"/>
  <c r="BH117" i="4"/>
  <c r="BH116" i="4"/>
  <c r="BI116" i="4" s="1"/>
  <c r="BJ116" i="4" s="1"/>
  <c r="BI115" i="4"/>
  <c r="BJ115" i="4" s="1"/>
  <c r="BH115" i="4"/>
  <c r="BH114" i="4"/>
  <c r="BI114" i="4" s="1"/>
  <c r="BJ114" i="4" s="1"/>
  <c r="BI113" i="4"/>
  <c r="BJ113" i="4" s="1"/>
  <c r="BH113" i="4"/>
  <c r="BH112" i="4"/>
  <c r="BI112" i="4" s="1"/>
  <c r="BJ112" i="4" s="1"/>
  <c r="BI111" i="4"/>
  <c r="BJ111" i="4" s="1"/>
  <c r="BH111" i="4"/>
  <c r="BH110" i="4"/>
  <c r="BI110" i="4" s="1"/>
  <c r="BJ110" i="4" s="1"/>
  <c r="BI109" i="4"/>
  <c r="BJ109" i="4" s="1"/>
  <c r="BH109" i="4"/>
  <c r="BH108" i="4"/>
  <c r="BI108" i="4" s="1"/>
  <c r="BJ108" i="4" s="1"/>
  <c r="BI107" i="4"/>
  <c r="BJ107" i="4" s="1"/>
  <c r="BH107" i="4"/>
  <c r="BH106" i="4"/>
  <c r="BI106" i="4" s="1"/>
  <c r="BJ106" i="4" s="1"/>
  <c r="BI105" i="4"/>
  <c r="BJ105" i="4" s="1"/>
  <c r="BH105" i="4"/>
  <c r="BH104" i="4"/>
  <c r="BI104" i="4" s="1"/>
  <c r="BJ104" i="4" s="1"/>
  <c r="BI103" i="4"/>
  <c r="BJ103" i="4" s="1"/>
  <c r="BH103" i="4"/>
  <c r="BH102" i="4"/>
  <c r="BI102" i="4" s="1"/>
  <c r="BJ102" i="4" s="1"/>
  <c r="BI101" i="4"/>
  <c r="BJ101" i="4" s="1"/>
  <c r="BH101" i="4"/>
  <c r="BH100" i="4"/>
  <c r="BI100" i="4" s="1"/>
  <c r="BJ100" i="4" s="1"/>
  <c r="BI99" i="4"/>
  <c r="BJ99" i="4" s="1"/>
  <c r="BH99" i="4"/>
  <c r="BH98" i="4"/>
  <c r="BI98" i="4" s="1"/>
  <c r="BJ98" i="4" s="1"/>
  <c r="BI97" i="4"/>
  <c r="BJ97" i="4" s="1"/>
  <c r="BH97" i="4"/>
  <c r="BH96" i="4"/>
  <c r="BI96" i="4" s="1"/>
  <c r="BJ96" i="4" s="1"/>
  <c r="BI95" i="4"/>
  <c r="BJ95" i="4" s="1"/>
  <c r="BH95" i="4"/>
  <c r="BH94" i="4"/>
  <c r="BI94" i="4" s="1"/>
  <c r="BJ94" i="4" s="1"/>
  <c r="BI93" i="4"/>
  <c r="BJ93" i="4" s="1"/>
  <c r="BH93" i="4"/>
  <c r="BH92" i="4"/>
  <c r="BI92" i="4" s="1"/>
  <c r="BJ92" i="4" s="1"/>
  <c r="BI91" i="4"/>
  <c r="BJ91" i="4" s="1"/>
  <c r="BH91" i="4"/>
  <c r="BH90" i="4"/>
  <c r="BI90" i="4" s="1"/>
  <c r="BJ90" i="4" s="1"/>
  <c r="BI89" i="4"/>
  <c r="BJ89" i="4" s="1"/>
  <c r="BH89" i="4"/>
  <c r="BH88" i="4"/>
  <c r="BI88" i="4" s="1"/>
  <c r="BJ88" i="4" s="1"/>
  <c r="BI87" i="4"/>
  <c r="BJ87" i="4" s="1"/>
  <c r="BH87" i="4"/>
  <c r="BH86" i="4"/>
  <c r="BI86" i="4" s="1"/>
  <c r="BJ86" i="4" s="1"/>
  <c r="BI85" i="4"/>
  <c r="BJ85" i="4" s="1"/>
  <c r="BH85" i="4"/>
  <c r="BH84" i="4"/>
  <c r="BI84" i="4" s="1"/>
  <c r="BJ84" i="4" s="1"/>
  <c r="BI83" i="4"/>
  <c r="BJ83" i="4" s="1"/>
  <c r="BH83" i="4"/>
  <c r="BH82" i="4"/>
  <c r="BI82" i="4" s="1"/>
  <c r="BJ82" i="4" s="1"/>
  <c r="BI81" i="4"/>
  <c r="BJ81" i="4" s="1"/>
  <c r="BH81" i="4"/>
  <c r="BH80" i="4"/>
  <c r="BI80" i="4" s="1"/>
  <c r="BJ80" i="4" s="1"/>
  <c r="BI79" i="4"/>
  <c r="BJ79" i="4" s="1"/>
  <c r="BH79" i="4"/>
  <c r="BH78" i="4"/>
  <c r="BI78" i="4" s="1"/>
  <c r="BJ78" i="4" s="1"/>
  <c r="BI77" i="4"/>
  <c r="BJ77" i="4" s="1"/>
  <c r="BH77" i="4"/>
  <c r="BH76" i="4"/>
  <c r="BI76" i="4" s="1"/>
  <c r="BJ76" i="4" s="1"/>
  <c r="BI75" i="4"/>
  <c r="BJ75" i="4" s="1"/>
  <c r="BH75" i="4"/>
  <c r="BH74" i="4"/>
  <c r="BI74" i="4" s="1"/>
  <c r="BJ74" i="4" s="1"/>
  <c r="BI73" i="4"/>
  <c r="BJ73" i="4" s="1"/>
  <c r="BH73" i="4"/>
  <c r="BH72" i="4"/>
  <c r="BI72" i="4" s="1"/>
  <c r="BJ72" i="4" s="1"/>
  <c r="BI71" i="4"/>
  <c r="BJ71" i="4" s="1"/>
  <c r="BH71" i="4"/>
  <c r="BH70" i="4"/>
  <c r="BI70" i="4" s="1"/>
  <c r="BJ70" i="4" s="1"/>
  <c r="BI69" i="4"/>
  <c r="BJ69" i="4" s="1"/>
  <c r="BH69" i="4"/>
  <c r="BH68" i="4"/>
  <c r="BI68" i="4" s="1"/>
  <c r="BJ68" i="4" s="1"/>
  <c r="BI67" i="4"/>
  <c r="BJ67" i="4" s="1"/>
  <c r="BH67" i="4"/>
  <c r="BH66" i="4"/>
  <c r="BI66" i="4" s="1"/>
  <c r="BJ66" i="4" s="1"/>
  <c r="BI65" i="4"/>
  <c r="BJ65" i="4" s="1"/>
  <c r="BH65" i="4"/>
  <c r="BH64" i="4"/>
  <c r="BI64" i="4" s="1"/>
  <c r="BJ64" i="4" s="1"/>
  <c r="BI63" i="4"/>
  <c r="BJ63" i="4" s="1"/>
  <c r="BH63" i="4"/>
  <c r="BH62" i="4"/>
  <c r="BI62" i="4" s="1"/>
  <c r="BJ62" i="4" s="1"/>
  <c r="BI61" i="4"/>
  <c r="BJ61" i="4" s="1"/>
  <c r="BH61" i="4"/>
  <c r="BH60" i="4"/>
  <c r="BI60" i="4" s="1"/>
  <c r="BJ60" i="4" s="1"/>
  <c r="BI59" i="4"/>
  <c r="BJ59" i="4" s="1"/>
  <c r="BH59" i="4"/>
  <c r="BH58" i="4"/>
  <c r="BI58" i="4" s="1"/>
  <c r="BJ58" i="4" s="1"/>
  <c r="BI57" i="4"/>
  <c r="BJ57" i="4" s="1"/>
  <c r="BH57" i="4"/>
  <c r="BH56" i="4"/>
  <c r="BI56" i="4" s="1"/>
  <c r="BJ56" i="4" s="1"/>
  <c r="BI55" i="4"/>
  <c r="BJ55" i="4" s="1"/>
  <c r="BH55" i="4"/>
  <c r="BH54" i="4"/>
  <c r="BI54" i="4" s="1"/>
  <c r="BJ54" i="4" s="1"/>
  <c r="BI53" i="4"/>
  <c r="BJ53" i="4" s="1"/>
  <c r="BH53" i="4"/>
  <c r="BH52" i="4"/>
  <c r="BI52" i="4" s="1"/>
  <c r="BJ52" i="4" s="1"/>
  <c r="BI51" i="4"/>
  <c r="BJ51" i="4" s="1"/>
  <c r="BH51" i="4"/>
  <c r="BH50" i="4"/>
  <c r="BI50" i="4" s="1"/>
  <c r="BJ50" i="4" s="1"/>
  <c r="BI49" i="4"/>
  <c r="BJ49" i="4" s="1"/>
  <c r="BH49" i="4"/>
  <c r="BH48" i="4"/>
  <c r="BI48" i="4" s="1"/>
  <c r="BJ48" i="4" s="1"/>
  <c r="BI47" i="4"/>
  <c r="BJ47" i="4" s="1"/>
  <c r="BH47" i="4"/>
  <c r="BH46" i="4"/>
  <c r="BI46" i="4" s="1"/>
  <c r="BJ46" i="4" s="1"/>
  <c r="BI45" i="4"/>
  <c r="BJ45" i="4" s="1"/>
  <c r="BH45" i="4"/>
  <c r="BH44" i="4"/>
  <c r="BI44" i="4" s="1"/>
  <c r="BJ44" i="4" s="1"/>
  <c r="BI43" i="4"/>
  <c r="BJ43" i="4" s="1"/>
  <c r="BH43" i="4"/>
  <c r="BH42" i="4"/>
  <c r="BI42" i="4" s="1"/>
  <c r="BJ42" i="4" s="1"/>
  <c r="BI41" i="4"/>
  <c r="BJ41" i="4" s="1"/>
  <c r="BH41" i="4"/>
  <c r="BH40" i="4"/>
  <c r="BI40" i="4" s="1"/>
  <c r="BJ40" i="4" s="1"/>
  <c r="BI39" i="4"/>
  <c r="BJ39" i="4" s="1"/>
  <c r="BH39" i="4"/>
  <c r="BH38" i="4"/>
  <c r="BI38" i="4" s="1"/>
  <c r="BJ38" i="4" s="1"/>
  <c r="BI37" i="4"/>
  <c r="BJ37" i="4" s="1"/>
  <c r="BH37" i="4"/>
  <c r="BH36" i="4"/>
  <c r="BI36" i="4" s="1"/>
  <c r="BJ36" i="4" s="1"/>
  <c r="BI35" i="4"/>
  <c r="BJ35" i="4" s="1"/>
  <c r="BH35" i="4"/>
  <c r="BH34" i="4"/>
  <c r="BI34" i="4" s="1"/>
  <c r="BJ34" i="4" s="1"/>
  <c r="BI33" i="4"/>
  <c r="BJ33" i="4" s="1"/>
  <c r="BH33" i="4"/>
  <c r="BH32" i="4"/>
  <c r="BI32" i="4" s="1"/>
  <c r="BJ32" i="4" s="1"/>
  <c r="BI31" i="4"/>
  <c r="BJ31" i="4" s="1"/>
  <c r="BH31" i="4"/>
  <c r="BH30" i="4"/>
  <c r="BI30" i="4" s="1"/>
  <c r="BJ30" i="4" s="1"/>
  <c r="BI29" i="4"/>
  <c r="BJ29" i="4" s="1"/>
  <c r="BH29" i="4"/>
  <c r="BH28" i="4"/>
  <c r="BI28" i="4" s="1"/>
  <c r="BJ28" i="4" s="1"/>
  <c r="BI27" i="4"/>
  <c r="BJ27" i="4" s="1"/>
  <c r="BH27" i="4"/>
  <c r="BH26" i="4"/>
  <c r="BI26" i="4" s="1"/>
  <c r="BJ26" i="4" s="1"/>
  <c r="BI25" i="4"/>
  <c r="BJ25" i="4" s="1"/>
  <c r="BH25" i="4"/>
  <c r="BH24" i="4"/>
  <c r="BI24" i="4" s="1"/>
  <c r="BJ24" i="4" s="1"/>
  <c r="BI23" i="4"/>
  <c r="BJ23" i="4" s="1"/>
  <c r="BH23" i="4"/>
  <c r="BH22" i="4"/>
  <c r="BI22" i="4" s="1"/>
  <c r="BJ22" i="4" s="1"/>
  <c r="BI21" i="4"/>
  <c r="BJ21" i="4" s="1"/>
  <c r="BH21" i="4"/>
  <c r="BH20" i="4"/>
  <c r="BI20" i="4" s="1"/>
  <c r="BJ20" i="4" s="1"/>
  <c r="BI19" i="4"/>
  <c r="BJ19" i="4" s="1"/>
  <c r="BH19" i="4"/>
  <c r="BH18" i="4"/>
  <c r="BI18" i="4" s="1"/>
  <c r="BJ18" i="4" s="1"/>
  <c r="BI17" i="4"/>
  <c r="BJ17" i="4" s="1"/>
  <c r="BH17" i="4"/>
  <c r="BH16" i="4"/>
  <c r="BI16" i="4" s="1"/>
  <c r="BJ16" i="4" s="1"/>
  <c r="BI15" i="4"/>
  <c r="BJ15" i="4" s="1"/>
  <c r="BH15" i="4"/>
  <c r="BH14" i="4"/>
  <c r="BI14" i="4" s="1"/>
  <c r="BJ14" i="4" s="1"/>
  <c r="BI13" i="4"/>
  <c r="BJ13" i="4" s="1"/>
  <c r="BH13" i="4"/>
  <c r="BH12" i="4"/>
  <c r="BI12" i="4" s="1"/>
  <c r="BJ12" i="4" s="1"/>
  <c r="BI11" i="4"/>
  <c r="BJ11" i="4" s="1"/>
  <c r="BH11" i="4"/>
  <c r="BH10" i="4"/>
  <c r="BI10" i="4" s="1"/>
  <c r="BJ10" i="4" s="1"/>
  <c r="BI9" i="4"/>
  <c r="BJ9" i="4" s="1"/>
  <c r="BH9" i="4"/>
  <c r="BI8" i="4"/>
  <c r="BJ8" i="4" s="1"/>
  <c r="BH8" i="4"/>
  <c r="BJ7" i="4"/>
  <c r="BH7" i="4"/>
  <c r="BI7" i="4" s="1"/>
  <c r="BI6" i="4"/>
  <c r="BJ6" i="4" s="1"/>
  <c r="BH6" i="4"/>
  <c r="BJ5" i="4"/>
  <c r="BH5" i="4"/>
  <c r="BI5" i="4" s="1"/>
  <c r="BJ4" i="4"/>
  <c r="BH4" i="4"/>
  <c r="BI4" i="4" s="1"/>
  <c r="BI3" i="4"/>
  <c r="BJ3" i="4" s="1"/>
  <c r="BH3" i="4"/>
  <c r="BH2" i="4"/>
  <c r="BI2" i="4" s="1"/>
  <c r="BJ2" i="4" s="1"/>
  <c r="BK4" i="4" l="1"/>
  <c r="BK2" i="4"/>
  <c r="BL2" i="4" s="1"/>
  <c r="BL8" i="4" s="1"/>
  <c r="C15" i="2" l="1"/>
  <c r="C29" i="2"/>
</calcChain>
</file>

<file path=xl/sharedStrings.xml><?xml version="1.0" encoding="utf-8"?>
<sst xmlns="http://schemas.openxmlformats.org/spreadsheetml/2006/main" count="2338" uniqueCount="1037">
  <si>
    <t>VMT</t>
  </si>
  <si>
    <t>AM</t>
  </si>
  <si>
    <t>MD</t>
  </si>
  <si>
    <t>PM</t>
  </si>
  <si>
    <t>EV</t>
  </si>
  <si>
    <t>NT</t>
  </si>
  <si>
    <t>Total</t>
  </si>
  <si>
    <t>Freeways</t>
  </si>
  <si>
    <t>Arterials</t>
  </si>
  <si>
    <t>Connectors</t>
  </si>
  <si>
    <t>VHT</t>
  </si>
  <si>
    <t>Time Period</t>
  </si>
  <si>
    <t>Comparison Scenario</t>
  </si>
  <si>
    <t>VARIABLE_NAME for model run</t>
  </si>
  <si>
    <t>DELAY</t>
  </si>
  <si>
    <t>AVERAGE SPEED</t>
  </si>
  <si>
    <t>Observed Total</t>
  </si>
  <si>
    <t>Obs/Est</t>
  </si>
  <si>
    <t>MODEL_RUN NAME</t>
  </si>
  <si>
    <t>Primary Screenline</t>
  </si>
  <si>
    <t>Tacoma - East of CBD</t>
  </si>
  <si>
    <t>Auburn</t>
  </si>
  <si>
    <t>14/15</t>
  </si>
  <si>
    <t>Tukwila</t>
  </si>
  <si>
    <t>Renton</t>
  </si>
  <si>
    <t>Seattle - South of CBD</t>
  </si>
  <si>
    <t>Bellevue/ Redmond</t>
  </si>
  <si>
    <t>TransLake</t>
  </si>
  <si>
    <t>Ship Canal</t>
  </si>
  <si>
    <t>Kirkland/Redmond</t>
  </si>
  <si>
    <t>Seattle - North</t>
  </si>
  <si>
    <t>Lynnwood/Bothell</t>
  </si>
  <si>
    <t>Bothell</t>
  </si>
  <si>
    <t>Mill Creek</t>
  </si>
  <si>
    <t>Secondary Screenline</t>
  </si>
  <si>
    <t>Parkland</t>
  </si>
  <si>
    <t>Puyallup</t>
  </si>
  <si>
    <t>Tacoma Narrows</t>
  </si>
  <si>
    <t>Maple Valley</t>
  </si>
  <si>
    <t>SeaTac</t>
  </si>
  <si>
    <t>Kent</t>
  </si>
  <si>
    <t>Gig Harbor</t>
  </si>
  <si>
    <t>Kitsap - North</t>
  </si>
  <si>
    <t>Agate Pass</t>
  </si>
  <si>
    <t>Cross-Sound</t>
  </si>
  <si>
    <t>Preston, Issaquah</t>
  </si>
  <si>
    <t>Woodinville</t>
  </si>
  <si>
    <t>Counts</t>
  </si>
  <si>
    <t>Model</t>
  </si>
  <si>
    <t>6 to 7</t>
  </si>
  <si>
    <t>7 to 8</t>
  </si>
  <si>
    <t>8 to 9</t>
  </si>
  <si>
    <t>9 to 10</t>
  </si>
  <si>
    <t>10 to 14</t>
  </si>
  <si>
    <t>14 to 15</t>
  </si>
  <si>
    <t>15 to 16</t>
  </si>
  <si>
    <t>16 to 17</t>
  </si>
  <si>
    <t>17 to 18</t>
  </si>
  <si>
    <t>18 to 20</t>
  </si>
  <si>
    <t>20 to 5</t>
  </si>
  <si>
    <t>5 to 6</t>
  </si>
  <si>
    <t>loop_INode</t>
  </si>
  <si>
    <t>loop_JNode</t>
  </si>
  <si>
    <t>OBJECTID_1</t>
  </si>
  <si>
    <t>Join_Count</t>
  </si>
  <si>
    <t>TARGET_FID</t>
  </si>
  <si>
    <t>OBJECTID</t>
  </si>
  <si>
    <t>SR</t>
  </si>
  <si>
    <t>RID</t>
  </si>
  <si>
    <t>MP</t>
  </si>
  <si>
    <t>ARM</t>
  </si>
  <si>
    <t>Type_</t>
  </si>
  <si>
    <t>Lanes</t>
  </si>
  <si>
    <t>Dir</t>
  </si>
  <si>
    <t>ID</t>
  </si>
  <si>
    <t>Vol_00</t>
  </si>
  <si>
    <t>Vol_01</t>
  </si>
  <si>
    <t>Vol_02</t>
  </si>
  <si>
    <t>Vol_03</t>
  </si>
  <si>
    <t>Vol_04</t>
  </si>
  <si>
    <t>Vol_05</t>
  </si>
  <si>
    <t>Vol_06</t>
  </si>
  <si>
    <t>Vol_07</t>
  </si>
  <si>
    <t>Vol_08</t>
  </si>
  <si>
    <t>Vol_09</t>
  </si>
  <si>
    <t>Vol_10</t>
  </si>
  <si>
    <t>Vol_11</t>
  </si>
  <si>
    <t>Vol_12</t>
  </si>
  <si>
    <t>Vol_13</t>
  </si>
  <si>
    <t>Vol_14</t>
  </si>
  <si>
    <t>Vol_15</t>
  </si>
  <si>
    <t>Vol_16</t>
  </si>
  <si>
    <t>Vol_17</t>
  </si>
  <si>
    <t>Vol_18</t>
  </si>
  <si>
    <t>Vol_19</t>
  </si>
  <si>
    <t>Vol_20</t>
  </si>
  <si>
    <t>Vol_21</t>
  </si>
  <si>
    <t>Vol_22</t>
  </si>
  <si>
    <t>Vol_23</t>
  </si>
  <si>
    <t>Vol_Daily</t>
  </si>
  <si>
    <t>HOVNT</t>
  </si>
  <si>
    <t>AB_Vol_10_14</t>
  </si>
  <si>
    <t>AB_Vol_18_20</t>
  </si>
  <si>
    <t>AB_Vol_20_5</t>
  </si>
  <si>
    <t>HOV_I</t>
  </si>
  <si>
    <t>HOV_J</t>
  </si>
  <si>
    <t>NewINode</t>
  </si>
  <si>
    <t>NewJNode</t>
  </si>
  <si>
    <t>vol9to10</t>
  </si>
  <si>
    <t>vol16to17</t>
  </si>
  <si>
    <t>vol15to16</t>
  </si>
  <si>
    <t>vol20to5</t>
  </si>
  <si>
    <t>vol7to8</t>
  </si>
  <si>
    <t>vol14to15</t>
  </si>
  <si>
    <t>vol8to9</t>
  </si>
  <si>
    <t>vol18to20</t>
  </si>
  <si>
    <t>vol17to18</t>
  </si>
  <si>
    <t>vol6to7</t>
  </si>
  <si>
    <t>vol5to6</t>
  </si>
  <si>
    <t>vol10to14</t>
  </si>
  <si>
    <t>total</t>
  </si>
  <si>
    <t>diff</t>
  </si>
  <si>
    <t>Squared</t>
  </si>
  <si>
    <t>sum</t>
  </si>
  <si>
    <t>RMSE</t>
  </si>
  <si>
    <t>G</t>
  </si>
  <si>
    <t>IJ</t>
  </si>
  <si>
    <t>N</t>
  </si>
  <si>
    <t>%RMSE</t>
  </si>
  <si>
    <t>JI</t>
  </si>
  <si>
    <t>H</t>
  </si>
  <si>
    <t>Transit Type</t>
  </si>
  <si>
    <t>Lookup Code</t>
  </si>
  <si>
    <t>AM Model</t>
  </si>
  <si>
    <t>AM Observed</t>
  </si>
  <si>
    <t>Difference</t>
  </si>
  <si>
    <t>Percent Difference</t>
  </si>
  <si>
    <t>Everett Transit</t>
  </si>
  <si>
    <t>ET</t>
  </si>
  <si>
    <t>Kitsap Transit</t>
  </si>
  <si>
    <t>KT</t>
  </si>
  <si>
    <t>Community Transit</t>
  </si>
  <si>
    <t>CT</t>
  </si>
  <si>
    <t>Pierce Transit</t>
  </si>
  <si>
    <t>PT</t>
  </si>
  <si>
    <t>Metro King County</t>
  </si>
  <si>
    <t>MK</t>
  </si>
  <si>
    <t>Sound Transit Express</t>
  </si>
  <si>
    <t>ST</t>
  </si>
  <si>
    <t>Commuter Rail</t>
  </si>
  <si>
    <t>Light Rail</t>
  </si>
  <si>
    <t>LR</t>
  </si>
  <si>
    <t>Monorail</t>
  </si>
  <si>
    <t>SC</t>
  </si>
  <si>
    <t>N/A</t>
  </si>
  <si>
    <t>Ferry* Kris O est. 1/18/14</t>
  </si>
  <si>
    <t>Route</t>
  </si>
  <si>
    <t>RDCode</t>
  </si>
  <si>
    <t>Description</t>
  </si>
  <si>
    <t>Code</t>
  </si>
  <si>
    <t>MK001</t>
  </si>
  <si>
    <t>1 KINNEAR-SEA CBD</t>
  </si>
  <si>
    <t>MK002</t>
  </si>
  <si>
    <t>2 W Q ANN-MADRONA</t>
  </si>
  <si>
    <t>MK003</t>
  </si>
  <si>
    <t>3 N Q ANNE-MDRONA</t>
  </si>
  <si>
    <t>MK004</t>
  </si>
  <si>
    <t>4 E Q AN-JUDKN PK</t>
  </si>
  <si>
    <t>MK005</t>
  </si>
  <si>
    <t>5 SH CC-GRWD-SCBD</t>
  </si>
  <si>
    <t>MK007</t>
  </si>
  <si>
    <t>7 RNR BCH-SCBD EX</t>
  </si>
  <si>
    <t>MK008</t>
  </si>
  <si>
    <t>8 SEACTR-CAP-RANR</t>
  </si>
  <si>
    <t>MK009</t>
  </si>
  <si>
    <t>9 RAINR BCH-BRDWY</t>
  </si>
  <si>
    <t>MK010</t>
  </si>
  <si>
    <t xml:space="preserve">10 CAP HILL-SCBD </t>
  </si>
  <si>
    <t>MK011</t>
  </si>
  <si>
    <t>11 MADISN PK-SCBD</t>
  </si>
  <si>
    <t>MK012</t>
  </si>
  <si>
    <t xml:space="preserve">12 CAP HILL-SCBD </t>
  </si>
  <si>
    <t>MK013</t>
  </si>
  <si>
    <t>13 SPU-SEA CBD SB</t>
  </si>
  <si>
    <t>MK014</t>
  </si>
  <si>
    <t>14 SUMMIT-MT BAKR</t>
  </si>
  <si>
    <t>MK015</t>
  </si>
  <si>
    <t>15 CROWN HLL-SCBD</t>
  </si>
  <si>
    <t>MK016</t>
  </si>
  <si>
    <t>16 NGT-WLFRD-SCBD</t>
  </si>
  <si>
    <t>MK017</t>
  </si>
  <si>
    <t>17 LYLH-BLRD-SCBD</t>
  </si>
  <si>
    <t>MK018</t>
  </si>
  <si>
    <t>18 LOYAL HTS-SCBD</t>
  </si>
  <si>
    <t>MK019</t>
  </si>
  <si>
    <t>19 W MAGNOLIA-CBD</t>
  </si>
  <si>
    <t>MK021</t>
  </si>
  <si>
    <t>21 ARBOR HTS-SCBD</t>
  </si>
  <si>
    <t>MK022</t>
  </si>
  <si>
    <t>22 WHITE CTR-SCBD</t>
  </si>
  <si>
    <t>MK023</t>
  </si>
  <si>
    <t>23 WHITE CTR-SCBD</t>
  </si>
  <si>
    <t>MK024</t>
  </si>
  <si>
    <t xml:space="preserve">24 MAGNOLIA-SCBD </t>
  </si>
  <si>
    <t>MK025</t>
  </si>
  <si>
    <t>25 LRLHST-UW-SCBD</t>
  </si>
  <si>
    <t>MK026</t>
  </si>
  <si>
    <t>26 E GRNLK-SEACBD</t>
  </si>
  <si>
    <t>MK027</t>
  </si>
  <si>
    <t>27 COLMAN PK-SCBD</t>
  </si>
  <si>
    <t>MK028</t>
  </si>
  <si>
    <t>28 WHTIR HTS-SCBD</t>
  </si>
  <si>
    <t>MK030</t>
  </si>
  <si>
    <t>30 Sand Point to Udist</t>
  </si>
  <si>
    <t>MK031</t>
  </si>
  <si>
    <t>31 UW-FRMNT-MAGNL</t>
  </si>
  <si>
    <t>MK033</t>
  </si>
  <si>
    <t>33 MAGNLIA-SEACBD</t>
  </si>
  <si>
    <t>MK034</t>
  </si>
  <si>
    <t>34 RNR BC-SCBD EX</t>
  </si>
  <si>
    <t>MK035</t>
  </si>
  <si>
    <t>35 HARBOR IS-SCBD</t>
  </si>
  <si>
    <t>MK036</t>
  </si>
  <si>
    <t>36 RAINR BCH-SCBD</t>
  </si>
  <si>
    <t>MK037</t>
  </si>
  <si>
    <t>37 AL JCT-SCBD EX</t>
  </si>
  <si>
    <t>MK038</t>
  </si>
  <si>
    <t>38 RNR-BC HL-SODO</t>
  </si>
  <si>
    <t>MK039</t>
  </si>
  <si>
    <t>39 RAINR BCH-SCBD</t>
  </si>
  <si>
    <t>MK041</t>
  </si>
  <si>
    <t>41 LKCTY-NGT-SCBD</t>
  </si>
  <si>
    <t>MK042</t>
  </si>
  <si>
    <t>42 RAINER VW-SCBD</t>
  </si>
  <si>
    <t>MK043</t>
  </si>
  <si>
    <t>43 UW-CAP HL-SCBD</t>
  </si>
  <si>
    <t>MK044</t>
  </si>
  <si>
    <t>44 BLLRD-UW-MNTLK</t>
  </si>
  <si>
    <t>MK045</t>
  </si>
  <si>
    <t>45 Q AN-WLNFRD-UW</t>
  </si>
  <si>
    <t>MK046</t>
  </si>
  <si>
    <t>46 SHLSHL-BLRD-UW</t>
  </si>
  <si>
    <t>MK048</t>
  </si>
  <si>
    <t>48 RAIN BC-LYL HT</t>
  </si>
  <si>
    <t>MK049</t>
  </si>
  <si>
    <t>49 UW-BRDWAY-SCBD</t>
  </si>
  <si>
    <t>MK051</t>
  </si>
  <si>
    <t>51 ADM-JCT CIRCLE</t>
  </si>
  <si>
    <t>MK053</t>
  </si>
  <si>
    <t>53 W SEA CIRCL CW</t>
  </si>
  <si>
    <t>MK054</t>
  </si>
  <si>
    <t>54 WHTCR-JCT-SCBD</t>
  </si>
  <si>
    <t>MK055</t>
  </si>
  <si>
    <t>55 ADMRL-JCT-SCBD</t>
  </si>
  <si>
    <t>MK056</t>
  </si>
  <si>
    <t>56 ALKI-SEACBD EX</t>
  </si>
  <si>
    <t>MK057</t>
  </si>
  <si>
    <t>57 AKJCT-ADM-SCBD</t>
  </si>
  <si>
    <t>MK060</t>
  </si>
  <si>
    <t>60 WTCR-GTWN-BDWY</t>
  </si>
  <si>
    <t>MK064</t>
  </si>
  <si>
    <t>64 LKCT-WDGW-SCBD</t>
  </si>
  <si>
    <t>MK065</t>
  </si>
  <si>
    <t>65 LKCTY-WDGWD-UW</t>
  </si>
  <si>
    <t>MK066</t>
  </si>
  <si>
    <t xml:space="preserve">66 NGATE-UW-SCBD </t>
  </si>
  <si>
    <t>MK067</t>
  </si>
  <si>
    <t>67 NORTHGTE TC-UW</t>
  </si>
  <si>
    <t>MK068</t>
  </si>
  <si>
    <t>68 NORTHGATE-UW S</t>
  </si>
  <si>
    <t>MK070</t>
  </si>
  <si>
    <t>70 UW-SEATTLE CBD</t>
  </si>
  <si>
    <t>MK071</t>
  </si>
  <si>
    <t>71 WDG-I5-SCBD EX</t>
  </si>
  <si>
    <t>MK072</t>
  </si>
  <si>
    <t>72 LKC-I5-SCBD EX</t>
  </si>
  <si>
    <t>MK073</t>
  </si>
  <si>
    <t>73 JCPK-I5-SEA EX</t>
  </si>
  <si>
    <t>MK074</t>
  </si>
  <si>
    <t>74 NOAA-UW-LWR QA</t>
  </si>
  <si>
    <t>MK075</t>
  </si>
  <si>
    <t>75 BALLRD-NGAT-UW</t>
  </si>
  <si>
    <t>MK076</t>
  </si>
  <si>
    <t xml:space="preserve">76 WEDGWOOD-SCBD </t>
  </si>
  <si>
    <t>MK077</t>
  </si>
  <si>
    <t>77 JCK PK-SCBD EX</t>
  </si>
  <si>
    <t>MK079</t>
  </si>
  <si>
    <t>79 LKCITY-SCBD EX</t>
  </si>
  <si>
    <t>MK101</t>
  </si>
  <si>
    <t>101 RENTN TC-SCBD</t>
  </si>
  <si>
    <t>MK102</t>
  </si>
  <si>
    <t>102 Fairwood to S</t>
  </si>
  <si>
    <t>MK105</t>
  </si>
  <si>
    <t>105 RNT-RNT HGLND</t>
  </si>
  <si>
    <t>MK106</t>
  </si>
  <si>
    <t>106 RNTN-SKY-SCBD</t>
  </si>
  <si>
    <t>MK107</t>
  </si>
  <si>
    <t>107 RNTN-RANR BCH</t>
  </si>
  <si>
    <t>MK110</t>
  </si>
  <si>
    <t>110 N RNTN-SW RNT</t>
  </si>
  <si>
    <t>MK111</t>
  </si>
  <si>
    <t>111 LK KTHLN-SCBD</t>
  </si>
  <si>
    <t>MK113</t>
  </si>
  <si>
    <t>113 SHORWOOD-SCBD</t>
  </si>
  <si>
    <t>MK114</t>
  </si>
  <si>
    <t>114 RN HL-NWC-SEA</t>
  </si>
  <si>
    <t>MK116</t>
  </si>
  <si>
    <t>116 FAUNTLRY-SCBD</t>
  </si>
  <si>
    <t>MK118</t>
  </si>
  <si>
    <t>118 TAHQ-VASH-SEA</t>
  </si>
  <si>
    <t>MK119</t>
  </si>
  <si>
    <t>119 DKTN-VASH-SEA</t>
  </si>
  <si>
    <t>MK120</t>
  </si>
  <si>
    <t>120 BUR-DELR-SCBD</t>
  </si>
  <si>
    <t>MK121</t>
  </si>
  <si>
    <t>121 HILNE CC-SCBD</t>
  </si>
  <si>
    <t>MK122</t>
  </si>
  <si>
    <t>122 HILNE CC-SCBD</t>
  </si>
  <si>
    <t>MK123</t>
  </si>
  <si>
    <t>123 GREG HTS-SCBD</t>
  </si>
  <si>
    <t>MK124</t>
  </si>
  <si>
    <t xml:space="preserve">124 Tukwila Intl </t>
  </si>
  <si>
    <t>MK125</t>
  </si>
  <si>
    <t>125 SHWD-WTCT-SEA</t>
  </si>
  <si>
    <t>MK128</t>
  </si>
  <si>
    <t>128 W SEA-SOCENTR</t>
  </si>
  <si>
    <t>MK129</t>
  </si>
  <si>
    <t xml:space="preserve">129 TUKWILA-INTL </t>
  </si>
  <si>
    <t>MK131</t>
  </si>
  <si>
    <t>131 BURIEN-SEACBD</t>
  </si>
  <si>
    <t>MK132</t>
  </si>
  <si>
    <t>132 BURIEN-SEACBD</t>
  </si>
  <si>
    <t>MK133</t>
  </si>
  <si>
    <t>133 BURIEN-UW NB*</t>
  </si>
  <si>
    <t>MK134</t>
  </si>
  <si>
    <t>134 BURIEN-SEACBD</t>
  </si>
  <si>
    <t>MK139</t>
  </si>
  <si>
    <t>139 GRG HT-BURIEN</t>
  </si>
  <si>
    <t>MK140</t>
  </si>
  <si>
    <t>140 BUR-SEATC-RNT</t>
  </si>
  <si>
    <t>MK143</t>
  </si>
  <si>
    <t>143 BL DI-RNT-SEA</t>
  </si>
  <si>
    <t>MK148</t>
  </si>
  <si>
    <t>148 FAIRWD-RENTON</t>
  </si>
  <si>
    <t>MK149</t>
  </si>
  <si>
    <t>149 BLK DIA-RENTN</t>
  </si>
  <si>
    <t>MK150</t>
  </si>
  <si>
    <t>150 AUB-KENT-SCBD</t>
  </si>
  <si>
    <t>MK152</t>
  </si>
  <si>
    <t>152 ENUM-AUB-SCBD</t>
  </si>
  <si>
    <t>MK153</t>
  </si>
  <si>
    <t>153 KENT-RENTON N</t>
  </si>
  <si>
    <t>MK154</t>
  </si>
  <si>
    <t>154 AUBURN-BOEING</t>
  </si>
  <si>
    <t>MK155</t>
  </si>
  <si>
    <t>155 FAIRWD-SOCNTR</t>
  </si>
  <si>
    <t>MK156</t>
  </si>
  <si>
    <t>156 Scnter-S Tac-</t>
  </si>
  <si>
    <t>MK157</t>
  </si>
  <si>
    <t>157 Lake Meridian</t>
  </si>
  <si>
    <t>MK158</t>
  </si>
  <si>
    <t>158 LK MRIDN-SCBD</t>
  </si>
  <si>
    <t>MK159</t>
  </si>
  <si>
    <t>159 TIMBERLN-SCBD</t>
  </si>
  <si>
    <t>MK161</t>
  </si>
  <si>
    <t>161 Lk Merid-Kent</t>
  </si>
  <si>
    <t>MK162</t>
  </si>
  <si>
    <t xml:space="preserve">162 KENT TC-SCBD </t>
  </si>
  <si>
    <t>MK164</t>
  </si>
  <si>
    <t>164 GR RV CC-KENT</t>
  </si>
  <si>
    <t>MK166</t>
  </si>
  <si>
    <t>166 DES MOIN-KENT</t>
  </si>
  <si>
    <t>MK167</t>
  </si>
  <si>
    <t>167 AU-KNT-405-UW</t>
  </si>
  <si>
    <t>MK168</t>
  </si>
  <si>
    <t>168 TIMBERLN-KENT</t>
  </si>
  <si>
    <t>MK169</t>
  </si>
  <si>
    <t>169 KNT TC-RNT TC</t>
  </si>
  <si>
    <t>MK173</t>
  </si>
  <si>
    <t>173 FEDWAY-BOEING</t>
  </si>
  <si>
    <t>MK174</t>
  </si>
  <si>
    <t>174 FDWY-STAC-SEA</t>
  </si>
  <si>
    <t>MK175</t>
  </si>
  <si>
    <t>175 W FED WY-SCBD</t>
  </si>
  <si>
    <t>MK177</t>
  </si>
  <si>
    <t>177 FEDWY TC-SCBD</t>
  </si>
  <si>
    <t>MK179</t>
  </si>
  <si>
    <t>179 TWIN LKS-SCBD</t>
  </si>
  <si>
    <t>MK180</t>
  </si>
  <si>
    <t>180 Se Auburn-Ken</t>
  </si>
  <si>
    <t>MK181</t>
  </si>
  <si>
    <t>181 FEDWAY-AUBURN</t>
  </si>
  <si>
    <t>MK182</t>
  </si>
  <si>
    <t>182 NE TAC-FED WY</t>
  </si>
  <si>
    <t>MK183</t>
  </si>
  <si>
    <t>183 FEDRL WY-KENT</t>
  </si>
  <si>
    <t>MK187</t>
  </si>
  <si>
    <t>187 TWIN LK-FEDWY</t>
  </si>
  <si>
    <t>MK190</t>
  </si>
  <si>
    <t xml:space="preserve">190 STAR LK-SCBD </t>
  </si>
  <si>
    <t>MK192</t>
  </si>
  <si>
    <t xml:space="preserve">192 STAR LK-SCBD </t>
  </si>
  <si>
    <t>MK196</t>
  </si>
  <si>
    <t>196 S FDWY PR-SEA</t>
  </si>
  <si>
    <t>MK197</t>
  </si>
  <si>
    <t>197 FEDERAL WY-UW</t>
  </si>
  <si>
    <t>MK200</t>
  </si>
  <si>
    <t>200 ISSAQ-N ISSAQ</t>
  </si>
  <si>
    <t>MK201</t>
  </si>
  <si>
    <t>201 S MI-MERCR IS</t>
  </si>
  <si>
    <t>MK202</t>
  </si>
  <si>
    <t>202 MERCR IS-SCBD</t>
  </si>
  <si>
    <t>MK203</t>
  </si>
  <si>
    <t>203 N MERCER ISLN</t>
  </si>
  <si>
    <t>MK204</t>
  </si>
  <si>
    <t>204 S MI-MERCR IS</t>
  </si>
  <si>
    <t>MK205</t>
  </si>
  <si>
    <t>205 M I-1ST HL-UW</t>
  </si>
  <si>
    <t>MK206</t>
  </si>
  <si>
    <t>206 NWPRT HS-NEWC</t>
  </si>
  <si>
    <t>MK207</t>
  </si>
  <si>
    <t>207 NWPRT HS-EGTE</t>
  </si>
  <si>
    <t>MK208</t>
  </si>
  <si>
    <t>208 NWPRT HS-EGTE</t>
  </si>
  <si>
    <t>MK209</t>
  </si>
  <si>
    <t>209 NO BND-ISSAQH</t>
  </si>
  <si>
    <t>MK210</t>
  </si>
  <si>
    <t>210 ISSQ-EGT-SCBD</t>
  </si>
  <si>
    <t>MK211</t>
  </si>
  <si>
    <t>211 IssaqHighland</t>
  </si>
  <si>
    <t>MK212</t>
  </si>
  <si>
    <t>212 EGTE P&amp;R-SCBD</t>
  </si>
  <si>
    <t>MK214</t>
  </si>
  <si>
    <t>214 NBND-ISS-SCBD</t>
  </si>
  <si>
    <t>MK215</t>
  </si>
  <si>
    <t>215 N Bend to Iss</t>
  </si>
  <si>
    <t>MK216</t>
  </si>
  <si>
    <t>216 SAMMSH-SEACBD</t>
  </si>
  <si>
    <t>MK217</t>
  </si>
  <si>
    <t>217 N IS-EGT-SCBD</t>
  </si>
  <si>
    <t>MK218</t>
  </si>
  <si>
    <t>218 ISS HLND-SCBD</t>
  </si>
  <si>
    <t>MK219</t>
  </si>
  <si>
    <t>219 FACT-NEWCS CW</t>
  </si>
  <si>
    <t>MK221</t>
  </si>
  <si>
    <t>221 Ed Hill-Xroad</t>
  </si>
  <si>
    <t>MK222</t>
  </si>
  <si>
    <t>222 OVRL-EGT-BELV</t>
  </si>
  <si>
    <t>MK225</t>
  </si>
  <si>
    <t>225 OVLK-EGT-SCBD</t>
  </si>
  <si>
    <t>MK229</t>
  </si>
  <si>
    <t>229 OVLK-EGT-SCBD</t>
  </si>
  <si>
    <t>MK230</t>
  </si>
  <si>
    <t>230 KNGSG-BTC-RED</t>
  </si>
  <si>
    <t>MK232</t>
  </si>
  <si>
    <t>232 DUVLL-RED-BEL</t>
  </si>
  <si>
    <t>MK233</t>
  </si>
  <si>
    <t>233 AVNDL-OVLK-BL</t>
  </si>
  <si>
    <t>MK234</t>
  </si>
  <si>
    <t>234 KENMR-KRK-BEL</t>
  </si>
  <si>
    <t>MK236</t>
  </si>
  <si>
    <t>236 WOOD-KNGT-KRK</t>
  </si>
  <si>
    <t>MK237</t>
  </si>
  <si>
    <t>237 Woodvil - BellTC</t>
  </si>
  <si>
    <t>MK238</t>
  </si>
  <si>
    <t>238 BTHL-KNGT-KRK</t>
  </si>
  <si>
    <t>MK240</t>
  </si>
  <si>
    <t>240 BEL-NEWC-RENT</t>
  </si>
  <si>
    <t>MK242</t>
  </si>
  <si>
    <t>242 NRTHCTY-OVRLK</t>
  </si>
  <si>
    <t>MK243</t>
  </si>
  <si>
    <t>243 JC PK-LKC-BEL</t>
  </si>
  <si>
    <t>MK244</t>
  </si>
  <si>
    <t>244 Kenmore P&amp;R t</t>
  </si>
  <si>
    <t>MK245</t>
  </si>
  <si>
    <t>245 KRK-OVRLK-FCT</t>
  </si>
  <si>
    <t>MK247</t>
  </si>
  <si>
    <t>247 OVRLK-RNT-KNT</t>
  </si>
  <si>
    <t>MK248</t>
  </si>
  <si>
    <t>248 Avondl-Redmnd</t>
  </si>
  <si>
    <t>MK249</t>
  </si>
  <si>
    <t>249 BEL-OVRLK-RDM</t>
  </si>
  <si>
    <t>MK250</t>
  </si>
  <si>
    <t>250 RED-OVLK-SCBD</t>
  </si>
  <si>
    <t>MK251</t>
  </si>
  <si>
    <t>251 UW BTH-RD-KRK</t>
  </si>
  <si>
    <t>MK252</t>
  </si>
  <si>
    <t>252 KINGSGTE-SCBD</t>
  </si>
  <si>
    <t>MK253</t>
  </si>
  <si>
    <t>253 RED-OVRLK-BEL</t>
  </si>
  <si>
    <t>MK255</t>
  </si>
  <si>
    <t>255 JNTA-KRK-SCBD</t>
  </si>
  <si>
    <t>MK256</t>
  </si>
  <si>
    <t>256 OVERLK-SEACBD</t>
  </si>
  <si>
    <t>MK257</t>
  </si>
  <si>
    <t>257 BRICKYRD-SCBD</t>
  </si>
  <si>
    <t>MK260</t>
  </si>
  <si>
    <t>260 JUANTA-SEACBD</t>
  </si>
  <si>
    <t>MK261</t>
  </si>
  <si>
    <t>261 OVLK-BTC-SCBD</t>
  </si>
  <si>
    <t>MK265</t>
  </si>
  <si>
    <t>265 RED-HGHT-SCBD</t>
  </si>
  <si>
    <t>MK266</t>
  </si>
  <si>
    <t>266 REDMND-SEACBD</t>
  </si>
  <si>
    <t>MK268</t>
  </si>
  <si>
    <t xml:space="preserve">268 REDMN-SEACBD </t>
  </si>
  <si>
    <t>MK269</t>
  </si>
  <si>
    <t>269 OVLK-SAHL-ISS</t>
  </si>
  <si>
    <t>MK271</t>
  </si>
  <si>
    <t>271 ISSQH-BELV-UW</t>
  </si>
  <si>
    <t>MK272</t>
  </si>
  <si>
    <t>272 EGT-CRSRDS-UW</t>
  </si>
  <si>
    <t>MK277</t>
  </si>
  <si>
    <t>277 JUANITA-UW WB</t>
  </si>
  <si>
    <t>MK301</t>
  </si>
  <si>
    <t>301 RICH BCH-SCBD</t>
  </si>
  <si>
    <t>MK303</t>
  </si>
  <si>
    <t>303 AUR VL-1ST HL</t>
  </si>
  <si>
    <t>MK304</t>
  </si>
  <si>
    <t>304 RICH BCH-SCBD</t>
  </si>
  <si>
    <t>MK306</t>
  </si>
  <si>
    <t>306 KENMOR-SEACBD</t>
  </si>
  <si>
    <t>MK308</t>
  </si>
  <si>
    <t>308 LKFOR PK-SCBD</t>
  </si>
  <si>
    <t>MK311</t>
  </si>
  <si>
    <t>311 DUV-WDNV-SCBD</t>
  </si>
  <si>
    <t>MK312</t>
  </si>
  <si>
    <t>312 UW BTH-SEACBD</t>
  </si>
  <si>
    <t>MK316</t>
  </si>
  <si>
    <t>316 Meridian PK SCBD</t>
  </si>
  <si>
    <t>MK330</t>
  </si>
  <si>
    <t>330 SHRL CC-LKCTY</t>
  </si>
  <si>
    <t>MK331</t>
  </si>
  <si>
    <t>331 KENMOR-SHR CC</t>
  </si>
  <si>
    <t>MK342</t>
  </si>
  <si>
    <t>342 ShorlnPnR RentonTC</t>
  </si>
  <si>
    <t>MK345</t>
  </si>
  <si>
    <t>345 SHRL CC-NGATE</t>
  </si>
  <si>
    <t>MK346</t>
  </si>
  <si>
    <t>346 AUR VIL-NGATE</t>
  </si>
  <si>
    <t>MK347</t>
  </si>
  <si>
    <t>347 MTLK TER-NGTE</t>
  </si>
  <si>
    <t>MK348</t>
  </si>
  <si>
    <t>348 RICH BCH-NGTE</t>
  </si>
  <si>
    <t>MK355</t>
  </si>
  <si>
    <t>355 ShrlnCC-SCBD</t>
  </si>
  <si>
    <t>MK358</t>
  </si>
  <si>
    <t>358 AUR VL-SEACBD</t>
  </si>
  <si>
    <t>MK372</t>
  </si>
  <si>
    <t>372 WDNVL-BTHL-UW</t>
  </si>
  <si>
    <t>MK373</t>
  </si>
  <si>
    <t>373 AURVL-15TH-UW</t>
  </si>
  <si>
    <t>MK600</t>
  </si>
  <si>
    <t>600 SCBD-GR HLT R</t>
  </si>
  <si>
    <t>MK661</t>
  </si>
  <si>
    <t>661 ROYAL BROUGH-</t>
  </si>
  <si>
    <t>MK915</t>
  </si>
  <si>
    <t>915 AUBRN-ENUMCLW</t>
  </si>
  <si>
    <t>MK921</t>
  </si>
  <si>
    <t>921 BELV-SOMERSET</t>
  </si>
  <si>
    <t>MK941</t>
  </si>
  <si>
    <t>941 STR LK-1ST HL</t>
  </si>
  <si>
    <t>MK952</t>
  </si>
  <si>
    <t>952 Auburn-KnyDale-Ev</t>
  </si>
  <si>
    <t>PT001</t>
  </si>
  <si>
    <t>1 6TH AV-PACIF AV</t>
  </si>
  <si>
    <t>PT002</t>
  </si>
  <si>
    <t>2 19TH-BRIDGEPORT</t>
  </si>
  <si>
    <t>PT003</t>
  </si>
  <si>
    <t>3 LAKEWOOD-TACOMA</t>
  </si>
  <si>
    <t>PT010</t>
  </si>
  <si>
    <t>10 PEARL ST</t>
  </si>
  <si>
    <t>PT011</t>
  </si>
  <si>
    <t>11 POINT DEFIANCE</t>
  </si>
  <si>
    <t>PT013</t>
  </si>
  <si>
    <t>13 N 30TH ST</t>
  </si>
  <si>
    <t>PT016</t>
  </si>
  <si>
    <t>16 UPS-TCC</t>
  </si>
  <si>
    <t>PT026</t>
  </si>
  <si>
    <t>26 M L KING JR WY</t>
  </si>
  <si>
    <t>PT028</t>
  </si>
  <si>
    <t>28 S 12TH ST</t>
  </si>
  <si>
    <t>PT041</t>
  </si>
  <si>
    <t>41 PORTLAND AVE</t>
  </si>
  <si>
    <t>PT042</t>
  </si>
  <si>
    <t>42 MCKINLEY AVE</t>
  </si>
  <si>
    <t>PT045</t>
  </si>
  <si>
    <t>45 YAKIMA</t>
  </si>
  <si>
    <t>PT048</t>
  </si>
  <si>
    <t>48 SHERIDAN-M ST</t>
  </si>
  <si>
    <t>PT051</t>
  </si>
  <si>
    <t>51 TCC-TCOMA MALL</t>
  </si>
  <si>
    <t>PT052</t>
  </si>
  <si>
    <t>52 TCC-TCOMA MALL</t>
  </si>
  <si>
    <t>PT053</t>
  </si>
  <si>
    <t>53 UNIVERSITY PLC</t>
  </si>
  <si>
    <t>PT054</t>
  </si>
  <si>
    <t>54 38TH ST</t>
  </si>
  <si>
    <t>PT055</t>
  </si>
  <si>
    <t>55 Tacoma Mall-Pa</t>
  </si>
  <si>
    <t>PT056</t>
  </si>
  <si>
    <t>56 56TH ST</t>
  </si>
  <si>
    <t>PT057</t>
  </si>
  <si>
    <t>57 Tacoma Mall</t>
  </si>
  <si>
    <t>PT059</t>
  </si>
  <si>
    <t>59 MANITOU</t>
  </si>
  <si>
    <t>PT060</t>
  </si>
  <si>
    <t>60  Port of Tacom</t>
  </si>
  <si>
    <t>PT061</t>
  </si>
  <si>
    <t>61 Northeast Taco</t>
  </si>
  <si>
    <t>PT100</t>
  </si>
  <si>
    <t>100  Gig Harbor</t>
  </si>
  <si>
    <t>PT102</t>
  </si>
  <si>
    <t>102 GIG HR-TAC EX</t>
  </si>
  <si>
    <t>PT113</t>
  </si>
  <si>
    <t>113 Key Peninsula</t>
  </si>
  <si>
    <t>PT202</t>
  </si>
  <si>
    <t>202 72ND STREET</t>
  </si>
  <si>
    <t>PT204</t>
  </si>
  <si>
    <t>204 Lakewood-Park</t>
  </si>
  <si>
    <t>PT206</t>
  </si>
  <si>
    <t>206 Pacific Hwy-T</t>
  </si>
  <si>
    <t>PT207</t>
  </si>
  <si>
    <t>207 Ft Lewis</t>
  </si>
  <si>
    <t>PT212</t>
  </si>
  <si>
    <t>212 STEILACOOM</t>
  </si>
  <si>
    <t>PT214</t>
  </si>
  <si>
    <t>214 WASHINGTON</t>
  </si>
  <si>
    <t>PT220</t>
  </si>
  <si>
    <t>220 ORCHARD</t>
  </si>
  <si>
    <t>PT300</t>
  </si>
  <si>
    <t>300 SO TACOMA WAY</t>
  </si>
  <si>
    <t>PT402</t>
  </si>
  <si>
    <t>402 MERIDIAN</t>
  </si>
  <si>
    <t>PT406</t>
  </si>
  <si>
    <t>406 BUCKLEY</t>
  </si>
  <si>
    <t>PT407</t>
  </si>
  <si>
    <t>407 Bonney Lake-P</t>
  </si>
  <si>
    <t>PT408</t>
  </si>
  <si>
    <t>408 Sumner to Bon</t>
  </si>
  <si>
    <t>PT409</t>
  </si>
  <si>
    <t>409 Puyallup-Sumn</t>
  </si>
  <si>
    <t>PT410</t>
  </si>
  <si>
    <t>410 112TH STREET</t>
  </si>
  <si>
    <t>PT413</t>
  </si>
  <si>
    <t>413 Wildwood</t>
  </si>
  <si>
    <t>PT444</t>
  </si>
  <si>
    <t>444  Parkland-Spa</t>
  </si>
  <si>
    <t>PT446</t>
  </si>
  <si>
    <t xml:space="preserve">446 Canyon Rd Shill  </t>
  </si>
  <si>
    <t>PT490</t>
  </si>
  <si>
    <t>490 South Hill-Ta</t>
  </si>
  <si>
    <t>PT495</t>
  </si>
  <si>
    <t>495 SO HILL-PUYLP</t>
  </si>
  <si>
    <t>PT496</t>
  </si>
  <si>
    <t>496 Sumner Sounde</t>
  </si>
  <si>
    <t>PT497</t>
  </si>
  <si>
    <t>497 Lakeland Hill</t>
  </si>
  <si>
    <t>PT500</t>
  </si>
  <si>
    <t>500 Federal Way</t>
  </si>
  <si>
    <t>PT501</t>
  </si>
  <si>
    <t>501 Milton-Federa</t>
  </si>
  <si>
    <t>PT601</t>
  </si>
  <si>
    <t>601 OL-512-TCC-GH</t>
  </si>
  <si>
    <t>PT603</t>
  </si>
  <si>
    <t>603 OLY-SR512-TAC</t>
  </si>
  <si>
    <t>CT101</t>
  </si>
  <si>
    <t>101 MAR PR-AUR VL</t>
  </si>
  <si>
    <t>CT105</t>
  </si>
  <si>
    <t>105 Bothell-Marin</t>
  </si>
  <si>
    <t>CT106</t>
  </si>
  <si>
    <t>106 Bothell-Marin</t>
  </si>
  <si>
    <t>CT110</t>
  </si>
  <si>
    <t>110 LYNWD TC-EDMD</t>
  </si>
  <si>
    <t>CT112</t>
  </si>
  <si>
    <t>112 EDM CC-MKLTEO</t>
  </si>
  <si>
    <t>CT113</t>
  </si>
  <si>
    <t>113 LynwdTC-Mukil</t>
  </si>
  <si>
    <t>CT115</t>
  </si>
  <si>
    <t>115 EDMDS-MILL CK</t>
  </si>
  <si>
    <t>CT116</t>
  </si>
  <si>
    <t>116 EDM-ECC-SL FR</t>
  </si>
  <si>
    <t>CT118</t>
  </si>
  <si>
    <t>118 AUR VL-ASH WY</t>
  </si>
  <si>
    <t>CT119</t>
  </si>
  <si>
    <t>119 LYN TC-MEDWDL</t>
  </si>
  <si>
    <t>CT120</t>
  </si>
  <si>
    <t>120 Bothell-Lynwo</t>
  </si>
  <si>
    <t>CT121</t>
  </si>
  <si>
    <t>121 LYN TC-UW BTH</t>
  </si>
  <si>
    <t>CT130</t>
  </si>
  <si>
    <t>130 LYN TC-AUR VL</t>
  </si>
  <si>
    <t>CT131</t>
  </si>
  <si>
    <t>131 EDM CC-AUR VL</t>
  </si>
  <si>
    <t>CT190</t>
  </si>
  <si>
    <t>190 MUKLTO-EDM CC</t>
  </si>
  <si>
    <t>CT200</t>
  </si>
  <si>
    <t>200 ARLNGTN-EV ST</t>
  </si>
  <si>
    <t>CT201</t>
  </si>
  <si>
    <t>201 SMK PT-LYN TC</t>
  </si>
  <si>
    <t>CT202</t>
  </si>
  <si>
    <t>202 ARLNGTN-EV ST</t>
  </si>
  <si>
    <t>CT221</t>
  </si>
  <si>
    <t>221 QL CDA-LK STV</t>
  </si>
  <si>
    <t>CT222</t>
  </si>
  <si>
    <t>222 TulalipBay-Ma</t>
  </si>
  <si>
    <t>CT230</t>
  </si>
  <si>
    <t>230 DRNGTN-SMK PT</t>
  </si>
  <si>
    <t>CT240</t>
  </si>
  <si>
    <t>240 STNWD-ARLNGTN</t>
  </si>
  <si>
    <t>CT270</t>
  </si>
  <si>
    <t>270 EVRT-GOLD BAR</t>
  </si>
  <si>
    <t>CT275</t>
  </si>
  <si>
    <t xml:space="preserve">275 MONR-EVT STN </t>
  </si>
  <si>
    <t>CT280</t>
  </si>
  <si>
    <t>280 GRAN FLLS-EVT</t>
  </si>
  <si>
    <t>CT401</t>
  </si>
  <si>
    <t>401 Lynwood-Seatt</t>
  </si>
  <si>
    <t>CT402</t>
  </si>
  <si>
    <t>402 Lynwood-Seatt</t>
  </si>
  <si>
    <t>CT404</t>
  </si>
  <si>
    <t>404 Edmonds-Seatt</t>
  </si>
  <si>
    <t>CT406</t>
  </si>
  <si>
    <t xml:space="preserve">406 SEAVIEW-SCBD </t>
  </si>
  <si>
    <t>CT408</t>
  </si>
  <si>
    <t>408 MTLK TER-SCBD</t>
  </si>
  <si>
    <t>CT410</t>
  </si>
  <si>
    <t>410 MARNR PR-SCBD</t>
  </si>
  <si>
    <t>CT411</t>
  </si>
  <si>
    <t>411 S EVERTT-SCBD</t>
  </si>
  <si>
    <t>CT412</t>
  </si>
  <si>
    <t>412 SLVR FRS-SCBD</t>
  </si>
  <si>
    <t>CT413</t>
  </si>
  <si>
    <t>413 Ashway PnR SCBD</t>
  </si>
  <si>
    <t>CT415</t>
  </si>
  <si>
    <t xml:space="preserve"> 415 LincolnWay-S</t>
  </si>
  <si>
    <t>CT416</t>
  </si>
  <si>
    <t>416 Edmonds-Seatt</t>
  </si>
  <si>
    <t>CT417</t>
  </si>
  <si>
    <t>417 MKLTEO-SEACBD</t>
  </si>
  <si>
    <t>CT421</t>
  </si>
  <si>
    <t>421 Marysville-Se</t>
  </si>
  <si>
    <t>CT422</t>
  </si>
  <si>
    <t>422 Stanwood-SCBD</t>
  </si>
  <si>
    <t>CT424</t>
  </si>
  <si>
    <t>424 SNOH-MNR-SCBD</t>
  </si>
  <si>
    <t>CT425</t>
  </si>
  <si>
    <t>425 LkStevens-Sea</t>
  </si>
  <si>
    <t>CT435</t>
  </si>
  <si>
    <t>435 MaysPond-Seat</t>
  </si>
  <si>
    <t>CT441</t>
  </si>
  <si>
    <t>441 EdmDsP&amp;R-Ovrl</t>
  </si>
  <si>
    <t>CT477</t>
  </si>
  <si>
    <t>477 Brier-Seattle</t>
  </si>
  <si>
    <t>CT701</t>
  </si>
  <si>
    <t>701 Swift-Aurora-Everett#N/A</t>
  </si>
  <si>
    <t>CT812</t>
  </si>
  <si>
    <t>812 McCollum PnR Udist</t>
  </si>
  <si>
    <t>CT821</t>
  </si>
  <si>
    <t>821 Marysville-UD</t>
  </si>
  <si>
    <t>CT851</t>
  </si>
  <si>
    <t>851 EdmdsP&amp;R-Udis</t>
  </si>
  <si>
    <t>CT855</t>
  </si>
  <si>
    <t>855 LYNWOOD TC-UW</t>
  </si>
  <si>
    <t>CT860</t>
  </si>
  <si>
    <t>860 MARINER PR-UW</t>
  </si>
  <si>
    <t>CT870</t>
  </si>
  <si>
    <t>870 EDMONDS-UW SB</t>
  </si>
  <si>
    <t>CT871</t>
  </si>
  <si>
    <t>871 EDM-MTLKTR-UW</t>
  </si>
  <si>
    <t>CT880</t>
  </si>
  <si>
    <t>880 MUKILTEO-UW S</t>
  </si>
  <si>
    <t>KT005</t>
  </si>
  <si>
    <t>5 CEDAR HEIGHTS</t>
  </si>
  <si>
    <t>KT008</t>
  </si>
  <si>
    <t>8 TREMONT NB</t>
  </si>
  <si>
    <t>KT009</t>
  </si>
  <si>
    <t>19 SouthPark</t>
  </si>
  <si>
    <t>KT011</t>
  </si>
  <si>
    <t>11 Crosstown LTD</t>
  </si>
  <si>
    <t>KT012</t>
  </si>
  <si>
    <t>12 SILVERDLE WEST</t>
  </si>
  <si>
    <t>KT013</t>
  </si>
  <si>
    <t>13 PARKWOOD E LTD</t>
  </si>
  <si>
    <t>KT015</t>
  </si>
  <si>
    <t>15 MCWLIAMS-SHTTL</t>
  </si>
  <si>
    <t>KT017</t>
  </si>
  <si>
    <t>17 KITSP MALL LTD</t>
  </si>
  <si>
    <t>KT019</t>
  </si>
  <si>
    <t>19 CRSSROADS SHTL</t>
  </si>
  <si>
    <t>KT020</t>
  </si>
  <si>
    <t>20 NAVY YARD CITY</t>
  </si>
  <si>
    <t>KT021</t>
  </si>
  <si>
    <t>21 PERRY AVENUE</t>
  </si>
  <si>
    <t>KT022</t>
  </si>
  <si>
    <t>22 GATEWAY EXPRSS</t>
  </si>
  <si>
    <t>KT023</t>
  </si>
  <si>
    <t>23 KARIOTS/TRCYTN</t>
  </si>
  <si>
    <t>KT024</t>
  </si>
  <si>
    <t>24 OLYMPIC COLLEG</t>
  </si>
  <si>
    <t>KT025</t>
  </si>
  <si>
    <t>25 EAST PARK</t>
  </si>
  <si>
    <t>KT026</t>
  </si>
  <si>
    <t>26 WEST PARK</t>
  </si>
  <si>
    <t>KT029</t>
  </si>
  <si>
    <t>29 TRENTON AVENUE</t>
  </si>
  <si>
    <t>KT032</t>
  </si>
  <si>
    <t>32Pouls-Silverdal</t>
  </si>
  <si>
    <t>KT033</t>
  </si>
  <si>
    <t>33 SILVRDL-BNBRDG</t>
  </si>
  <si>
    <t>KT034</t>
  </si>
  <si>
    <t>34 BANGOR SHUTTLE</t>
  </si>
  <si>
    <t>KT035</t>
  </si>
  <si>
    <t>35 OldTownShuttle</t>
  </si>
  <si>
    <t>KT036</t>
  </si>
  <si>
    <t>36 RIDGETOP SHTTL</t>
  </si>
  <si>
    <t>KT037</t>
  </si>
  <si>
    <t>37 FAIRGRNDS SHTL</t>
  </si>
  <si>
    <t>KT041</t>
  </si>
  <si>
    <t>41 LINCOLN DRIVE</t>
  </si>
  <si>
    <t>KT081</t>
  </si>
  <si>
    <t>81 ANNAPOLIS CMTR</t>
  </si>
  <si>
    <t>KT085</t>
  </si>
  <si>
    <t>85 MULLENIX EXPRS</t>
  </si>
  <si>
    <t>KT086</t>
  </si>
  <si>
    <t>86 SOUTHWRTH SHTL</t>
  </si>
  <si>
    <t>KT090</t>
  </si>
  <si>
    <t>90 POULS TC-BAINB</t>
  </si>
  <si>
    <t>KT091</t>
  </si>
  <si>
    <t>91 INDIANOLA-BAIN</t>
  </si>
  <si>
    <t>KT092</t>
  </si>
  <si>
    <t>92 POUL-SUQ-KNGST</t>
  </si>
  <si>
    <t>KT093</t>
  </si>
  <si>
    <t>93 MANZANITA</t>
  </si>
  <si>
    <t>KT094</t>
  </si>
  <si>
    <t>94 AGATE POINT</t>
  </si>
  <si>
    <t>KT095</t>
  </si>
  <si>
    <t>95 BATTLE POINT</t>
  </si>
  <si>
    <t>KT096</t>
  </si>
  <si>
    <t>96 SUNRISE</t>
  </si>
  <si>
    <t>KT097</t>
  </si>
  <si>
    <t>97 CRYSTAL SPRNGS</t>
  </si>
  <si>
    <t>KT098</t>
  </si>
  <si>
    <t>98 FORT WARD</t>
  </si>
  <si>
    <t>KT099</t>
  </si>
  <si>
    <t>99 BILL POINT</t>
  </si>
  <si>
    <t>KT106</t>
  </si>
  <si>
    <t>106 ARROW POINT</t>
  </si>
  <si>
    <t>KT600</t>
  </si>
  <si>
    <t>WD200 Bethel Burley</t>
  </si>
  <si>
    <t>KT601</t>
  </si>
  <si>
    <t>WD01 BURLEY BUS</t>
  </si>
  <si>
    <t>KT602</t>
  </si>
  <si>
    <t>WD02 GLENWOOD</t>
  </si>
  <si>
    <t>KT603</t>
  </si>
  <si>
    <t>WD03 HORSESHOE LK</t>
  </si>
  <si>
    <t>KT604</t>
  </si>
  <si>
    <t>WD04 LONG LAKE DY</t>
  </si>
  <si>
    <t>KT605</t>
  </si>
  <si>
    <t>WD05 MANCHSTR BCH</t>
  </si>
  <si>
    <t>KT606</t>
  </si>
  <si>
    <t>WD06 MILE HILL EX</t>
  </si>
  <si>
    <t>KT607</t>
  </si>
  <si>
    <t>WD07 SALMONBERRY</t>
  </si>
  <si>
    <t>KT608</t>
  </si>
  <si>
    <t>WD08 PARKWOOD</t>
  </si>
  <si>
    <t>KT609</t>
  </si>
  <si>
    <t>WD09 PHLIP/BIELMR</t>
  </si>
  <si>
    <t>KT610</t>
  </si>
  <si>
    <t>WD10 PONDEROSA</t>
  </si>
  <si>
    <t>KT611</t>
  </si>
  <si>
    <t>WD11 SIDNEY WOODS</t>
  </si>
  <si>
    <t>KT612</t>
  </si>
  <si>
    <t>WD12 SOUTHWORTH</t>
  </si>
  <si>
    <t>KT613</t>
  </si>
  <si>
    <t>WD13 SUNNYSLOPE</t>
  </si>
  <si>
    <t>KT614</t>
  </si>
  <si>
    <t>WD14 CAMP UNION</t>
  </si>
  <si>
    <t>KT615</t>
  </si>
  <si>
    <t>WD15 CENT VL LOOP</t>
  </si>
  <si>
    <t>KT616</t>
  </si>
  <si>
    <t>WD16 FRGRND OVRLD</t>
  </si>
  <si>
    <t>KT617</t>
  </si>
  <si>
    <t>WD17 FOSTERWOOD</t>
  </si>
  <si>
    <t>KT618</t>
  </si>
  <si>
    <t>WD18 ILLAHEE</t>
  </si>
  <si>
    <t>KT619</t>
  </si>
  <si>
    <t>WD19 PRKWOOD EAST</t>
  </si>
  <si>
    <t>KT620</t>
  </si>
  <si>
    <t>WD20 RIDGE RUNNER</t>
  </si>
  <si>
    <t>KT621</t>
  </si>
  <si>
    <t>WD21 SEABECK</t>
  </si>
  <si>
    <t>KT622</t>
  </si>
  <si>
    <t>WD22 WOODMERE</t>
  </si>
  <si>
    <t>KT623</t>
  </si>
  <si>
    <t>WD23 KINGSTON</t>
  </si>
  <si>
    <t>KT624</t>
  </si>
  <si>
    <t>WD24 PORT GAMBLE</t>
  </si>
  <si>
    <t>KT625</t>
  </si>
  <si>
    <t>WD25 SUQUAMISH</t>
  </si>
  <si>
    <t>KT627</t>
  </si>
  <si>
    <t>WD27 Port Orch-Bangor</t>
  </si>
  <si>
    <t>KT628</t>
  </si>
  <si>
    <t>WD 28 Olympic Fjord</t>
  </si>
  <si>
    <t>MK510</t>
  </si>
  <si>
    <t>510 Everett-Seatt</t>
  </si>
  <si>
    <t>MK511</t>
  </si>
  <si>
    <t>511 ASH WY-SEACBD</t>
  </si>
  <si>
    <t>MK522</t>
  </si>
  <si>
    <t>522 WOODNV-SEACBD</t>
  </si>
  <si>
    <t>MK532</t>
  </si>
  <si>
    <t>532 BELVUE-EVERTT</t>
  </si>
  <si>
    <t>MK535</t>
  </si>
  <si>
    <t>535 BELV-LYNNWOOD</t>
  </si>
  <si>
    <t>MK540</t>
  </si>
  <si>
    <t>540 REDMOND-UW WB</t>
  </si>
  <si>
    <t>MK545</t>
  </si>
  <si>
    <t>545 RED-SCBD-HLGT</t>
  </si>
  <si>
    <t>MK550</t>
  </si>
  <si>
    <t>550 BELLVU-SEACBD</t>
  </si>
  <si>
    <t>MK554</t>
  </si>
  <si>
    <t>554 ISSAQ-SEA CBD</t>
  </si>
  <si>
    <t>MK555</t>
  </si>
  <si>
    <t>555 ISSAQ-BTC-NGT</t>
  </si>
  <si>
    <t>MK556</t>
  </si>
  <si>
    <t>556 ISSAQ-BTC-NGT</t>
  </si>
  <si>
    <t>MK560</t>
  </si>
  <si>
    <t>560 BEL-STAC-WSEA</t>
  </si>
  <si>
    <t>MK566</t>
  </si>
  <si>
    <t>566 ISSAQ-NGATE E</t>
  </si>
  <si>
    <t>PT574</t>
  </si>
  <si>
    <t>574 Lakewood-Seat</t>
  </si>
  <si>
    <t>MK577</t>
  </si>
  <si>
    <t>577 FED WY-SEACBD</t>
  </si>
  <si>
    <t>PT578</t>
  </si>
  <si>
    <t>578 Seattle-Puyal</t>
  </si>
  <si>
    <t>ST586</t>
  </si>
  <si>
    <t>586 Tacoma-UDistr</t>
  </si>
  <si>
    <t>ST590</t>
  </si>
  <si>
    <t>590 Tacoma-Seattl</t>
  </si>
  <si>
    <t>ST592</t>
  </si>
  <si>
    <t>592 Tacoma-Seattl</t>
  </si>
  <si>
    <t>ST594</t>
  </si>
  <si>
    <t>594 Lakewood-Seat</t>
  </si>
  <si>
    <t>ST595</t>
  </si>
  <si>
    <t>595 GigHarbor-Sea</t>
  </si>
  <si>
    <t>ST599</t>
  </si>
  <si>
    <t>599 LAKEWD-TAC EX</t>
  </si>
  <si>
    <t>ET002</t>
  </si>
  <si>
    <t>2 BOEING-WALNUT S</t>
  </si>
  <si>
    <t>ET003</t>
  </si>
  <si>
    <t>3 W Casino Rd-Evr</t>
  </si>
  <si>
    <t>ET004</t>
  </si>
  <si>
    <t>4 N Everett Circu</t>
  </si>
  <si>
    <t>ET005</t>
  </si>
  <si>
    <t>5 Everett Circ SB</t>
  </si>
  <si>
    <t>ET007</t>
  </si>
  <si>
    <t>7 EVERGRN-N COLBY</t>
  </si>
  <si>
    <t>ET008</t>
  </si>
  <si>
    <t>8 MERRIL CK-EV ST</t>
  </si>
  <si>
    <t>ET009</t>
  </si>
  <si>
    <t>9 AIRPORT RD-EVCC</t>
  </si>
  <si>
    <t>ET012</t>
  </si>
  <si>
    <t>12 Mall Circl</t>
  </si>
  <si>
    <t>ET014</t>
  </si>
  <si>
    <t>14 Mall Circl</t>
  </si>
  <si>
    <t>ET017</t>
  </si>
  <si>
    <t>17 Mall Statn NB</t>
  </si>
  <si>
    <t>ET018</t>
  </si>
  <si>
    <t>18 Mukilteo-Evert</t>
  </si>
  <si>
    <t>ET025</t>
  </si>
  <si>
    <t>25 Everett Circl</t>
  </si>
  <si>
    <t>ET027</t>
  </si>
  <si>
    <t>27 Murphys Conr-M</t>
  </si>
  <si>
    <t>ET029</t>
  </si>
  <si>
    <t>29 Mall Sta - Col</t>
  </si>
  <si>
    <t>ET070</t>
  </si>
  <si>
    <t>70 Mukilteo to Bo</t>
  </si>
  <si>
    <t>ET079</t>
  </si>
  <si>
    <t>79 Everett-Marysville</t>
  </si>
  <si>
    <t>ET701</t>
  </si>
  <si>
    <t>701 Mall Station</t>
  </si>
  <si>
    <t>ET702</t>
  </si>
  <si>
    <t>702 Everett Station</t>
  </si>
  <si>
    <t>ST001</t>
  </si>
  <si>
    <t>CR Tacoma-Seattle S</t>
  </si>
  <si>
    <t>ST003</t>
  </si>
  <si>
    <t>CR Everett-Seattle N</t>
  </si>
  <si>
    <t>ST011</t>
  </si>
  <si>
    <t>LR Seattle-SeaTac</t>
  </si>
  <si>
    <t>ST010</t>
  </si>
  <si>
    <t>LR Tacoma</t>
  </si>
  <si>
    <t>SC001</t>
  </si>
  <si>
    <t>SC Monorail</t>
  </si>
  <si>
    <t>WF975</t>
  </si>
  <si>
    <t>Vashon FF</t>
  </si>
  <si>
    <t>KT501</t>
  </si>
  <si>
    <t>Ft Fer Brem-Pt Or</t>
  </si>
  <si>
    <t>KT502</t>
  </si>
  <si>
    <t>Ft Fer Brem-Annap</t>
  </si>
  <si>
    <t>WF001</t>
  </si>
  <si>
    <t>WSF Edmnds-Kngstn</t>
  </si>
  <si>
    <t>WF004</t>
  </si>
  <si>
    <t>WSF Pt Defi-Tahlq</t>
  </si>
  <si>
    <t>WF005</t>
  </si>
  <si>
    <t>WSF Sea-Bainb Is</t>
  </si>
  <si>
    <t>WF006</t>
  </si>
  <si>
    <t xml:space="preserve">WSF Sea-Bremerton </t>
  </si>
  <si>
    <t>CR</t>
  </si>
  <si>
    <t>missing</t>
  </si>
  <si>
    <t>MD Obs.</t>
  </si>
  <si>
    <t>MD Model</t>
  </si>
  <si>
    <t>NI</t>
  </si>
  <si>
    <t>MK213</t>
  </si>
  <si>
    <t>213 Mercer I PnR Coven</t>
  </si>
  <si>
    <t>CT207</t>
  </si>
  <si>
    <t>207 Smokey Rt Mysvil-Boe</t>
  </si>
  <si>
    <t>CT227</t>
  </si>
  <si>
    <t>227 Arlington-Mville</t>
  </si>
  <si>
    <t>CT247</t>
  </si>
  <si>
    <t>247 Stanwd-Marysville</t>
  </si>
  <si>
    <t>CT277</t>
  </si>
  <si>
    <t>277 Gold Bar-Everett</t>
  </si>
  <si>
    <t>CT414</t>
  </si>
  <si>
    <t>414 McCollumP&amp;R-S</t>
  </si>
  <si>
    <t>701 Swift-Aurora-Everett</t>
  </si>
  <si>
    <t>KT043</t>
  </si>
  <si>
    <t>43 Viking Ave</t>
  </si>
  <si>
    <t>eb</t>
  </si>
  <si>
    <t>*********</t>
  </si>
  <si>
    <t>Factor</t>
  </si>
  <si>
    <t>Observed Time of Day</t>
  </si>
  <si>
    <t>*</t>
  </si>
  <si>
    <t>No Ferry</t>
  </si>
  <si>
    <t>Note: April 2010 had 22 weekdays</t>
  </si>
  <si>
    <t>?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</si>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</sst>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#,##0.0"/>
    <numFmt numFmtId="165" formatCode="0.0%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2"/>
      <name val="Calibri"/>
      <family val="2"/>
    </font>
    <font>
      <sz val="11"/>
      <color theme="1"/>
      <name val="Old English Text MT"/>
      <family val="4"/>
    </font>
    <font>
      <sz val="10"/>
      <name val="Old English Text MT"/>
      <family val="4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9" fontId="18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/>
    <xf numFmtId="0" fontId="0" fillId="0" borderId="0" xfId="0" applyFill="1" applyBorder="1"/>
    <xf numFmtId="9" fontId="0" fillId="0" borderId="0" xfId="1" applyFont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3" fontId="0" fillId="0" borderId="0" xfId="0" applyNumberFormat="1" applyFont="1" applyFill="1" applyBorder="1" applyAlignment="1">
      <alignment horizontal="center"/>
    </xf>
    <xf numFmtId="3" fontId="19" fillId="0" borderId="0" xfId="0" applyNumberFormat="1" applyFont="1" applyFill="1" applyBorder="1" applyAlignment="1">
      <alignment horizontal="center"/>
    </xf>
    <xf numFmtId="3" fontId="23" fillId="0" borderId="0" xfId="0" applyNumberFormat="1" applyFont="1" applyFill="1" applyBorder="1" applyAlignment="1">
      <alignment horizontal="center"/>
    </xf>
    <xf numFmtId="0" fontId="16" fillId="0" borderId="0" xfId="0" applyFont="1" applyFill="1"/>
    <xf numFmtId="0" fontId="0" fillId="0" borderId="0" xfId="0" applyFill="1"/>
    <xf numFmtId="2" fontId="19" fillId="0" borderId="0" xfId="0" applyNumberFormat="1" applyFont="1" applyFill="1" applyBorder="1" applyAlignment="1">
      <alignment horizontal="center"/>
    </xf>
    <xf numFmtId="0" fontId="21" fillId="0" borderId="0" xfId="0" applyFont="1" applyBorder="1"/>
    <xf numFmtId="0" fontId="21" fillId="0" borderId="0" xfId="0" applyFont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3" fontId="22" fillId="0" borderId="0" xfId="0" applyNumberFormat="1" applyFont="1" applyFill="1" applyBorder="1" applyAlignment="1">
      <alignment horizontal="center"/>
    </xf>
    <xf numFmtId="3" fontId="16" fillId="0" borderId="0" xfId="0" applyNumberFormat="1" applyFont="1" applyFill="1" applyBorder="1" applyAlignment="1">
      <alignment horizontal="center"/>
    </xf>
    <xf numFmtId="2" fontId="16" fillId="0" borderId="0" xfId="0" applyNumberFormat="1" applyFont="1" applyFill="1" applyBorder="1" applyAlignment="1">
      <alignment horizontal="center"/>
    </xf>
    <xf numFmtId="0" fontId="16" fillId="0" borderId="0" xfId="0" applyFont="1" applyFill="1" applyBorder="1"/>
    <xf numFmtId="0" fontId="24" fillId="0" borderId="0" xfId="0" applyFont="1"/>
    <xf numFmtId="1" fontId="0" fillId="0" borderId="0" xfId="0" applyNumberFormat="1"/>
    <xf numFmtId="0" fontId="25" fillId="0" borderId="0" xfId="0" applyFont="1" applyAlignment="1">
      <alignment horizontal="center"/>
    </xf>
    <xf numFmtId="0" fontId="25" fillId="0" borderId="0" xfId="0" applyFont="1"/>
    <xf numFmtId="1" fontId="25" fillId="0" borderId="0" xfId="0" applyNumberFormat="1" applyFont="1"/>
    <xf numFmtId="0" fontId="20" fillId="0" borderId="0" xfId="0" applyFont="1"/>
    <xf numFmtId="3" fontId="25" fillId="0" borderId="0" xfId="0" applyNumberFormat="1" applyFont="1"/>
    <xf numFmtId="165" fontId="25" fillId="0" borderId="0" xfId="0" applyNumberFormat="1" applyFont="1"/>
    <xf numFmtId="165" fontId="0" fillId="0" borderId="0" xfId="0" applyNumberFormat="1"/>
    <xf numFmtId="0" fontId="26" fillId="0" borderId="0" xfId="0" applyFont="1" applyFill="1" applyBorder="1" applyAlignment="1">
      <alignment horizontal="center"/>
    </xf>
    <xf numFmtId="0" fontId="27" fillId="0" borderId="0" xfId="43" applyFont="1" applyFill="1" applyBorder="1"/>
    <xf numFmtId="0" fontId="26" fillId="0" borderId="0" xfId="0" applyFont="1" applyFill="1" applyBorder="1"/>
    <xf numFmtId="0" fontId="26" fillId="0" borderId="0" xfId="0" applyFont="1" applyFill="1" applyBorder="1" applyAlignment="1">
      <alignment horizontal="center" vertical="center"/>
    </xf>
    <xf numFmtId="164" fontId="26" fillId="0" borderId="0" xfId="0" applyNumberFormat="1" applyFont="1" applyFill="1" applyBorder="1" applyAlignment="1">
      <alignment horizontal="center"/>
    </xf>
    <xf numFmtId="0" fontId="23" fillId="0" borderId="0" xfId="0" applyFont="1" applyBorder="1" applyAlignment="1"/>
    <xf numFmtId="0" fontId="16" fillId="0" borderId="0" xfId="0" applyFont="1" applyBorder="1" applyAlignment="1"/>
    <xf numFmtId="0" fontId="20" fillId="0" borderId="0" xfId="0" applyFont="1" applyFill="1" applyBorder="1" applyAlignment="1">
      <alignment horizontal="left"/>
    </xf>
    <xf numFmtId="0" fontId="21" fillId="0" borderId="0" xfId="43" applyFont="1" applyFill="1" applyBorder="1" applyAlignment="1">
      <alignment horizontal="left"/>
    </xf>
    <xf numFmtId="0" fontId="0" fillId="0" borderId="0" xfId="0" applyNumberFormat="1" applyFont="1" applyFill="1" applyBorder="1" applyAlignment="1">
      <alignment horizontal="center" wrapText="1"/>
    </xf>
    <xf numFmtId="0" fontId="28" fillId="0" borderId="0" xfId="0" applyFont="1" applyFill="1" applyBorder="1" applyAlignment="1">
      <alignment horizontal="center" vertical="center"/>
    </xf>
    <xf numFmtId="3" fontId="0" fillId="0" borderId="0" xfId="0" applyNumberFormat="1" applyFont="1" applyFill="1" applyBorder="1" applyAlignment="1">
      <alignment horizontal="center" vertical="center"/>
    </xf>
    <xf numFmtId="0" fontId="21" fillId="0" borderId="0" xfId="43" applyFont="1" applyFill="1" applyBorder="1"/>
    <xf numFmtId="0" fontId="29" fillId="0" borderId="0" xfId="43" applyFont="1" applyFill="1" applyBorder="1"/>
    <xf numFmtId="0" fontId="0" fillId="0" borderId="0" xfId="0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/>
    </xf>
  </cellXfs>
  <cellStyles count="46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 2" xfId="4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/>
    <cellStyle name="Note" xfId="16" builtinId="10" customBuiltin="1"/>
    <cellStyle name="Output" xfId="11" builtinId="21" customBuiltin="1"/>
    <cellStyle name="Percent" xfId="1" builtinId="5"/>
    <cellStyle name="Percent 2" xfId="4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Counts vs Models by Time Period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[1]Sheet1!$B$6</c:f>
              <c:strCache>
                <c:ptCount val="1"/>
                <c:pt idx="0">
                  <c:v>Counts</c:v>
                </c:pt>
              </c:strCache>
            </c:strRef>
          </c:tx>
          <c:cat>
            <c:strRef>
              <c:f>[1]Sheet1!$A$7:$A$18</c:f>
              <c:strCache>
                <c:ptCount val="12"/>
                <c:pt idx="0">
                  <c:v>6 to 7</c:v>
                </c:pt>
                <c:pt idx="1">
                  <c:v>7 to 8</c:v>
                </c:pt>
                <c:pt idx="2">
                  <c:v>8 to 9</c:v>
                </c:pt>
                <c:pt idx="3">
                  <c:v>9 to 10</c:v>
                </c:pt>
                <c:pt idx="4">
                  <c:v>10 to 14</c:v>
                </c:pt>
                <c:pt idx="5">
                  <c:v>14 to 15</c:v>
                </c:pt>
                <c:pt idx="6">
                  <c:v>15 to 16</c:v>
                </c:pt>
                <c:pt idx="7">
                  <c:v>16 to 17</c:v>
                </c:pt>
                <c:pt idx="8">
                  <c:v>17 to 18</c:v>
                </c:pt>
                <c:pt idx="9">
                  <c:v>18 to 20</c:v>
                </c:pt>
                <c:pt idx="10">
                  <c:v>20 to 5</c:v>
                </c:pt>
                <c:pt idx="11">
                  <c:v>5 to 6</c:v>
                </c:pt>
              </c:strCache>
            </c:strRef>
          </c:cat>
          <c:val>
            <c:numRef>
              <c:f>[1]Sheet1!$B$7:$B$18</c:f>
              <c:numCache>
                <c:formatCode>General</c:formatCode>
                <c:ptCount val="12"/>
                <c:pt idx="0">
                  <c:v>693012.14166666649</c:v>
                </c:pt>
                <c:pt idx="1">
                  <c:v>810114.1833333316</c:v>
                </c:pt>
                <c:pt idx="2">
                  <c:v>760673.67499999923</c:v>
                </c:pt>
                <c:pt idx="3">
                  <c:v>721017.38333333214</c:v>
                </c:pt>
                <c:pt idx="4">
                  <c:v>2893013.4833333283</c:v>
                </c:pt>
                <c:pt idx="5">
                  <c:v>825151.52499999921</c:v>
                </c:pt>
                <c:pt idx="6">
                  <c:v>872561.39999999898</c:v>
                </c:pt>
                <c:pt idx="7">
                  <c:v>882494.03333333263</c:v>
                </c:pt>
                <c:pt idx="8">
                  <c:v>863856.43333333288</c:v>
                </c:pt>
                <c:pt idx="9">
                  <c:v>1367820.433333331</c:v>
                </c:pt>
                <c:pt idx="10">
                  <c:v>2096787.8249999753</c:v>
                </c:pt>
                <c:pt idx="11">
                  <c:v>416649.8749999993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[1]Sheet1!$C$6</c:f>
              <c:strCache>
                <c:ptCount val="1"/>
                <c:pt idx="0">
                  <c:v>Model</c:v>
                </c:pt>
              </c:strCache>
            </c:strRef>
          </c:tx>
          <c:cat>
            <c:strRef>
              <c:f>[1]Sheet1!$A$7:$A$18</c:f>
              <c:strCache>
                <c:ptCount val="12"/>
                <c:pt idx="0">
                  <c:v>6 to 7</c:v>
                </c:pt>
                <c:pt idx="1">
                  <c:v>7 to 8</c:v>
                </c:pt>
                <c:pt idx="2">
                  <c:v>8 to 9</c:v>
                </c:pt>
                <c:pt idx="3">
                  <c:v>9 to 10</c:v>
                </c:pt>
                <c:pt idx="4">
                  <c:v>10 to 14</c:v>
                </c:pt>
                <c:pt idx="5">
                  <c:v>14 to 15</c:v>
                </c:pt>
                <c:pt idx="6">
                  <c:v>15 to 16</c:v>
                </c:pt>
                <c:pt idx="7">
                  <c:v>16 to 17</c:v>
                </c:pt>
                <c:pt idx="8">
                  <c:v>17 to 18</c:v>
                </c:pt>
                <c:pt idx="9">
                  <c:v>18 to 20</c:v>
                </c:pt>
                <c:pt idx="10">
                  <c:v>20 to 5</c:v>
                </c:pt>
                <c:pt idx="11">
                  <c:v>5 to 6</c:v>
                </c:pt>
              </c:strCache>
            </c:strRef>
          </c:cat>
          <c:val>
            <c:numRef>
              <c:f>[1]Sheet1!$C$7:$C$18</c:f>
              <c:numCache>
                <c:formatCode>General</c:formatCode>
                <c:ptCount val="12"/>
                <c:pt idx="0">
                  <c:v>810337.28855133057</c:v>
                </c:pt>
                <c:pt idx="1">
                  <c:v>906872.8416595459</c:v>
                </c:pt>
                <c:pt idx="2">
                  <c:v>811163.6258392334</c:v>
                </c:pt>
                <c:pt idx="3">
                  <c:v>833504.9010620116</c:v>
                </c:pt>
                <c:pt idx="4">
                  <c:v>3431483.8974609375</c:v>
                </c:pt>
                <c:pt idx="5">
                  <c:v>917740.55690002441</c:v>
                </c:pt>
                <c:pt idx="6">
                  <c:v>995132.53659057617</c:v>
                </c:pt>
                <c:pt idx="7">
                  <c:v>987711.79357910156</c:v>
                </c:pt>
                <c:pt idx="8">
                  <c:v>1051296.0905151365</c:v>
                </c:pt>
                <c:pt idx="9">
                  <c:v>1616698.4957275391</c:v>
                </c:pt>
                <c:pt idx="10">
                  <c:v>2054390.7575683594</c:v>
                </c:pt>
                <c:pt idx="11">
                  <c:v>497954.06660461414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09273472"/>
        <c:axId val="109275392"/>
      </c:lineChart>
      <c:catAx>
        <c:axId val="109273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Period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9275392"/>
        <c:crosses val="autoZero"/>
        <c:auto val="1"/>
        <c:lblAlgn val="ctr"/>
        <c:lblOffset val="100"/>
        <c:noMultiLvlLbl val="0"/>
      </c:catAx>
      <c:valAx>
        <c:axId val="1092753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Link</a:t>
                </a:r>
                <a:r>
                  <a:rPr lang="en-US" baseline="0"/>
                  <a:t> Totals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273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Counts</a:t>
            </a:r>
            <a:r>
              <a:rPr lang="en-US" baseline="0"/>
              <a:t> vs. Model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[1]counts_output_new!$BH$1</c:f>
              <c:strCache>
                <c:ptCount val="1"/>
                <c:pt idx="0">
                  <c:v>total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[1]counts_output_new!$AM$2:$AM$297</c:f>
              <c:numCache>
                <c:formatCode>General</c:formatCode>
                <c:ptCount val="296"/>
                <c:pt idx="0">
                  <c:v>36460.574999999997</c:v>
                </c:pt>
                <c:pt idx="1">
                  <c:v>38020.050000000003</c:v>
                </c:pt>
                <c:pt idx="2">
                  <c:v>46484.124999999898</c:v>
                </c:pt>
                <c:pt idx="3">
                  <c:v>45588.65</c:v>
                </c:pt>
                <c:pt idx="4">
                  <c:v>52198.174999999901</c:v>
                </c:pt>
                <c:pt idx="5">
                  <c:v>49960.125</c:v>
                </c:pt>
                <c:pt idx="6">
                  <c:v>60924.275000000001</c:v>
                </c:pt>
                <c:pt idx="7">
                  <c:v>57540.75</c:v>
                </c:pt>
                <c:pt idx="8">
                  <c:v>11724.916666666601</c:v>
                </c:pt>
                <c:pt idx="9">
                  <c:v>62365.474999999999</c:v>
                </c:pt>
                <c:pt idx="10">
                  <c:v>62611.749999999898</c:v>
                </c:pt>
                <c:pt idx="11">
                  <c:v>12038.3833333333</c:v>
                </c:pt>
                <c:pt idx="12">
                  <c:v>12441.2833333333</c:v>
                </c:pt>
                <c:pt idx="13">
                  <c:v>84678.9</c:v>
                </c:pt>
                <c:pt idx="14">
                  <c:v>77835.566666666695</c:v>
                </c:pt>
                <c:pt idx="15">
                  <c:v>10934.766666666599</c:v>
                </c:pt>
                <c:pt idx="16">
                  <c:v>11233.275</c:v>
                </c:pt>
                <c:pt idx="17">
                  <c:v>12835.7166666666</c:v>
                </c:pt>
                <c:pt idx="18">
                  <c:v>7823.6</c:v>
                </c:pt>
                <c:pt idx="19">
                  <c:v>7924.6666666666597</c:v>
                </c:pt>
                <c:pt idx="20">
                  <c:v>12689.583333333299</c:v>
                </c:pt>
                <c:pt idx="21">
                  <c:v>10427.7166666666</c:v>
                </c:pt>
                <c:pt idx="22">
                  <c:v>84439.1</c:v>
                </c:pt>
                <c:pt idx="23">
                  <c:v>78297.466666666704</c:v>
                </c:pt>
                <c:pt idx="24">
                  <c:v>19143.266666666601</c:v>
                </c:pt>
                <c:pt idx="25">
                  <c:v>12836.5</c:v>
                </c:pt>
                <c:pt idx="26">
                  <c:v>13863.416666666601</c:v>
                </c:pt>
                <c:pt idx="27">
                  <c:v>77148.099999999904</c:v>
                </c:pt>
                <c:pt idx="28">
                  <c:v>76027.899999999907</c:v>
                </c:pt>
                <c:pt idx="29">
                  <c:v>83765.149999999994</c:v>
                </c:pt>
                <c:pt idx="30">
                  <c:v>12976.7833333333</c:v>
                </c:pt>
                <c:pt idx="31">
                  <c:v>81219.975000000006</c:v>
                </c:pt>
                <c:pt idx="32">
                  <c:v>91303.433333333305</c:v>
                </c:pt>
                <c:pt idx="33">
                  <c:v>92833.033333333296</c:v>
                </c:pt>
                <c:pt idx="34">
                  <c:v>93280.599999999904</c:v>
                </c:pt>
                <c:pt idx="35">
                  <c:v>52998.466666666602</c:v>
                </c:pt>
                <c:pt idx="36">
                  <c:v>89262.266666666706</c:v>
                </c:pt>
                <c:pt idx="37">
                  <c:v>77369.899999999907</c:v>
                </c:pt>
                <c:pt idx="38">
                  <c:v>52344.633333333302</c:v>
                </c:pt>
                <c:pt idx="39">
                  <c:v>53534.616666666603</c:v>
                </c:pt>
                <c:pt idx="40">
                  <c:v>79104.225000000006</c:v>
                </c:pt>
                <c:pt idx="41">
                  <c:v>63664.3</c:v>
                </c:pt>
                <c:pt idx="42">
                  <c:v>69743.925000000003</c:v>
                </c:pt>
                <c:pt idx="43">
                  <c:v>82117.333333333605</c:v>
                </c:pt>
                <c:pt idx="44">
                  <c:v>85237.900000000096</c:v>
                </c:pt>
                <c:pt idx="45">
                  <c:v>78802.625</c:v>
                </c:pt>
                <c:pt idx="46">
                  <c:v>70124.399999999994</c:v>
                </c:pt>
                <c:pt idx="47">
                  <c:v>92775.766666666706</c:v>
                </c:pt>
                <c:pt idx="48">
                  <c:v>92359.333333333401</c:v>
                </c:pt>
                <c:pt idx="49">
                  <c:v>92823.066666666593</c:v>
                </c:pt>
                <c:pt idx="50">
                  <c:v>100589.33333333299</c:v>
                </c:pt>
                <c:pt idx="51">
                  <c:v>105081.291666666</c:v>
                </c:pt>
                <c:pt idx="52">
                  <c:v>100333.4</c:v>
                </c:pt>
                <c:pt idx="53">
                  <c:v>65731.999999999898</c:v>
                </c:pt>
                <c:pt idx="54">
                  <c:v>94022.066666666593</c:v>
                </c:pt>
                <c:pt idx="55">
                  <c:v>78314.099999999904</c:v>
                </c:pt>
                <c:pt idx="56">
                  <c:v>16479.0666666666</c:v>
                </c:pt>
                <c:pt idx="57">
                  <c:v>30949.25</c:v>
                </c:pt>
                <c:pt idx="58">
                  <c:v>38628.824999999903</c:v>
                </c:pt>
                <c:pt idx="59">
                  <c:v>84361.225000000006</c:v>
                </c:pt>
                <c:pt idx="60">
                  <c:v>105160.46666666601</c:v>
                </c:pt>
                <c:pt idx="61">
                  <c:v>107946.166666666</c:v>
                </c:pt>
                <c:pt idx="62">
                  <c:v>98585.933333333305</c:v>
                </c:pt>
                <c:pt idx="63">
                  <c:v>89011.766666666605</c:v>
                </c:pt>
                <c:pt idx="64">
                  <c:v>38642.400000000001</c:v>
                </c:pt>
                <c:pt idx="65">
                  <c:v>50161.766666666597</c:v>
                </c:pt>
                <c:pt idx="66">
                  <c:v>35324.266666666597</c:v>
                </c:pt>
                <c:pt idx="67">
                  <c:v>94504.3</c:v>
                </c:pt>
                <c:pt idx="68">
                  <c:v>30897.233333333301</c:v>
                </c:pt>
                <c:pt idx="69">
                  <c:v>51793.516666666597</c:v>
                </c:pt>
                <c:pt idx="70">
                  <c:v>54194.583333333299</c:v>
                </c:pt>
                <c:pt idx="71">
                  <c:v>81677.674999999799</c:v>
                </c:pt>
                <c:pt idx="72">
                  <c:v>53536.5666666666</c:v>
                </c:pt>
                <c:pt idx="73">
                  <c:v>108939.83333333299</c:v>
                </c:pt>
                <c:pt idx="74">
                  <c:v>110069.799999999</c:v>
                </c:pt>
                <c:pt idx="75">
                  <c:v>95990.866666666596</c:v>
                </c:pt>
                <c:pt idx="76">
                  <c:v>94216.083333333198</c:v>
                </c:pt>
                <c:pt idx="77">
                  <c:v>105410.6</c:v>
                </c:pt>
                <c:pt idx="78">
                  <c:v>91984.8</c:v>
                </c:pt>
                <c:pt idx="79">
                  <c:v>53834.133333333302</c:v>
                </c:pt>
                <c:pt idx="80">
                  <c:v>54683.85</c:v>
                </c:pt>
                <c:pt idx="81">
                  <c:v>50392.925000000003</c:v>
                </c:pt>
                <c:pt idx="82">
                  <c:v>87089.366666666596</c:v>
                </c:pt>
                <c:pt idx="83">
                  <c:v>68518.2</c:v>
                </c:pt>
                <c:pt idx="84">
                  <c:v>63434.033333333296</c:v>
                </c:pt>
                <c:pt idx="85">
                  <c:v>74165.966666666602</c:v>
                </c:pt>
                <c:pt idx="86">
                  <c:v>56019.333333333299</c:v>
                </c:pt>
                <c:pt idx="87">
                  <c:v>59480.574999999997</c:v>
                </c:pt>
                <c:pt idx="88">
                  <c:v>62045.65</c:v>
                </c:pt>
                <c:pt idx="89">
                  <c:v>61867.55</c:v>
                </c:pt>
                <c:pt idx="90">
                  <c:v>65545.3</c:v>
                </c:pt>
                <c:pt idx="91">
                  <c:v>63346.95</c:v>
                </c:pt>
                <c:pt idx="92">
                  <c:v>56372.1499999999</c:v>
                </c:pt>
                <c:pt idx="93">
                  <c:v>57502.633333333302</c:v>
                </c:pt>
                <c:pt idx="94">
                  <c:v>66628.875</c:v>
                </c:pt>
                <c:pt idx="95">
                  <c:v>64916.8999999999</c:v>
                </c:pt>
                <c:pt idx="96">
                  <c:v>61265.625</c:v>
                </c:pt>
                <c:pt idx="97">
                  <c:v>61424.074999999997</c:v>
                </c:pt>
                <c:pt idx="98">
                  <c:v>48788.824999999997</c:v>
                </c:pt>
                <c:pt idx="99">
                  <c:v>111572.53333333301</c:v>
                </c:pt>
                <c:pt idx="100">
                  <c:v>60563.7749999999</c:v>
                </c:pt>
                <c:pt idx="101">
                  <c:v>54259.416666666599</c:v>
                </c:pt>
                <c:pt idx="102">
                  <c:v>56819.933333333298</c:v>
                </c:pt>
                <c:pt idx="103">
                  <c:v>57655.7749999999</c:v>
                </c:pt>
                <c:pt idx="104">
                  <c:v>33040.0249999999</c:v>
                </c:pt>
                <c:pt idx="105">
                  <c:v>31230.424999999901</c:v>
                </c:pt>
                <c:pt idx="106">
                  <c:v>97022.8666666668</c:v>
                </c:pt>
                <c:pt idx="107">
                  <c:v>59746.2</c:v>
                </c:pt>
                <c:pt idx="108">
                  <c:v>32794.533333333296</c:v>
                </c:pt>
                <c:pt idx="109">
                  <c:v>59555.7</c:v>
                </c:pt>
                <c:pt idx="110">
                  <c:v>93640.299999999799</c:v>
                </c:pt>
                <c:pt idx="111">
                  <c:v>30719.8</c:v>
                </c:pt>
                <c:pt idx="112">
                  <c:v>61354.533333333296</c:v>
                </c:pt>
                <c:pt idx="113">
                  <c:v>57512.25</c:v>
                </c:pt>
                <c:pt idx="114">
                  <c:v>44339.383333333302</c:v>
                </c:pt>
                <c:pt idx="115">
                  <c:v>93648.833333333299</c:v>
                </c:pt>
                <c:pt idx="116">
                  <c:v>50791.5</c:v>
                </c:pt>
                <c:pt idx="117">
                  <c:v>85451.466666666602</c:v>
                </c:pt>
                <c:pt idx="118">
                  <c:v>51636.783333333296</c:v>
                </c:pt>
                <c:pt idx="119">
                  <c:v>118400.3</c:v>
                </c:pt>
                <c:pt idx="120">
                  <c:v>51320.516666666597</c:v>
                </c:pt>
                <c:pt idx="121">
                  <c:v>68609.274999999994</c:v>
                </c:pt>
                <c:pt idx="122">
                  <c:v>117525.125</c:v>
                </c:pt>
                <c:pt idx="123">
                  <c:v>63495.5</c:v>
                </c:pt>
                <c:pt idx="124">
                  <c:v>60807.624999999898</c:v>
                </c:pt>
                <c:pt idx="125">
                  <c:v>99088.649999999907</c:v>
                </c:pt>
                <c:pt idx="126">
                  <c:v>56966.416666666599</c:v>
                </c:pt>
                <c:pt idx="127">
                  <c:v>101695.3</c:v>
                </c:pt>
                <c:pt idx="128">
                  <c:v>61831.775000000001</c:v>
                </c:pt>
                <c:pt idx="129">
                  <c:v>56265.999999999898</c:v>
                </c:pt>
                <c:pt idx="130">
                  <c:v>55693.716666666602</c:v>
                </c:pt>
                <c:pt idx="131">
                  <c:v>43812.974999999897</c:v>
                </c:pt>
                <c:pt idx="132">
                  <c:v>38978.449999999997</c:v>
                </c:pt>
                <c:pt idx="133">
                  <c:v>95747.933333333305</c:v>
                </c:pt>
                <c:pt idx="134">
                  <c:v>14545.6333333333</c:v>
                </c:pt>
                <c:pt idx="135">
                  <c:v>93804.099999999904</c:v>
                </c:pt>
                <c:pt idx="136">
                  <c:v>17121.916666666599</c:v>
                </c:pt>
                <c:pt idx="137">
                  <c:v>17213.966666666602</c:v>
                </c:pt>
                <c:pt idx="138">
                  <c:v>30851.083333333299</c:v>
                </c:pt>
                <c:pt idx="139">
                  <c:v>43907.45</c:v>
                </c:pt>
                <c:pt idx="140">
                  <c:v>102566.03333333301</c:v>
                </c:pt>
                <c:pt idx="141">
                  <c:v>83220.533333333296</c:v>
                </c:pt>
                <c:pt idx="142">
                  <c:v>80774.566666666593</c:v>
                </c:pt>
                <c:pt idx="143">
                  <c:v>45506.9</c:v>
                </c:pt>
                <c:pt idx="144">
                  <c:v>44908.233333333301</c:v>
                </c:pt>
                <c:pt idx="145">
                  <c:v>23808.416666666599</c:v>
                </c:pt>
                <c:pt idx="146">
                  <c:v>27764.299999999901</c:v>
                </c:pt>
                <c:pt idx="147">
                  <c:v>35244.349999999897</c:v>
                </c:pt>
                <c:pt idx="148">
                  <c:v>31639.733333333301</c:v>
                </c:pt>
                <c:pt idx="149">
                  <c:v>46250.633333333302</c:v>
                </c:pt>
                <c:pt idx="150">
                  <c:v>40229.966666666602</c:v>
                </c:pt>
                <c:pt idx="151">
                  <c:v>78642.933333333407</c:v>
                </c:pt>
                <c:pt idx="152">
                  <c:v>34268.949999999997</c:v>
                </c:pt>
                <c:pt idx="153">
                  <c:v>26942.933333333302</c:v>
                </c:pt>
                <c:pt idx="154">
                  <c:v>80788.133333333302</c:v>
                </c:pt>
                <c:pt idx="155">
                  <c:v>87485.399999999907</c:v>
                </c:pt>
                <c:pt idx="156">
                  <c:v>36516</c:v>
                </c:pt>
                <c:pt idx="157">
                  <c:v>97178.566666666593</c:v>
                </c:pt>
                <c:pt idx="158">
                  <c:v>39857.924999999901</c:v>
                </c:pt>
                <c:pt idx="159">
                  <c:v>45475.424999999901</c:v>
                </c:pt>
                <c:pt idx="160">
                  <c:v>83825</c:v>
                </c:pt>
                <c:pt idx="161">
                  <c:v>53615.233333333301</c:v>
                </c:pt>
                <c:pt idx="162">
                  <c:v>87551.033333333296</c:v>
                </c:pt>
                <c:pt idx="163">
                  <c:v>14785.7249999999</c:v>
                </c:pt>
                <c:pt idx="164">
                  <c:v>48018.733333333301</c:v>
                </c:pt>
                <c:pt idx="165">
                  <c:v>115152.041666666</c:v>
                </c:pt>
                <c:pt idx="166">
                  <c:v>48472.766666666597</c:v>
                </c:pt>
                <c:pt idx="167">
                  <c:v>44115.933333333203</c:v>
                </c:pt>
                <c:pt idx="168">
                  <c:v>44983</c:v>
                </c:pt>
                <c:pt idx="169">
                  <c:v>84166.266666666605</c:v>
                </c:pt>
                <c:pt idx="170">
                  <c:v>59322.499999999898</c:v>
                </c:pt>
                <c:pt idx="171">
                  <c:v>75952.291666666599</c:v>
                </c:pt>
                <c:pt idx="172">
                  <c:v>58701.966666666602</c:v>
                </c:pt>
                <c:pt idx="173">
                  <c:v>70237.45</c:v>
                </c:pt>
                <c:pt idx="174">
                  <c:v>78230.266666666605</c:v>
                </c:pt>
                <c:pt idx="175">
                  <c:v>60963.025000000001</c:v>
                </c:pt>
                <c:pt idx="176">
                  <c:v>23048.299999999901</c:v>
                </c:pt>
                <c:pt idx="177">
                  <c:v>17446.733333333301</c:v>
                </c:pt>
                <c:pt idx="178">
                  <c:v>86668.675000000003</c:v>
                </c:pt>
                <c:pt idx="179">
                  <c:v>42030.033333333296</c:v>
                </c:pt>
                <c:pt idx="180">
                  <c:v>98106.9</c:v>
                </c:pt>
                <c:pt idx="181">
                  <c:v>45010.6499999999</c:v>
                </c:pt>
                <c:pt idx="182">
                  <c:v>89272.566666666593</c:v>
                </c:pt>
                <c:pt idx="183">
                  <c:v>65186.625</c:v>
                </c:pt>
                <c:pt idx="184">
                  <c:v>94641.633333333302</c:v>
                </c:pt>
                <c:pt idx="185">
                  <c:v>117853.46666666601</c:v>
                </c:pt>
                <c:pt idx="186">
                  <c:v>76447.666666666599</c:v>
                </c:pt>
                <c:pt idx="187">
                  <c:v>69132.25</c:v>
                </c:pt>
                <c:pt idx="188">
                  <c:v>90077.366666666596</c:v>
                </c:pt>
                <c:pt idx="189">
                  <c:v>80597.633333333302</c:v>
                </c:pt>
                <c:pt idx="190">
                  <c:v>93982.466666666602</c:v>
                </c:pt>
                <c:pt idx="191">
                  <c:v>99655.8</c:v>
                </c:pt>
                <c:pt idx="192">
                  <c:v>80982.733333333294</c:v>
                </c:pt>
                <c:pt idx="193">
                  <c:v>50900.049999999901</c:v>
                </c:pt>
                <c:pt idx="194">
                  <c:v>8523.1416666666591</c:v>
                </c:pt>
                <c:pt idx="195">
                  <c:v>14538.25</c:v>
                </c:pt>
                <c:pt idx="196">
                  <c:v>9190.3333333333303</c:v>
                </c:pt>
                <c:pt idx="197">
                  <c:v>12758.8749999999</c:v>
                </c:pt>
                <c:pt idx="198">
                  <c:v>10323.0666666666</c:v>
                </c:pt>
                <c:pt idx="199">
                  <c:v>9146.3333333333303</c:v>
                </c:pt>
                <c:pt idx="200">
                  <c:v>10462.3499999999</c:v>
                </c:pt>
                <c:pt idx="201">
                  <c:v>12924.616666666599</c:v>
                </c:pt>
                <c:pt idx="202">
                  <c:v>9638.2249999999894</c:v>
                </c:pt>
                <c:pt idx="203">
                  <c:v>13213.233333333301</c:v>
                </c:pt>
                <c:pt idx="204">
                  <c:v>11462.7583333333</c:v>
                </c:pt>
                <c:pt idx="205">
                  <c:v>13272.8999999999</c:v>
                </c:pt>
                <c:pt idx="206">
                  <c:v>6132.3083333333198</c:v>
                </c:pt>
                <c:pt idx="207">
                  <c:v>10303.166666666601</c:v>
                </c:pt>
                <c:pt idx="208">
                  <c:v>9970.5333333333292</c:v>
                </c:pt>
                <c:pt idx="209">
                  <c:v>17131.758333333299</c:v>
                </c:pt>
                <c:pt idx="210">
                  <c:v>13149.2</c:v>
                </c:pt>
                <c:pt idx="211">
                  <c:v>21345.108333333301</c:v>
                </c:pt>
                <c:pt idx="212">
                  <c:v>15779.9999999999</c:v>
                </c:pt>
                <c:pt idx="213">
                  <c:v>3195.6583333333301</c:v>
                </c:pt>
                <c:pt idx="214">
                  <c:v>10480.65</c:v>
                </c:pt>
                <c:pt idx="215">
                  <c:v>10230.375</c:v>
                </c:pt>
                <c:pt idx="216">
                  <c:v>5565.9250000000002</c:v>
                </c:pt>
                <c:pt idx="217">
                  <c:v>10011.2833333333</c:v>
                </c:pt>
                <c:pt idx="218">
                  <c:v>10345.041666666601</c:v>
                </c:pt>
                <c:pt idx="219">
                  <c:v>9647.6583333333292</c:v>
                </c:pt>
                <c:pt idx="220">
                  <c:v>8931.0583333333307</c:v>
                </c:pt>
                <c:pt idx="221">
                  <c:v>13166.8416666666</c:v>
                </c:pt>
                <c:pt idx="222">
                  <c:v>8926.6583333333292</c:v>
                </c:pt>
                <c:pt idx="223">
                  <c:v>13228.7166666666</c:v>
                </c:pt>
                <c:pt idx="224">
                  <c:v>12395.391666666599</c:v>
                </c:pt>
                <c:pt idx="225">
                  <c:v>10610.4083333333</c:v>
                </c:pt>
                <c:pt idx="226">
                  <c:v>6872.9750000000004</c:v>
                </c:pt>
                <c:pt idx="227">
                  <c:v>5650.5416666666597</c:v>
                </c:pt>
                <c:pt idx="228">
                  <c:v>7003.6166666666604</c:v>
                </c:pt>
                <c:pt idx="229">
                  <c:v>10807.5916666666</c:v>
                </c:pt>
                <c:pt idx="230">
                  <c:v>9944.6249999999909</c:v>
                </c:pt>
                <c:pt idx="231">
                  <c:v>6812.0333333333301</c:v>
                </c:pt>
                <c:pt idx="232">
                  <c:v>3514.4250000000002</c:v>
                </c:pt>
                <c:pt idx="233">
                  <c:v>11712.358333333301</c:v>
                </c:pt>
                <c:pt idx="234">
                  <c:v>3522.5666666666598</c:v>
                </c:pt>
                <c:pt idx="235">
                  <c:v>16584.724999999999</c:v>
                </c:pt>
                <c:pt idx="236">
                  <c:v>21494.058333333302</c:v>
                </c:pt>
                <c:pt idx="237">
                  <c:v>5590.12499999999</c:v>
                </c:pt>
                <c:pt idx="238">
                  <c:v>17029.7</c:v>
                </c:pt>
                <c:pt idx="239">
                  <c:v>11031.116666666599</c:v>
                </c:pt>
                <c:pt idx="240">
                  <c:v>8929.6583333333292</c:v>
                </c:pt>
                <c:pt idx="241">
                  <c:v>8149.7166666666599</c:v>
                </c:pt>
                <c:pt idx="242">
                  <c:v>4219.2583333333296</c:v>
                </c:pt>
                <c:pt idx="243">
                  <c:v>11108.924999999899</c:v>
                </c:pt>
                <c:pt idx="244">
                  <c:v>9746.7333333333409</c:v>
                </c:pt>
                <c:pt idx="245">
                  <c:v>12117.4333333333</c:v>
                </c:pt>
                <c:pt idx="246">
                  <c:v>11329.641666666599</c:v>
                </c:pt>
                <c:pt idx="247">
                  <c:v>3155.3416666666599</c:v>
                </c:pt>
                <c:pt idx="248">
                  <c:v>14534.983333333301</c:v>
                </c:pt>
                <c:pt idx="249">
                  <c:v>11289.416666666601</c:v>
                </c:pt>
                <c:pt idx="250">
                  <c:v>8219.5083333333296</c:v>
                </c:pt>
                <c:pt idx="251">
                  <c:v>10106.5583333333</c:v>
                </c:pt>
                <c:pt idx="252">
                  <c:v>11154.891666666599</c:v>
                </c:pt>
                <c:pt idx="253">
                  <c:v>13749.041666666601</c:v>
                </c:pt>
                <c:pt idx="254">
                  <c:v>8484.5333333333292</c:v>
                </c:pt>
                <c:pt idx="255">
                  <c:v>14768.9083333333</c:v>
                </c:pt>
                <c:pt idx="256">
                  <c:v>6979.5416666666597</c:v>
                </c:pt>
                <c:pt idx="257">
                  <c:v>9037.7083333333194</c:v>
                </c:pt>
                <c:pt idx="258">
                  <c:v>11536.583333333299</c:v>
                </c:pt>
                <c:pt idx="259">
                  <c:v>10461.6583333333</c:v>
                </c:pt>
                <c:pt idx="260">
                  <c:v>10769.6583333333</c:v>
                </c:pt>
                <c:pt idx="261">
                  <c:v>11370.075000000001</c:v>
                </c:pt>
                <c:pt idx="262">
                  <c:v>15275.025</c:v>
                </c:pt>
                <c:pt idx="263">
                  <c:v>12432.825000000001</c:v>
                </c:pt>
                <c:pt idx="264">
                  <c:v>9421.3416666666599</c:v>
                </c:pt>
                <c:pt idx="265">
                  <c:v>10522.8999999999</c:v>
                </c:pt>
                <c:pt idx="266">
                  <c:v>8699.6916666666602</c:v>
                </c:pt>
                <c:pt idx="267">
                  <c:v>13453.8833333333</c:v>
                </c:pt>
                <c:pt idx="268">
                  <c:v>8576.7749999999905</c:v>
                </c:pt>
                <c:pt idx="269">
                  <c:v>7956.4416666666602</c:v>
                </c:pt>
                <c:pt idx="270">
                  <c:v>15477.8833333333</c:v>
                </c:pt>
                <c:pt idx="271">
                  <c:v>8250.1999999999898</c:v>
                </c:pt>
                <c:pt idx="272">
                  <c:v>9344.0166666666591</c:v>
                </c:pt>
                <c:pt idx="273">
                  <c:v>11245.766666666599</c:v>
                </c:pt>
                <c:pt idx="274">
                  <c:v>10698.766666666599</c:v>
                </c:pt>
                <c:pt idx="275">
                  <c:v>5244.4166666666597</c:v>
                </c:pt>
                <c:pt idx="276">
                  <c:v>8415.7000000000007</c:v>
                </c:pt>
                <c:pt idx="277">
                  <c:v>8545.2999999999902</c:v>
                </c:pt>
                <c:pt idx="278">
                  <c:v>10658.4416666666</c:v>
                </c:pt>
                <c:pt idx="279">
                  <c:v>9655.2250000000004</c:v>
                </c:pt>
                <c:pt idx="280">
                  <c:v>11839.8083333333</c:v>
                </c:pt>
                <c:pt idx="281">
                  <c:v>8353.7166666666599</c:v>
                </c:pt>
                <c:pt idx="282">
                  <c:v>4463.6583333333301</c:v>
                </c:pt>
                <c:pt idx="283">
                  <c:v>9471.5916666666599</c:v>
                </c:pt>
                <c:pt idx="284">
                  <c:v>6525.3249999999998</c:v>
                </c:pt>
                <c:pt idx="285">
                  <c:v>14418.075000000001</c:v>
                </c:pt>
                <c:pt idx="286">
                  <c:v>9529.5166666666591</c:v>
                </c:pt>
                <c:pt idx="287">
                  <c:v>8006.9750000000004</c:v>
                </c:pt>
                <c:pt idx="288">
                  <c:v>7677.0583333333298</c:v>
                </c:pt>
                <c:pt idx="289">
                  <c:v>3630.65</c:v>
                </c:pt>
                <c:pt idx="290">
                  <c:v>10169.6583333333</c:v>
                </c:pt>
                <c:pt idx="291">
                  <c:v>9539.8916666666701</c:v>
                </c:pt>
                <c:pt idx="292">
                  <c:v>16161.483333333301</c:v>
                </c:pt>
                <c:pt idx="293">
                  <c:v>9465.2333333333299</c:v>
                </c:pt>
                <c:pt idx="294">
                  <c:v>13820.741666666599</c:v>
                </c:pt>
                <c:pt idx="295">
                  <c:v>10150.733333333301</c:v>
                </c:pt>
              </c:numCache>
            </c:numRef>
          </c:xVal>
          <c:yVal>
            <c:numRef>
              <c:f>[1]counts_output_new!$BH$2:$BH$297</c:f>
              <c:numCache>
                <c:formatCode>General</c:formatCode>
                <c:ptCount val="296"/>
                <c:pt idx="0">
                  <c:v>16682.426757812467</c:v>
                </c:pt>
                <c:pt idx="1">
                  <c:v>16688.130050659151</c:v>
                </c:pt>
                <c:pt idx="2">
                  <c:v>24843.838256835894</c:v>
                </c:pt>
                <c:pt idx="3">
                  <c:v>24724.155548095689</c:v>
                </c:pt>
                <c:pt idx="4">
                  <c:v>35853.624999999978</c:v>
                </c:pt>
                <c:pt idx="5">
                  <c:v>35596.764160156235</c:v>
                </c:pt>
                <c:pt idx="6">
                  <c:v>43218.362426757798</c:v>
                </c:pt>
                <c:pt idx="7">
                  <c:v>43302.378906249985</c:v>
                </c:pt>
                <c:pt idx="8">
                  <c:v>16531.441131591779</c:v>
                </c:pt>
                <c:pt idx="9">
                  <c:v>53795.346191406235</c:v>
                </c:pt>
                <c:pt idx="10">
                  <c:v>60027.879760742158</c:v>
                </c:pt>
                <c:pt idx="11">
                  <c:v>14172.007003784156</c:v>
                </c:pt>
                <c:pt idx="12">
                  <c:v>20456.110961914026</c:v>
                </c:pt>
                <c:pt idx="13">
                  <c:v>72174.506347656235</c:v>
                </c:pt>
                <c:pt idx="14">
                  <c:v>71170.616333007813</c:v>
                </c:pt>
                <c:pt idx="15">
                  <c:v>17506.448318481431</c:v>
                </c:pt>
                <c:pt idx="16">
                  <c:v>20706.295532226526</c:v>
                </c:pt>
                <c:pt idx="17">
                  <c:v>17731.471694946253</c:v>
                </c:pt>
                <c:pt idx="18">
                  <c:v>11700.319061279281</c:v>
                </c:pt>
                <c:pt idx="19">
                  <c:v>12021.389343261693</c:v>
                </c:pt>
                <c:pt idx="20">
                  <c:v>20932.40496826169</c:v>
                </c:pt>
                <c:pt idx="21">
                  <c:v>17362.67851257322</c:v>
                </c:pt>
                <c:pt idx="22">
                  <c:v>70403.703979492188</c:v>
                </c:pt>
                <c:pt idx="23">
                  <c:v>67052.665283203096</c:v>
                </c:pt>
                <c:pt idx="24">
                  <c:v>19718.924926757783</c:v>
                </c:pt>
                <c:pt idx="25">
                  <c:v>16949.384857177709</c:v>
                </c:pt>
                <c:pt idx="26">
                  <c:v>19132.748107910113</c:v>
                </c:pt>
                <c:pt idx="27">
                  <c:v>66251.287841796846</c:v>
                </c:pt>
                <c:pt idx="28">
                  <c:v>72274.236816406235</c:v>
                </c:pt>
                <c:pt idx="29">
                  <c:v>74360.501708984375</c:v>
                </c:pt>
                <c:pt idx="30">
                  <c:v>15551.953994750958</c:v>
                </c:pt>
                <c:pt idx="31">
                  <c:v>76113.620361328125</c:v>
                </c:pt>
                <c:pt idx="32">
                  <c:v>84878.59130859375</c:v>
                </c:pt>
                <c:pt idx="33">
                  <c:v>90745.322265625</c:v>
                </c:pt>
                <c:pt idx="34">
                  <c:v>92382.251953125</c:v>
                </c:pt>
                <c:pt idx="35">
                  <c:v>63347.928466796846</c:v>
                </c:pt>
                <c:pt idx="36">
                  <c:v>93444.66162109375</c:v>
                </c:pt>
                <c:pt idx="37">
                  <c:v>86025.14208984375</c:v>
                </c:pt>
                <c:pt idx="38">
                  <c:v>61765.683349609339</c:v>
                </c:pt>
                <c:pt idx="39">
                  <c:v>62486.659179687478</c:v>
                </c:pt>
                <c:pt idx="40">
                  <c:v>89384.5634765625</c:v>
                </c:pt>
                <c:pt idx="41">
                  <c:v>88217.491943359375</c:v>
                </c:pt>
                <c:pt idx="42">
                  <c:v>67373.19018554686</c:v>
                </c:pt>
                <c:pt idx="43">
                  <c:v>93090.198486328125</c:v>
                </c:pt>
                <c:pt idx="44">
                  <c:v>88104.66552734375</c:v>
                </c:pt>
                <c:pt idx="45">
                  <c:v>93547.4248046875</c:v>
                </c:pt>
                <c:pt idx="46">
                  <c:v>83820.68505859375</c:v>
                </c:pt>
                <c:pt idx="47">
                  <c:v>101541.76440429687</c:v>
                </c:pt>
                <c:pt idx="48">
                  <c:v>96374.4150390625</c:v>
                </c:pt>
                <c:pt idx="49">
                  <c:v>99992.71337890625</c:v>
                </c:pt>
                <c:pt idx="50">
                  <c:v>106699.4052734375</c:v>
                </c:pt>
                <c:pt idx="51">
                  <c:v>106571.30053710937</c:v>
                </c:pt>
                <c:pt idx="52">
                  <c:v>99395.138671875</c:v>
                </c:pt>
                <c:pt idx="53">
                  <c:v>99334.55712890625</c:v>
                </c:pt>
                <c:pt idx="54">
                  <c:v>97073.462646484375</c:v>
                </c:pt>
                <c:pt idx="55">
                  <c:v>104716.8310546875</c:v>
                </c:pt>
                <c:pt idx="56">
                  <c:v>28440.515747070269</c:v>
                </c:pt>
                <c:pt idx="57">
                  <c:v>50913.989135742166</c:v>
                </c:pt>
                <c:pt idx="58">
                  <c:v>57358.511230468728</c:v>
                </c:pt>
                <c:pt idx="59">
                  <c:v>92375.74072265625</c:v>
                </c:pt>
                <c:pt idx="60">
                  <c:v>111595.37646484375</c:v>
                </c:pt>
                <c:pt idx="61">
                  <c:v>110420.8564453125</c:v>
                </c:pt>
                <c:pt idx="62">
                  <c:v>85374.41455078125</c:v>
                </c:pt>
                <c:pt idx="63">
                  <c:v>85374.41455078125</c:v>
                </c:pt>
                <c:pt idx="64">
                  <c:v>38334.818603515603</c:v>
                </c:pt>
                <c:pt idx="65">
                  <c:v>52943.219848632783</c:v>
                </c:pt>
                <c:pt idx="66">
                  <c:v>48459.772338867158</c:v>
                </c:pt>
                <c:pt idx="67">
                  <c:v>102371.54125976562</c:v>
                </c:pt>
                <c:pt idx="68">
                  <c:v>52580.496948242158</c:v>
                </c:pt>
                <c:pt idx="69">
                  <c:v>49996.992675781235</c:v>
                </c:pt>
                <c:pt idx="70">
                  <c:v>54511.677856445291</c:v>
                </c:pt>
                <c:pt idx="71">
                  <c:v>82963.706787109375</c:v>
                </c:pt>
                <c:pt idx="72">
                  <c:v>54727.976562499978</c:v>
                </c:pt>
                <c:pt idx="73">
                  <c:v>120391.783203125</c:v>
                </c:pt>
                <c:pt idx="74">
                  <c:v>115265.96630859375</c:v>
                </c:pt>
                <c:pt idx="75">
                  <c:v>112137.06298828125</c:v>
                </c:pt>
                <c:pt idx="76">
                  <c:v>111644.22314453125</c:v>
                </c:pt>
                <c:pt idx="77">
                  <c:v>81682.8310546875</c:v>
                </c:pt>
                <c:pt idx="78">
                  <c:v>99249.678955078125</c:v>
                </c:pt>
                <c:pt idx="79">
                  <c:v>55313.991455078118</c:v>
                </c:pt>
                <c:pt idx="80">
                  <c:v>82397.13037109375</c:v>
                </c:pt>
                <c:pt idx="81">
                  <c:v>82397.13037109375</c:v>
                </c:pt>
                <c:pt idx="82">
                  <c:v>100723.1044921875</c:v>
                </c:pt>
                <c:pt idx="83">
                  <c:v>61973.385253906235</c:v>
                </c:pt>
                <c:pt idx="84">
                  <c:v>61973.385253906235</c:v>
                </c:pt>
                <c:pt idx="85">
                  <c:v>84737.05224609375</c:v>
                </c:pt>
                <c:pt idx="86">
                  <c:v>66094.593627929688</c:v>
                </c:pt>
                <c:pt idx="87">
                  <c:v>78450.238159179688</c:v>
                </c:pt>
                <c:pt idx="88">
                  <c:v>77400.0439453125</c:v>
                </c:pt>
                <c:pt idx="89">
                  <c:v>77400.0439453125</c:v>
                </c:pt>
                <c:pt idx="90">
                  <c:v>82904.43798828125</c:v>
                </c:pt>
                <c:pt idx="91">
                  <c:v>82904.43798828125</c:v>
                </c:pt>
                <c:pt idx="92">
                  <c:v>72551.204223632813</c:v>
                </c:pt>
                <c:pt idx="93">
                  <c:v>103910.55859375</c:v>
                </c:pt>
                <c:pt idx="94">
                  <c:v>71385.664916992188</c:v>
                </c:pt>
                <c:pt idx="95">
                  <c:v>78872.191650390625</c:v>
                </c:pt>
                <c:pt idx="96">
                  <c:v>71117.076660156235</c:v>
                </c:pt>
                <c:pt idx="97">
                  <c:v>77506.099487304688</c:v>
                </c:pt>
                <c:pt idx="98">
                  <c:v>85309.8466796875</c:v>
                </c:pt>
                <c:pt idx="99">
                  <c:v>106265.57055664062</c:v>
                </c:pt>
                <c:pt idx="100">
                  <c:v>63066.429443359353</c:v>
                </c:pt>
                <c:pt idx="101">
                  <c:v>71325.797363281235</c:v>
                </c:pt>
                <c:pt idx="102">
                  <c:v>66855.489257812471</c:v>
                </c:pt>
                <c:pt idx="103">
                  <c:v>58554.429443359346</c:v>
                </c:pt>
                <c:pt idx="104">
                  <c:v>57064.73913574218</c:v>
                </c:pt>
                <c:pt idx="105">
                  <c:v>52793.364013671846</c:v>
                </c:pt>
                <c:pt idx="106">
                  <c:v>91651.06201171875</c:v>
                </c:pt>
                <c:pt idx="107">
                  <c:v>64077.97436523436</c:v>
                </c:pt>
                <c:pt idx="108">
                  <c:v>31685.715270996057</c:v>
                </c:pt>
                <c:pt idx="109">
                  <c:v>71538.157958984346</c:v>
                </c:pt>
                <c:pt idx="110">
                  <c:v>88223.28369140625</c:v>
                </c:pt>
                <c:pt idx="111">
                  <c:v>31094.457641601519</c:v>
                </c:pt>
                <c:pt idx="112">
                  <c:v>69899.907470703096</c:v>
                </c:pt>
                <c:pt idx="113">
                  <c:v>68577.164306640596</c:v>
                </c:pt>
                <c:pt idx="114">
                  <c:v>70149.431884765596</c:v>
                </c:pt>
                <c:pt idx="115">
                  <c:v>86209.4765625</c:v>
                </c:pt>
                <c:pt idx="116">
                  <c:v>69566.269042968735</c:v>
                </c:pt>
                <c:pt idx="117">
                  <c:v>83665.784423828125</c:v>
                </c:pt>
                <c:pt idx="118">
                  <c:v>74709.544433593721</c:v>
                </c:pt>
                <c:pt idx="119">
                  <c:v>117115.48413085938</c:v>
                </c:pt>
                <c:pt idx="120">
                  <c:v>70035.259765624971</c:v>
                </c:pt>
                <c:pt idx="121">
                  <c:v>79411.208984375</c:v>
                </c:pt>
                <c:pt idx="122">
                  <c:v>113657.6953125</c:v>
                </c:pt>
                <c:pt idx="123">
                  <c:v>77114.611816406235</c:v>
                </c:pt>
                <c:pt idx="124">
                  <c:v>82797.761474609375</c:v>
                </c:pt>
                <c:pt idx="125">
                  <c:v>105891.04028320313</c:v>
                </c:pt>
                <c:pt idx="126">
                  <c:v>51047.838623046853</c:v>
                </c:pt>
                <c:pt idx="127">
                  <c:v>100321.20751953125</c:v>
                </c:pt>
                <c:pt idx="128">
                  <c:v>48996.364379882805</c:v>
                </c:pt>
                <c:pt idx="129">
                  <c:v>47574.708251953089</c:v>
                </c:pt>
                <c:pt idx="130">
                  <c:v>47154.112060546839</c:v>
                </c:pt>
                <c:pt idx="131">
                  <c:v>49313.665893554658</c:v>
                </c:pt>
                <c:pt idx="132">
                  <c:v>49313.665893554658</c:v>
                </c:pt>
                <c:pt idx="133">
                  <c:v>96455.83251953125</c:v>
                </c:pt>
                <c:pt idx="134">
                  <c:v>18687.069549560525</c:v>
                </c:pt>
                <c:pt idx="135">
                  <c:v>90870.700561523423</c:v>
                </c:pt>
                <c:pt idx="136">
                  <c:v>25706.672943115209</c:v>
                </c:pt>
                <c:pt idx="137">
                  <c:v>25706.672943115209</c:v>
                </c:pt>
                <c:pt idx="138">
                  <c:v>51004.037353515603</c:v>
                </c:pt>
                <c:pt idx="139">
                  <c:v>51004.037353515603</c:v>
                </c:pt>
                <c:pt idx="140">
                  <c:v>90959.4052734375</c:v>
                </c:pt>
                <c:pt idx="141">
                  <c:v>87380.437988281235</c:v>
                </c:pt>
                <c:pt idx="142">
                  <c:v>83108.168457031235</c:v>
                </c:pt>
                <c:pt idx="143">
                  <c:v>60234.248535156235</c:v>
                </c:pt>
                <c:pt idx="144">
                  <c:v>51092.082397460908</c:v>
                </c:pt>
                <c:pt idx="145">
                  <c:v>35734.56939697262</c:v>
                </c:pt>
                <c:pt idx="146">
                  <c:v>35734.56939697262</c:v>
                </c:pt>
                <c:pt idx="147">
                  <c:v>56670.945068359346</c:v>
                </c:pt>
                <c:pt idx="148">
                  <c:v>41030.699340820298</c:v>
                </c:pt>
                <c:pt idx="149">
                  <c:v>51092.082397460908</c:v>
                </c:pt>
                <c:pt idx="150">
                  <c:v>51092.082397460908</c:v>
                </c:pt>
                <c:pt idx="151">
                  <c:v>84742.0693359375</c:v>
                </c:pt>
                <c:pt idx="152">
                  <c:v>56971.715209960916</c:v>
                </c:pt>
                <c:pt idx="153">
                  <c:v>47351.205566406228</c:v>
                </c:pt>
                <c:pt idx="154">
                  <c:v>89726.959716796875</c:v>
                </c:pt>
                <c:pt idx="155">
                  <c:v>87267.524169921875</c:v>
                </c:pt>
                <c:pt idx="156">
                  <c:v>48694.565002441384</c:v>
                </c:pt>
                <c:pt idx="157">
                  <c:v>98612.785888671875</c:v>
                </c:pt>
                <c:pt idx="158">
                  <c:v>60234.248535156235</c:v>
                </c:pt>
                <c:pt idx="159">
                  <c:v>60234.248535156235</c:v>
                </c:pt>
                <c:pt idx="160">
                  <c:v>87668.322021484375</c:v>
                </c:pt>
                <c:pt idx="161">
                  <c:v>48694.623779296839</c:v>
                </c:pt>
                <c:pt idx="162">
                  <c:v>82687.185791015625</c:v>
                </c:pt>
                <c:pt idx="163">
                  <c:v>19267.731109619112</c:v>
                </c:pt>
                <c:pt idx="164">
                  <c:v>50435.078735351541</c:v>
                </c:pt>
                <c:pt idx="165">
                  <c:v>114821.96142578125</c:v>
                </c:pt>
                <c:pt idx="166">
                  <c:v>51253.524169921853</c:v>
                </c:pt>
                <c:pt idx="167">
                  <c:v>51607.178833007798</c:v>
                </c:pt>
                <c:pt idx="168">
                  <c:v>58482.615234374978</c:v>
                </c:pt>
                <c:pt idx="169">
                  <c:v>103667.51904296875</c:v>
                </c:pt>
                <c:pt idx="170">
                  <c:v>73806.526977539048</c:v>
                </c:pt>
                <c:pt idx="171">
                  <c:v>83758.749755859375</c:v>
                </c:pt>
                <c:pt idx="172">
                  <c:v>66784.739990234346</c:v>
                </c:pt>
                <c:pt idx="173">
                  <c:v>74679.802001953125</c:v>
                </c:pt>
                <c:pt idx="174">
                  <c:v>73545.100341796875</c:v>
                </c:pt>
                <c:pt idx="175">
                  <c:v>68300.552368164063</c:v>
                </c:pt>
                <c:pt idx="176">
                  <c:v>23327.949035644499</c:v>
                </c:pt>
                <c:pt idx="177">
                  <c:v>23327.949035644499</c:v>
                </c:pt>
                <c:pt idx="178">
                  <c:v>87666.895263671875</c:v>
                </c:pt>
                <c:pt idx="179">
                  <c:v>86921.727294921875</c:v>
                </c:pt>
                <c:pt idx="180">
                  <c:v>115771.92626953125</c:v>
                </c:pt>
                <c:pt idx="181">
                  <c:v>47433.851806640603</c:v>
                </c:pt>
                <c:pt idx="182">
                  <c:v>95778.46826171875</c:v>
                </c:pt>
                <c:pt idx="183">
                  <c:v>73770.961791992173</c:v>
                </c:pt>
                <c:pt idx="184">
                  <c:v>110480.56201171875</c:v>
                </c:pt>
                <c:pt idx="185">
                  <c:v>110480.56201171875</c:v>
                </c:pt>
                <c:pt idx="186">
                  <c:v>75035.717773437485</c:v>
                </c:pt>
                <c:pt idx="187">
                  <c:v>83563.224121093735</c:v>
                </c:pt>
                <c:pt idx="188">
                  <c:v>70044.664794921875</c:v>
                </c:pt>
                <c:pt idx="189">
                  <c:v>87670.95166015625</c:v>
                </c:pt>
                <c:pt idx="190">
                  <c:v>95910.21240234375</c:v>
                </c:pt>
                <c:pt idx="191">
                  <c:v>101279.0751953125</c:v>
                </c:pt>
                <c:pt idx="192">
                  <c:v>84737.05224609375</c:v>
                </c:pt>
                <c:pt idx="193">
                  <c:v>55730.836181640596</c:v>
                </c:pt>
                <c:pt idx="194">
                  <c:v>21228.411010742184</c:v>
                </c:pt>
                <c:pt idx="195">
                  <c:v>21143.089721679666</c:v>
                </c:pt>
                <c:pt idx="196">
                  <c:v>19215.755676269524</c:v>
                </c:pt>
                <c:pt idx="197">
                  <c:v>16883.338699340798</c:v>
                </c:pt>
                <c:pt idx="198">
                  <c:v>19326.536743164037</c:v>
                </c:pt>
                <c:pt idx="199">
                  <c:v>22027.415771484342</c:v>
                </c:pt>
                <c:pt idx="200">
                  <c:v>16889.309814453089</c:v>
                </c:pt>
                <c:pt idx="201">
                  <c:v>26216.003295898412</c:v>
                </c:pt>
                <c:pt idx="202">
                  <c:v>18741.873016357411</c:v>
                </c:pt>
                <c:pt idx="203">
                  <c:v>15385.391967773423</c:v>
                </c:pt>
                <c:pt idx="204">
                  <c:v>22560.761169433572</c:v>
                </c:pt>
                <c:pt idx="205">
                  <c:v>22519.761047363259</c:v>
                </c:pt>
                <c:pt idx="206">
                  <c:v>11165.200378417969</c:v>
                </c:pt>
                <c:pt idx="207">
                  <c:v>17887.27673339843</c:v>
                </c:pt>
                <c:pt idx="208">
                  <c:v>19624.39263916012</c:v>
                </c:pt>
                <c:pt idx="209">
                  <c:v>16900.806701660142</c:v>
                </c:pt>
                <c:pt idx="210">
                  <c:v>20423.739746093735</c:v>
                </c:pt>
                <c:pt idx="211">
                  <c:v>21746.823852539033</c:v>
                </c:pt>
                <c:pt idx="212">
                  <c:v>18038.765014648401</c:v>
                </c:pt>
                <c:pt idx="213">
                  <c:v>10509.721618652331</c:v>
                </c:pt>
                <c:pt idx="214">
                  <c:v>19768.30230712887</c:v>
                </c:pt>
                <c:pt idx="215">
                  <c:v>13237.712646484366</c:v>
                </c:pt>
                <c:pt idx="216">
                  <c:v>10098.723747253403</c:v>
                </c:pt>
                <c:pt idx="217">
                  <c:v>19055.200988769499</c:v>
                </c:pt>
                <c:pt idx="218">
                  <c:v>19362.462219238249</c:v>
                </c:pt>
                <c:pt idx="219">
                  <c:v>15505.716735839826</c:v>
                </c:pt>
                <c:pt idx="220">
                  <c:v>3658.9128570556609</c:v>
                </c:pt>
                <c:pt idx="221">
                  <c:v>3960.9335174560456</c:v>
                </c:pt>
                <c:pt idx="222">
                  <c:v>15908.853973388646</c:v>
                </c:pt>
                <c:pt idx="223">
                  <c:v>16902.132034301751</c:v>
                </c:pt>
                <c:pt idx="224">
                  <c:v>20444.925781249949</c:v>
                </c:pt>
                <c:pt idx="225">
                  <c:v>18288.389404296857</c:v>
                </c:pt>
                <c:pt idx="226">
                  <c:v>19023.14520263669</c:v>
                </c:pt>
                <c:pt idx="227">
                  <c:v>9636.7518310546802</c:v>
                </c:pt>
                <c:pt idx="228">
                  <c:v>13256.761291503883</c:v>
                </c:pt>
                <c:pt idx="229">
                  <c:v>17124.395568847627</c:v>
                </c:pt>
                <c:pt idx="230">
                  <c:v>13681.697158813458</c:v>
                </c:pt>
                <c:pt idx="231">
                  <c:v>13702.763671874987</c:v>
                </c:pt>
                <c:pt idx="232">
                  <c:v>5988.9003906249964</c:v>
                </c:pt>
                <c:pt idx="233">
                  <c:v>12582.009765624982</c:v>
                </c:pt>
                <c:pt idx="234">
                  <c:v>6972.7063598632722</c:v>
                </c:pt>
                <c:pt idx="235">
                  <c:v>17878.564147949204</c:v>
                </c:pt>
                <c:pt idx="236">
                  <c:v>13798.257568359362</c:v>
                </c:pt>
                <c:pt idx="237">
                  <c:v>9260.5253906249927</c:v>
                </c:pt>
                <c:pt idx="238">
                  <c:v>19429.956054687464</c:v>
                </c:pt>
                <c:pt idx="239">
                  <c:v>16420.398681640596</c:v>
                </c:pt>
                <c:pt idx="240">
                  <c:v>16900.806701660142</c:v>
                </c:pt>
                <c:pt idx="241">
                  <c:v>12384.085723876929</c:v>
                </c:pt>
                <c:pt idx="242">
                  <c:v>8724.037750244137</c:v>
                </c:pt>
                <c:pt idx="243">
                  <c:v>17101.486206054666</c:v>
                </c:pt>
                <c:pt idx="244">
                  <c:v>19712.526977539033</c:v>
                </c:pt>
                <c:pt idx="245">
                  <c:v>16903.309692382791</c:v>
                </c:pt>
                <c:pt idx="246">
                  <c:v>19221.120971679673</c:v>
                </c:pt>
                <c:pt idx="247">
                  <c:v>3900.0383148193318</c:v>
                </c:pt>
                <c:pt idx="248">
                  <c:v>13340.125854492173</c:v>
                </c:pt>
                <c:pt idx="249">
                  <c:v>15731.762390136679</c:v>
                </c:pt>
                <c:pt idx="250">
                  <c:v>11810.70764160155</c:v>
                </c:pt>
                <c:pt idx="251">
                  <c:v>16684.154296874993</c:v>
                </c:pt>
                <c:pt idx="252">
                  <c:v>18054.362792968728</c:v>
                </c:pt>
                <c:pt idx="253">
                  <c:v>22937.006469726533</c:v>
                </c:pt>
                <c:pt idx="254">
                  <c:v>15841.892395019497</c:v>
                </c:pt>
                <c:pt idx="255">
                  <c:v>18725.951110839822</c:v>
                </c:pt>
                <c:pt idx="256">
                  <c:v>16501.331787109357</c:v>
                </c:pt>
                <c:pt idx="257">
                  <c:v>13270.449310302729</c:v>
                </c:pt>
                <c:pt idx="258">
                  <c:v>21672.377441406232</c:v>
                </c:pt>
                <c:pt idx="259">
                  <c:v>12677.082763671868</c:v>
                </c:pt>
                <c:pt idx="260">
                  <c:v>15797.241912841777</c:v>
                </c:pt>
                <c:pt idx="261">
                  <c:v>14428.186462402318</c:v>
                </c:pt>
                <c:pt idx="262">
                  <c:v>18535.492187499989</c:v>
                </c:pt>
                <c:pt idx="263">
                  <c:v>20429.982788085908</c:v>
                </c:pt>
                <c:pt idx="264">
                  <c:v>14235.555419921866</c:v>
                </c:pt>
                <c:pt idx="265">
                  <c:v>13035.76272583006</c:v>
                </c:pt>
                <c:pt idx="266">
                  <c:v>13392.747955322242</c:v>
                </c:pt>
                <c:pt idx="267">
                  <c:v>19904.575500488263</c:v>
                </c:pt>
                <c:pt idx="268">
                  <c:v>20762.280273437482</c:v>
                </c:pt>
                <c:pt idx="269">
                  <c:v>18859.80331420897</c:v>
                </c:pt>
                <c:pt idx="270">
                  <c:v>19025.74023437496</c:v>
                </c:pt>
                <c:pt idx="271">
                  <c:v>18122.05151367186</c:v>
                </c:pt>
                <c:pt idx="272">
                  <c:v>15839.07788085934</c:v>
                </c:pt>
                <c:pt idx="273">
                  <c:v>19412.648437499978</c:v>
                </c:pt>
                <c:pt idx="274">
                  <c:v>17913.820632934548</c:v>
                </c:pt>
                <c:pt idx="275">
                  <c:v>12012.095581054667</c:v>
                </c:pt>
                <c:pt idx="276">
                  <c:v>22384.430358886693</c:v>
                </c:pt>
                <c:pt idx="277">
                  <c:v>15252.562316894502</c:v>
                </c:pt>
                <c:pt idx="278">
                  <c:v>16342.871459960919</c:v>
                </c:pt>
                <c:pt idx="279">
                  <c:v>11875.70764160155</c:v>
                </c:pt>
                <c:pt idx="280">
                  <c:v>14906.496154785136</c:v>
                </c:pt>
                <c:pt idx="281">
                  <c:v>16779.05975341794</c:v>
                </c:pt>
                <c:pt idx="282">
                  <c:v>15810.788208007785</c:v>
                </c:pt>
                <c:pt idx="283">
                  <c:v>21672.986328124978</c:v>
                </c:pt>
                <c:pt idx="284">
                  <c:v>12334.495788574211</c:v>
                </c:pt>
                <c:pt idx="285">
                  <c:v>21428.547485351552</c:v>
                </c:pt>
                <c:pt idx="286">
                  <c:v>17224.400756835916</c:v>
                </c:pt>
                <c:pt idx="287">
                  <c:v>14622.46545410155</c:v>
                </c:pt>
                <c:pt idx="288">
                  <c:v>16484.321105957006</c:v>
                </c:pt>
                <c:pt idx="289">
                  <c:v>6761.9572448730423</c:v>
                </c:pt>
                <c:pt idx="290">
                  <c:v>15487.784179687473</c:v>
                </c:pt>
                <c:pt idx="291">
                  <c:v>15672.957641601541</c:v>
                </c:pt>
                <c:pt idx="292">
                  <c:v>18891.540100097634</c:v>
                </c:pt>
                <c:pt idx="293">
                  <c:v>13399.919097900372</c:v>
                </c:pt>
                <c:pt idx="294">
                  <c:v>18060.646728515592</c:v>
                </c:pt>
                <c:pt idx="295">
                  <c:v>19436.796997070302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11072"/>
        <c:axId val="110212608"/>
      </c:scatterChart>
      <c:valAx>
        <c:axId val="11021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212608"/>
        <c:crosses val="autoZero"/>
        <c:crossBetween val="midCat"/>
      </c:valAx>
      <c:valAx>
        <c:axId val="110212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2110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AM Transit</a:t>
            </a:r>
            <a:r>
              <a:rPr lang="en-US" baseline="0"/>
              <a:t> Boardings</a:t>
            </a:r>
            <a:endParaRPr lang="en-US"/>
          </a:p>
        </c:rich>
      </c:tx>
      <c:layout>
        <c:manualLayout>
          <c:xMode val="edge"/>
          <c:yMode val="edge"/>
          <c:x val="0.19522922134733162"/>
          <c:y val="2.777777777777777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[2]AM_BoardingByRoute!$H$2</c:f>
              <c:strCache>
                <c:ptCount val="1"/>
                <c:pt idx="0">
                  <c:v>AM Model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7.5867049101859138E-2"/>
                  <c:y val="-0.12217302253461604"/>
                </c:manualLayout>
              </c:layout>
              <c:numFmt formatCode="General" sourceLinked="0"/>
            </c:trendlineLbl>
          </c:trendline>
          <c:xVal>
            <c:numRef>
              <c:f>[2]AM_BoardingByRoute!$G$3:$G$426</c:f>
              <c:numCache>
                <c:formatCode>General</c:formatCode>
                <c:ptCount val="424"/>
                <c:pt idx="0">
                  <c:v>540.79999999999995</c:v>
                </c:pt>
                <c:pt idx="1">
                  <c:v>1400.3</c:v>
                </c:pt>
                <c:pt idx="2">
                  <c:v>1299.7</c:v>
                </c:pt>
                <c:pt idx="3">
                  <c:v>1217.0999999999999</c:v>
                </c:pt>
                <c:pt idx="4">
                  <c:v>1388.2</c:v>
                </c:pt>
                <c:pt idx="5">
                  <c:v>1981.7</c:v>
                </c:pt>
                <c:pt idx="6">
                  <c:v>1485.6</c:v>
                </c:pt>
                <c:pt idx="7">
                  <c:v>578</c:v>
                </c:pt>
                <c:pt idx="8">
                  <c:v>855</c:v>
                </c:pt>
                <c:pt idx="9">
                  <c:v>640</c:v>
                </c:pt>
                <c:pt idx="10">
                  <c:v>1384.5</c:v>
                </c:pt>
                <c:pt idx="11">
                  <c:v>607.5</c:v>
                </c:pt>
                <c:pt idx="12">
                  <c:v>1046.2</c:v>
                </c:pt>
                <c:pt idx="13">
                  <c:v>1488.5</c:v>
                </c:pt>
                <c:pt idx="14">
                  <c:v>819.3</c:v>
                </c:pt>
                <c:pt idx="15">
                  <c:v>833.9</c:v>
                </c:pt>
                <c:pt idx="16">
                  <c:v>1066.3</c:v>
                </c:pt>
                <c:pt idx="17">
                  <c:v>122</c:v>
                </c:pt>
                <c:pt idx="18">
                  <c:v>870.19999999999936</c:v>
                </c:pt>
                <c:pt idx="19">
                  <c:v>425.7</c:v>
                </c:pt>
                <c:pt idx="20">
                  <c:v>338.4</c:v>
                </c:pt>
                <c:pt idx="21">
                  <c:v>376.9</c:v>
                </c:pt>
                <c:pt idx="22">
                  <c:v>293.8</c:v>
                </c:pt>
                <c:pt idx="23">
                  <c:v>840.2</c:v>
                </c:pt>
                <c:pt idx="24">
                  <c:v>337.4</c:v>
                </c:pt>
                <c:pt idx="25">
                  <c:v>1129.5999999999999</c:v>
                </c:pt>
                <c:pt idx="26">
                  <c:v>449.1</c:v>
                </c:pt>
                <c:pt idx="27">
                  <c:v>320.7</c:v>
                </c:pt>
                <c:pt idx="28">
                  <c:v>525.5</c:v>
                </c:pt>
                <c:pt idx="29">
                  <c:v>104.3</c:v>
                </c:pt>
                <c:pt idx="30">
                  <c:v>22.3</c:v>
                </c:pt>
                <c:pt idx="31">
                  <c:v>1678.6</c:v>
                </c:pt>
                <c:pt idx="32">
                  <c:v>191.1</c:v>
                </c:pt>
                <c:pt idx="33">
                  <c:v>6.1</c:v>
                </c:pt>
                <c:pt idx="34">
                  <c:v>391.5</c:v>
                </c:pt>
                <c:pt idx="35">
                  <c:v>2096.9</c:v>
                </c:pt>
                <c:pt idx="36">
                  <c:v>19.5</c:v>
                </c:pt>
                <c:pt idx="37">
                  <c:v>950.5</c:v>
                </c:pt>
                <c:pt idx="38">
                  <c:v>938.9</c:v>
                </c:pt>
                <c:pt idx="39">
                  <c:v>79</c:v>
                </c:pt>
                <c:pt idx="40">
                  <c:v>100.8</c:v>
                </c:pt>
                <c:pt idx="41">
                  <c:v>2033.9</c:v>
                </c:pt>
                <c:pt idx="42">
                  <c:v>952.39999999999941</c:v>
                </c:pt>
                <c:pt idx="43">
                  <c:v>44</c:v>
                </c:pt>
                <c:pt idx="44">
                  <c:v>7.4</c:v>
                </c:pt>
                <c:pt idx="45">
                  <c:v>873.6</c:v>
                </c:pt>
                <c:pt idx="46">
                  <c:v>542.20000000000005</c:v>
                </c:pt>
                <c:pt idx="47">
                  <c:v>395.7</c:v>
                </c:pt>
                <c:pt idx="48">
                  <c:v>161.30000000000001</c:v>
                </c:pt>
                <c:pt idx="49">
                  <c:v>788.6</c:v>
                </c:pt>
                <c:pt idx="50">
                  <c:v>389</c:v>
                </c:pt>
                <c:pt idx="51">
                  <c:v>519</c:v>
                </c:pt>
                <c:pt idx="52">
                  <c:v>617.9</c:v>
                </c:pt>
                <c:pt idx="53">
                  <c:v>306.8</c:v>
                </c:pt>
                <c:pt idx="54">
                  <c:v>336</c:v>
                </c:pt>
                <c:pt idx="55">
                  <c:v>847.3</c:v>
                </c:pt>
                <c:pt idx="56">
                  <c:v>614.1</c:v>
                </c:pt>
                <c:pt idx="57">
                  <c:v>751.29999999999916</c:v>
                </c:pt>
                <c:pt idx="58">
                  <c:v>721.5</c:v>
                </c:pt>
                <c:pt idx="59">
                  <c:v>362.4</c:v>
                </c:pt>
                <c:pt idx="60">
                  <c:v>1048.7</c:v>
                </c:pt>
                <c:pt idx="61">
                  <c:v>406.7</c:v>
                </c:pt>
                <c:pt idx="62">
                  <c:v>343.3</c:v>
                </c:pt>
                <c:pt idx="63">
                  <c:v>168.1</c:v>
                </c:pt>
                <c:pt idx="64">
                  <c:v>830.2</c:v>
                </c:pt>
                <c:pt idx="65">
                  <c:v>168.9</c:v>
                </c:pt>
                <c:pt idx="66">
                  <c:v>212</c:v>
                </c:pt>
                <c:pt idx="67">
                  <c:v>924.5</c:v>
                </c:pt>
                <c:pt idx="68">
                  <c:v>265.3</c:v>
                </c:pt>
                <c:pt idx="69">
                  <c:v>67.599999999999994</c:v>
                </c:pt>
                <c:pt idx="70">
                  <c:v>324.3</c:v>
                </c:pt>
                <c:pt idx="71">
                  <c:v>183.9</c:v>
                </c:pt>
                <c:pt idx="72">
                  <c:v>133.9</c:v>
                </c:pt>
                <c:pt idx="73">
                  <c:v>194</c:v>
                </c:pt>
                <c:pt idx="74">
                  <c:v>11</c:v>
                </c:pt>
                <c:pt idx="75">
                  <c:v>26.2</c:v>
                </c:pt>
                <c:pt idx="76">
                  <c:v>1326.8</c:v>
                </c:pt>
                <c:pt idx="77">
                  <c:v>340.9</c:v>
                </c:pt>
                <c:pt idx="78">
                  <c:v>260.8</c:v>
                </c:pt>
                <c:pt idx="79">
                  <c:v>117.5</c:v>
                </c:pt>
                <c:pt idx="80">
                  <c:v>601.4</c:v>
                </c:pt>
                <c:pt idx="81">
                  <c:v>601.4</c:v>
                </c:pt>
                <c:pt idx="82">
                  <c:v>506.2</c:v>
                </c:pt>
                <c:pt idx="83">
                  <c:v>14.7</c:v>
                </c:pt>
                <c:pt idx="84">
                  <c:v>288.60000000000002</c:v>
                </c:pt>
                <c:pt idx="85">
                  <c:v>513.70000000000005</c:v>
                </c:pt>
                <c:pt idx="86">
                  <c:v>112.2</c:v>
                </c:pt>
                <c:pt idx="87">
                  <c:v>120.8</c:v>
                </c:pt>
                <c:pt idx="88">
                  <c:v>42.9</c:v>
                </c:pt>
                <c:pt idx="89">
                  <c:v>364.8</c:v>
                </c:pt>
                <c:pt idx="90">
                  <c:v>251.8</c:v>
                </c:pt>
                <c:pt idx="91">
                  <c:v>119.3</c:v>
                </c:pt>
                <c:pt idx="92">
                  <c:v>10.5</c:v>
                </c:pt>
                <c:pt idx="93">
                  <c:v>1124.2</c:v>
                </c:pt>
                <c:pt idx="94">
                  <c:v>107.5</c:v>
                </c:pt>
                <c:pt idx="95">
                  <c:v>170.7</c:v>
                </c:pt>
                <c:pt idx="96">
                  <c:v>29.2</c:v>
                </c:pt>
                <c:pt idx="97">
                  <c:v>80.8</c:v>
                </c:pt>
                <c:pt idx="98">
                  <c:v>55.1</c:v>
                </c:pt>
                <c:pt idx="99">
                  <c:v>85.3</c:v>
                </c:pt>
                <c:pt idx="100">
                  <c:v>172</c:v>
                </c:pt>
                <c:pt idx="101">
                  <c:v>215.4</c:v>
                </c:pt>
                <c:pt idx="102">
                  <c:v>158.69999999999999</c:v>
                </c:pt>
                <c:pt idx="103">
                  <c:v>137.1</c:v>
                </c:pt>
                <c:pt idx="104">
                  <c:v>208.5</c:v>
                </c:pt>
                <c:pt idx="105">
                  <c:v>247.7</c:v>
                </c:pt>
                <c:pt idx="106">
                  <c:v>160.1</c:v>
                </c:pt>
                <c:pt idx="107">
                  <c:v>161.5</c:v>
                </c:pt>
                <c:pt idx="108">
                  <c:v>377.2</c:v>
                </c:pt>
                <c:pt idx="109">
                  <c:v>37.299999999999997</c:v>
                </c:pt>
                <c:pt idx="110">
                  <c:v>748</c:v>
                </c:pt>
                <c:pt idx="111">
                  <c:v>93.5</c:v>
                </c:pt>
                <c:pt idx="112">
                  <c:v>313.8</c:v>
                </c:pt>
                <c:pt idx="113">
                  <c:v>195.4</c:v>
                </c:pt>
                <c:pt idx="114">
                  <c:v>719.1</c:v>
                </c:pt>
                <c:pt idx="115">
                  <c:v>305.60000000000002</c:v>
                </c:pt>
                <c:pt idx="116">
                  <c:v>59.8</c:v>
                </c:pt>
                <c:pt idx="117">
                  <c:v>168.2</c:v>
                </c:pt>
                <c:pt idx="118">
                  <c:v>98.8</c:v>
                </c:pt>
                <c:pt idx="119">
                  <c:v>153.9</c:v>
                </c:pt>
                <c:pt idx="120">
                  <c:v>94.4</c:v>
                </c:pt>
                <c:pt idx="121">
                  <c:v>143.69999999999999</c:v>
                </c:pt>
                <c:pt idx="122">
                  <c:v>272.7</c:v>
                </c:pt>
                <c:pt idx="123">
                  <c:v>61.3</c:v>
                </c:pt>
                <c:pt idx="124">
                  <c:v>4.8</c:v>
                </c:pt>
                <c:pt idx="125">
                  <c:v>132.1</c:v>
                </c:pt>
                <c:pt idx="126">
                  <c:v>24.1</c:v>
                </c:pt>
                <c:pt idx="127">
                  <c:v>6.5</c:v>
                </c:pt>
                <c:pt idx="128">
                  <c:v>87.5</c:v>
                </c:pt>
                <c:pt idx="129">
                  <c:v>36.5</c:v>
                </c:pt>
                <c:pt idx="130">
                  <c:v>38.4</c:v>
                </c:pt>
                <c:pt idx="131">
                  <c:v>36.700000000000003</c:v>
                </c:pt>
                <c:pt idx="132">
                  <c:v>53</c:v>
                </c:pt>
                <c:pt idx="133">
                  <c:v>85.1</c:v>
                </c:pt>
                <c:pt idx="134">
                  <c:v>113</c:v>
                </c:pt>
                <c:pt idx="135">
                  <c:v>659.5</c:v>
                </c:pt>
                <c:pt idx="136">
                  <c:v>318</c:v>
                </c:pt>
                <c:pt idx="137">
                  <c:v>135.5</c:v>
                </c:pt>
                <c:pt idx="138">
                  <c:v>287.89999999999998</c:v>
                </c:pt>
                <c:pt idx="139">
                  <c:v>142.6</c:v>
                </c:pt>
                <c:pt idx="140">
                  <c:v>701.7</c:v>
                </c:pt>
                <c:pt idx="141">
                  <c:v>57.3</c:v>
                </c:pt>
                <c:pt idx="142">
                  <c:v>234.1</c:v>
                </c:pt>
                <c:pt idx="143">
                  <c:v>124.5</c:v>
                </c:pt>
                <c:pt idx="144">
                  <c:v>89.4</c:v>
                </c:pt>
                <c:pt idx="145">
                  <c:v>160.30000000000001</c:v>
                </c:pt>
                <c:pt idx="146">
                  <c:v>428.6</c:v>
                </c:pt>
                <c:pt idx="147">
                  <c:v>135.19999999999999</c:v>
                </c:pt>
                <c:pt idx="148">
                  <c:v>164.5</c:v>
                </c:pt>
                <c:pt idx="149">
                  <c:v>279.39999999999998</c:v>
                </c:pt>
                <c:pt idx="150">
                  <c:v>98.7</c:v>
                </c:pt>
                <c:pt idx="151">
                  <c:v>43.7</c:v>
                </c:pt>
                <c:pt idx="152">
                  <c:v>172.9</c:v>
                </c:pt>
                <c:pt idx="153">
                  <c:v>450.1</c:v>
                </c:pt>
                <c:pt idx="154">
                  <c:v>229.5</c:v>
                </c:pt>
                <c:pt idx="155">
                  <c:v>114.6</c:v>
                </c:pt>
                <c:pt idx="156">
                  <c:v>120.3</c:v>
                </c:pt>
                <c:pt idx="157">
                  <c:v>478.2</c:v>
                </c:pt>
                <c:pt idx="158">
                  <c:v>27.7</c:v>
                </c:pt>
                <c:pt idx="159">
                  <c:v>137.80000000000001</c:v>
                </c:pt>
                <c:pt idx="160">
                  <c:v>121.3</c:v>
                </c:pt>
                <c:pt idx="161">
                  <c:v>114.5</c:v>
                </c:pt>
                <c:pt idx="162">
                  <c:v>73</c:v>
                </c:pt>
                <c:pt idx="163">
                  <c:v>274.5</c:v>
                </c:pt>
                <c:pt idx="164">
                  <c:v>424.1</c:v>
                </c:pt>
                <c:pt idx="165">
                  <c:v>786.1</c:v>
                </c:pt>
                <c:pt idx="166">
                  <c:v>85.6</c:v>
                </c:pt>
                <c:pt idx="167">
                  <c:v>182.2</c:v>
                </c:pt>
                <c:pt idx="168">
                  <c:v>89.8</c:v>
                </c:pt>
                <c:pt idx="169">
                  <c:v>145.6</c:v>
                </c:pt>
                <c:pt idx="170">
                  <c:v>182.3</c:v>
                </c:pt>
                <c:pt idx="171">
                  <c:v>141.1</c:v>
                </c:pt>
                <c:pt idx="172">
                  <c:v>114.3</c:v>
                </c:pt>
                <c:pt idx="173">
                  <c:v>144.19999999999999</c:v>
                </c:pt>
                <c:pt idx="174">
                  <c:v>900.7</c:v>
                </c:pt>
                <c:pt idx="175">
                  <c:v>186</c:v>
                </c:pt>
                <c:pt idx="176">
                  <c:v>129.4</c:v>
                </c:pt>
                <c:pt idx="177">
                  <c:v>749.3</c:v>
                </c:pt>
                <c:pt idx="178">
                  <c:v>543.70000000000005</c:v>
                </c:pt>
                <c:pt idx="179">
                  <c:v>196.7</c:v>
                </c:pt>
                <c:pt idx="180">
                  <c:v>189.7</c:v>
                </c:pt>
                <c:pt idx="181">
                  <c:v>115.6</c:v>
                </c:pt>
                <c:pt idx="182">
                  <c:v>275.3</c:v>
                </c:pt>
                <c:pt idx="183">
                  <c:v>680.9</c:v>
                </c:pt>
                <c:pt idx="184">
                  <c:v>364.9</c:v>
                </c:pt>
                <c:pt idx="185">
                  <c:v>101.3</c:v>
                </c:pt>
                <c:pt idx="186">
                  <c:v>214.8</c:v>
                </c:pt>
                <c:pt idx="187">
                  <c:v>128.69999999999999</c:v>
                </c:pt>
                <c:pt idx="188">
                  <c:v>219.7</c:v>
                </c:pt>
                <c:pt idx="189">
                  <c:v>232.8</c:v>
                </c:pt>
                <c:pt idx="190">
                  <c:v>197.7</c:v>
                </c:pt>
                <c:pt idx="191">
                  <c:v>204</c:v>
                </c:pt>
                <c:pt idx="192">
                  <c:v>398.9</c:v>
                </c:pt>
                <c:pt idx="193">
                  <c:v>1849.2</c:v>
                </c:pt>
                <c:pt idx="194">
                  <c:v>894.6</c:v>
                </c:pt>
                <c:pt idx="195">
                  <c:v>285.2</c:v>
                </c:pt>
                <c:pt idx="196">
                  <c:v>11.4</c:v>
                </c:pt>
                <c:pt idx="197">
                  <c:v>3.6</c:v>
                </c:pt>
                <c:pt idx="198">
                  <c:v>73.3</c:v>
                </c:pt>
                <c:pt idx="199">
                  <c:v>80.900000000000006</c:v>
                </c:pt>
                <c:pt idx="200">
                  <c:v>290.39999999999998</c:v>
                </c:pt>
                <c:pt idx="201">
                  <c:v>37.5</c:v>
                </c:pt>
                <c:pt idx="202">
                  <c:v>1152.909090909091</c:v>
                </c:pt>
                <c:pt idx="203">
                  <c:v>646.5</c:v>
                </c:pt>
                <c:pt idx="204">
                  <c:v>461.31818181818181</c:v>
                </c:pt>
                <c:pt idx="205">
                  <c:v>155</c:v>
                </c:pt>
                <c:pt idx="206">
                  <c:v>166.59090909090909</c:v>
                </c:pt>
                <c:pt idx="207">
                  <c:v>75.954545454545453</c:v>
                </c:pt>
                <c:pt idx="208">
                  <c:v>223.5</c:v>
                </c:pt>
                <c:pt idx="209">
                  <c:v>17</c:v>
                </c:pt>
                <c:pt idx="210">
                  <c:v>196.36363636363637</c:v>
                </c:pt>
                <c:pt idx="211">
                  <c:v>182.04545454545456</c:v>
                </c:pt>
                <c:pt idx="212">
                  <c:v>150.18181818181819</c:v>
                </c:pt>
                <c:pt idx="213">
                  <c:v>195.90909090909091</c:v>
                </c:pt>
                <c:pt idx="214">
                  <c:v>280.45454545454544</c:v>
                </c:pt>
                <c:pt idx="215">
                  <c:v>69.22727272727272</c:v>
                </c:pt>
                <c:pt idx="216">
                  <c:v>226.09090909090909</c:v>
                </c:pt>
                <c:pt idx="217">
                  <c:v>307.95454545454544</c:v>
                </c:pt>
                <c:pt idx="218">
                  <c:v>139.36363636363637</c:v>
                </c:pt>
                <c:pt idx="219">
                  <c:v>209.72727272727272</c:v>
                </c:pt>
                <c:pt idx="220">
                  <c:v>110.09090909090909</c:v>
                </c:pt>
                <c:pt idx="221">
                  <c:v>164.86363636363637</c:v>
                </c:pt>
                <c:pt idx="222">
                  <c:v>35.545454545454547</c:v>
                </c:pt>
                <c:pt idx="223">
                  <c:v>12</c:v>
                </c:pt>
                <c:pt idx="224">
                  <c:v>54.727272727272727</c:v>
                </c:pt>
                <c:pt idx="225">
                  <c:v>110.18181818181819</c:v>
                </c:pt>
                <c:pt idx="226">
                  <c:v>89.590909090909093</c:v>
                </c:pt>
                <c:pt idx="227">
                  <c:v>5.4545454545454541</c:v>
                </c:pt>
                <c:pt idx="228">
                  <c:v>302.63636363636363</c:v>
                </c:pt>
                <c:pt idx="229">
                  <c:v>305.72727272727275</c:v>
                </c:pt>
                <c:pt idx="230">
                  <c:v>164.81818181818181</c:v>
                </c:pt>
                <c:pt idx="231">
                  <c:v>29.045454545454547</c:v>
                </c:pt>
                <c:pt idx="232">
                  <c:v>138.09090909090909</c:v>
                </c:pt>
                <c:pt idx="233">
                  <c:v>226.22727272727275</c:v>
                </c:pt>
                <c:pt idx="234">
                  <c:v>82.090909090909093</c:v>
                </c:pt>
                <c:pt idx="235">
                  <c:v>151.68181818181819</c:v>
                </c:pt>
                <c:pt idx="236">
                  <c:v>275.59090909090912</c:v>
                </c:pt>
                <c:pt idx="237">
                  <c:v>10.136363636363637</c:v>
                </c:pt>
                <c:pt idx="238">
                  <c:v>4.6363636363636367</c:v>
                </c:pt>
                <c:pt idx="239">
                  <c:v>21.227272727272727</c:v>
                </c:pt>
                <c:pt idx="240">
                  <c:v>110.22727272727273</c:v>
                </c:pt>
                <c:pt idx="241">
                  <c:v>226.68181818181819</c:v>
                </c:pt>
                <c:pt idx="242">
                  <c:v>41.409090909090907</c:v>
                </c:pt>
                <c:pt idx="243">
                  <c:v>13.272727272727273</c:v>
                </c:pt>
                <c:pt idx="244">
                  <c:v>5.6818181818181817</c:v>
                </c:pt>
                <c:pt idx="245">
                  <c:v>75.681818181818187</c:v>
                </c:pt>
                <c:pt idx="246">
                  <c:v>59.545454545454547</c:v>
                </c:pt>
                <c:pt idx="247">
                  <c:v>84.72727272727272</c:v>
                </c:pt>
                <c:pt idx="248">
                  <c:v>54.31818181818182</c:v>
                </c:pt>
                <c:pt idx="249">
                  <c:v>194.40909090909091</c:v>
                </c:pt>
                <c:pt idx="250">
                  <c:v>158.86363636363637</c:v>
                </c:pt>
                <c:pt idx="251">
                  <c:v>37.31818181818182</c:v>
                </c:pt>
                <c:pt idx="252">
                  <c:v>62.227272727272727</c:v>
                </c:pt>
                <c:pt idx="253">
                  <c:v>326.78394485843756</c:v>
                </c:pt>
                <c:pt idx="254">
                  <c:v>245.18336953845946</c:v>
                </c:pt>
                <c:pt idx="255">
                  <c:v>19.257371176632681</c:v>
                </c:pt>
                <c:pt idx="256">
                  <c:v>107.82780989770201</c:v>
                </c:pt>
                <c:pt idx="257">
                  <c:v>248.20382865482011</c:v>
                </c:pt>
                <c:pt idx="258">
                  <c:v>176.17066117633328</c:v>
                </c:pt>
                <c:pt idx="259">
                  <c:v>318.67979996898356</c:v>
                </c:pt>
                <c:pt idx="260">
                  <c:v>250.34884382767353</c:v>
                </c:pt>
                <c:pt idx="261">
                  <c:v>258.61549388248829</c:v>
                </c:pt>
                <c:pt idx="262">
                  <c:v>63.855093634584932</c:v>
                </c:pt>
                <c:pt idx="263">
                  <c:v>8.3849976197628546</c:v>
                </c:pt>
                <c:pt idx="264">
                  <c:v>147.31197433610245</c:v>
                </c:pt>
                <c:pt idx="265">
                  <c:v>130.41101185556326</c:v>
                </c:pt>
                <c:pt idx="266">
                  <c:v>114.83193473913033</c:v>
                </c:pt>
                <c:pt idx="267">
                  <c:v>62.739119858047772</c:v>
                </c:pt>
                <c:pt idx="268">
                  <c:v>134.51904635283356</c:v>
                </c:pt>
                <c:pt idx="269">
                  <c:v>269.70191409064688</c:v>
                </c:pt>
                <c:pt idx="270">
                  <c:v>135.41479173790989</c:v>
                </c:pt>
                <c:pt idx="271">
                  <c:v>49.919164867472098</c:v>
                </c:pt>
                <c:pt idx="272">
                  <c:v>41.216483986358945</c:v>
                </c:pt>
                <c:pt idx="273">
                  <c:v>20.246523946148752</c:v>
                </c:pt>
                <c:pt idx="274">
                  <c:v>54.347578897242798</c:v>
                </c:pt>
                <c:pt idx="275">
                  <c:v>128.41044367310948</c:v>
                </c:pt>
                <c:pt idx="276">
                  <c:v>74.821535591529297</c:v>
                </c:pt>
                <c:pt idx="277">
                  <c:v>86.799572591295245</c:v>
                </c:pt>
                <c:pt idx="278">
                  <c:v>252.86361917605041</c:v>
                </c:pt>
                <c:pt idx="279">
                  <c:v>559.68184310587117</c:v>
                </c:pt>
                <c:pt idx="280">
                  <c:v>98.545463889533195</c:v>
                </c:pt>
                <c:pt idx="281">
                  <c:v>130.02013624664042</c:v>
                </c:pt>
                <c:pt idx="282">
                  <c:v>145.26609440056475</c:v>
                </c:pt>
                <c:pt idx="283">
                  <c:v>121.77372216091852</c:v>
                </c:pt>
                <c:pt idx="284">
                  <c:v>188.17565557948046</c:v>
                </c:pt>
                <c:pt idx="285">
                  <c:v>283.50899983744358</c:v>
                </c:pt>
                <c:pt idx="286">
                  <c:v>115.30896313304251</c:v>
                </c:pt>
                <c:pt idx="287">
                  <c:v>249.93148546320515</c:v>
                </c:pt>
                <c:pt idx="288">
                  <c:v>115.21482745383712</c:v>
                </c:pt>
                <c:pt idx="289">
                  <c:v>144.74226816393306</c:v>
                </c:pt>
                <c:pt idx="290">
                  <c:v>129.54123525191409</c:v>
                </c:pt>
                <c:pt idx="291">
                  <c:v>19.530052333710969</c:v>
                </c:pt>
                <c:pt idx="292">
                  <c:v>39.734462002133668</c:v>
                </c:pt>
                <c:pt idx="293">
                  <c:v>47.138703064289594</c:v>
                </c:pt>
                <c:pt idx="294">
                  <c:v>144.26384328190369</c:v>
                </c:pt>
                <c:pt idx="295">
                  <c:v>35.315983672745482</c:v>
                </c:pt>
                <c:pt idx="296">
                  <c:v>103.1818</c:v>
                </c:pt>
                <c:pt idx="297">
                  <c:v>534.03099468463847</c:v>
                </c:pt>
                <c:pt idx="298">
                  <c:v>82.196681849205518</c:v>
                </c:pt>
                <c:pt idx="299">
                  <c:v>57.292106804778442</c:v>
                </c:pt>
                <c:pt idx="300">
                  <c:v>133.17867640493739</c:v>
                </c:pt>
                <c:pt idx="301">
                  <c:v>280.78928293796383</c:v>
                </c:pt>
                <c:pt idx="302">
                  <c:v>163.95029895012226</c:v>
                </c:pt>
                <c:pt idx="303">
                  <c:v>122.40730956593393</c:v>
                </c:pt>
                <c:pt idx="304">
                  <c:v>19.960181160878378</c:v>
                </c:pt>
                <c:pt idx="305">
                  <c:v>206.30965332639028</c:v>
                </c:pt>
                <c:pt idx="306">
                  <c:v>41</c:v>
                </c:pt>
                <c:pt idx="307">
                  <c:v>13</c:v>
                </c:pt>
                <c:pt idx="308">
                  <c:v>23</c:v>
                </c:pt>
                <c:pt idx="309">
                  <c:v>203</c:v>
                </c:pt>
                <c:pt idx="310">
                  <c:v>46</c:v>
                </c:pt>
                <c:pt idx="311">
                  <c:v>95</c:v>
                </c:pt>
                <c:pt idx="312">
                  <c:v>58</c:v>
                </c:pt>
                <c:pt idx="313">
                  <c:v>49</c:v>
                </c:pt>
                <c:pt idx="314">
                  <c:v>56</c:v>
                </c:pt>
                <c:pt idx="315">
                  <c:v>72</c:v>
                </c:pt>
                <c:pt idx="316">
                  <c:v>46</c:v>
                </c:pt>
                <c:pt idx="317">
                  <c:v>57</c:v>
                </c:pt>
                <c:pt idx="318">
                  <c:v>5</c:v>
                </c:pt>
                <c:pt idx="319">
                  <c:v>66</c:v>
                </c:pt>
                <c:pt idx="320">
                  <c:v>60</c:v>
                </c:pt>
                <c:pt idx="321">
                  <c:v>38</c:v>
                </c:pt>
                <c:pt idx="322">
                  <c:v>37</c:v>
                </c:pt>
                <c:pt idx="323">
                  <c:v>28</c:v>
                </c:pt>
                <c:pt idx="324">
                  <c:v>35</c:v>
                </c:pt>
                <c:pt idx="325">
                  <c:v>24</c:v>
                </c:pt>
                <c:pt idx="326">
                  <c:v>9</c:v>
                </c:pt>
                <c:pt idx="327">
                  <c:v>11</c:v>
                </c:pt>
                <c:pt idx="328">
                  <c:v>17</c:v>
                </c:pt>
                <c:pt idx="329">
                  <c:v>8</c:v>
                </c:pt>
                <c:pt idx="330">
                  <c:v>60</c:v>
                </c:pt>
                <c:pt idx="331">
                  <c:v>6</c:v>
                </c:pt>
                <c:pt idx="332">
                  <c:v>54</c:v>
                </c:pt>
                <c:pt idx="333">
                  <c:v>189</c:v>
                </c:pt>
                <c:pt idx="334">
                  <c:v>106</c:v>
                </c:pt>
                <c:pt idx="335">
                  <c:v>4</c:v>
                </c:pt>
                <c:pt idx="336">
                  <c:v>41</c:v>
                </c:pt>
                <c:pt idx="337">
                  <c:v>26</c:v>
                </c:pt>
                <c:pt idx="338">
                  <c:v>50</c:v>
                </c:pt>
                <c:pt idx="339">
                  <c:v>30</c:v>
                </c:pt>
                <c:pt idx="340">
                  <c:v>42</c:v>
                </c:pt>
                <c:pt idx="341">
                  <c:v>27</c:v>
                </c:pt>
                <c:pt idx="342">
                  <c:v>30</c:v>
                </c:pt>
                <c:pt idx="343">
                  <c:v>22</c:v>
                </c:pt>
                <c:pt idx="344">
                  <c:v>20.272727272727273</c:v>
                </c:pt>
                <c:pt idx="345">
                  <c:v>28.40909090909091</c:v>
                </c:pt>
                <c:pt idx="346">
                  <c:v>30.272727272727273</c:v>
                </c:pt>
                <c:pt idx="347">
                  <c:v>21.863636363636363</c:v>
                </c:pt>
                <c:pt idx="348">
                  <c:v>32.772727272727273</c:v>
                </c:pt>
                <c:pt idx="349">
                  <c:v>33.636363636363633</c:v>
                </c:pt>
                <c:pt idx="350">
                  <c:v>31.181818181818183</c:v>
                </c:pt>
                <c:pt idx="351">
                  <c:v>27.40909090909091</c:v>
                </c:pt>
                <c:pt idx="352">
                  <c:v>26.40909090909091</c:v>
                </c:pt>
                <c:pt idx="353">
                  <c:v>33.5</c:v>
                </c:pt>
                <c:pt idx="354">
                  <c:v>25.681818181818183</c:v>
                </c:pt>
                <c:pt idx="355">
                  <c:v>23.545454545454547</c:v>
                </c:pt>
                <c:pt idx="356">
                  <c:v>25.636363636363637</c:v>
                </c:pt>
                <c:pt idx="357">
                  <c:v>28</c:v>
                </c:pt>
                <c:pt idx="358">
                  <c:v>35.227272727272727</c:v>
                </c:pt>
                <c:pt idx="359">
                  <c:v>32.045454545454547</c:v>
                </c:pt>
                <c:pt idx="360">
                  <c:v>25.59090909090909</c:v>
                </c:pt>
                <c:pt idx="361">
                  <c:v>27.681818181818183</c:v>
                </c:pt>
                <c:pt idx="362">
                  <c:v>30</c:v>
                </c:pt>
                <c:pt idx="363">
                  <c:v>28.40909090909091</c:v>
                </c:pt>
                <c:pt idx="364">
                  <c:v>35.863636363636367</c:v>
                </c:pt>
                <c:pt idx="365">
                  <c:v>34.863636363636367</c:v>
                </c:pt>
                <c:pt idx="366">
                  <c:v>30.454545454545453</c:v>
                </c:pt>
                <c:pt idx="367">
                  <c:v>30.136363636363637</c:v>
                </c:pt>
                <c:pt idx="368">
                  <c:v>31.59090909090909</c:v>
                </c:pt>
                <c:pt idx="369">
                  <c:v>32.272727272727273</c:v>
                </c:pt>
                <c:pt idx="370">
                  <c:v>16.727272727272727</c:v>
                </c:pt>
                <c:pt idx="371">
                  <c:v>15.954545454545455</c:v>
                </c:pt>
                <c:pt idx="372">
                  <c:v>770.46738732584618</c:v>
                </c:pt>
                <c:pt idx="373">
                  <c:v>825.79951282012041</c:v>
                </c:pt>
                <c:pt idx="374">
                  <c:v>811.5</c:v>
                </c:pt>
                <c:pt idx="375">
                  <c:v>356.58758311540225</c:v>
                </c:pt>
                <c:pt idx="376">
                  <c:v>419.78506038345648</c:v>
                </c:pt>
                <c:pt idx="377">
                  <c:v>334.8</c:v>
                </c:pt>
                <c:pt idx="378">
                  <c:v>1801.2</c:v>
                </c:pt>
                <c:pt idx="379">
                  <c:v>1999.2</c:v>
                </c:pt>
                <c:pt idx="380">
                  <c:v>388.2</c:v>
                </c:pt>
                <c:pt idx="381">
                  <c:v>205.4</c:v>
                </c:pt>
                <c:pt idx="382">
                  <c:v>260.3</c:v>
                </c:pt>
                <c:pt idx="383">
                  <c:v>375.2</c:v>
                </c:pt>
                <c:pt idx="384">
                  <c:v>666.2</c:v>
                </c:pt>
                <c:pt idx="385">
                  <c:v>667.9431511888921</c:v>
                </c:pt>
                <c:pt idx="386">
                  <c:v>505.1</c:v>
                </c:pt>
                <c:pt idx="387">
                  <c:v>250.82981347144971</c:v>
                </c:pt>
                <c:pt idx="388">
                  <c:v>128.49238167578321</c:v>
                </c:pt>
                <c:pt idx="389">
                  <c:v>476.96491931030135</c:v>
                </c:pt>
                <c:pt idx="390">
                  <c:v>228.91919067306267</c:v>
                </c:pt>
                <c:pt idx="391">
                  <c:v>483.0075070222212</c:v>
                </c:pt>
                <c:pt idx="392">
                  <c:v>134</c:v>
                </c:pt>
                <c:pt idx="393">
                  <c:v>20.886878599260136</c:v>
                </c:pt>
                <c:pt idx="394">
                  <c:v>54.590909090909093</c:v>
                </c:pt>
                <c:pt idx="395">
                  <c:v>73.318181818181813</c:v>
                </c:pt>
                <c:pt idx="396">
                  <c:v>30.90909090909091</c:v>
                </c:pt>
                <c:pt idx="397">
                  <c:v>24.636363636363637</c:v>
                </c:pt>
                <c:pt idx="398">
                  <c:v>267.72727272727275</c:v>
                </c:pt>
                <c:pt idx="399">
                  <c:v>94.36363636363636</c:v>
                </c:pt>
                <c:pt idx="400">
                  <c:v>387.45454545454544</c:v>
                </c:pt>
                <c:pt idx="401">
                  <c:v>22.545454545454547</c:v>
                </c:pt>
                <c:pt idx="402">
                  <c:v>18.181818181818183</c:v>
                </c:pt>
                <c:pt idx="403">
                  <c:v>50</c:v>
                </c:pt>
                <c:pt idx="404">
                  <c:v>78.409090909090907</c:v>
                </c:pt>
                <c:pt idx="405">
                  <c:v>23.59090909090909</c:v>
                </c:pt>
                <c:pt idx="406">
                  <c:v>14</c:v>
                </c:pt>
                <c:pt idx="407">
                  <c:v>189.63636363636363</c:v>
                </c:pt>
                <c:pt idx="408">
                  <c:v>57.454545454545453</c:v>
                </c:pt>
                <c:pt idx="409">
                  <c:v>19.045454545454547</c:v>
                </c:pt>
                <c:pt idx="410">
                  <c:v>1.1363636363636365</c:v>
                </c:pt>
                <c:pt idx="411">
                  <c:v>2.2272727272727271</c:v>
                </c:pt>
                <c:pt idx="412">
                  <c:v>4127.568181818182</c:v>
                </c:pt>
                <c:pt idx="413">
                  <c:v>548.72727272727275</c:v>
                </c:pt>
                <c:pt idx="414">
                  <c:v>2840</c:v>
                </c:pt>
                <c:pt idx="415">
                  <c:v>552.41</c:v>
                </c:pt>
                <c:pt idx="416">
                  <c:v>1596</c:v>
                </c:pt>
                <c:pt idx="417">
                  <c:v>260</c:v>
                </c:pt>
                <c:pt idx="418">
                  <c:v>393.99</c:v>
                </c:pt>
                <c:pt idx="419">
                  <c:v>164.91</c:v>
                </c:pt>
                <c:pt idx="420">
                  <c:v>43</c:v>
                </c:pt>
                <c:pt idx="421">
                  <c:v>16</c:v>
                </c:pt>
                <c:pt idx="422">
                  <c:v>594</c:v>
                </c:pt>
                <c:pt idx="423">
                  <c:v>195</c:v>
                </c:pt>
              </c:numCache>
            </c:numRef>
          </c:xVal>
          <c:yVal>
            <c:numRef>
              <c:f>[2]AM_BoardingByRoute!$H$3:$H$426</c:f>
              <c:numCache>
                <c:formatCode>General</c:formatCode>
                <c:ptCount val="424"/>
                <c:pt idx="0">
                  <c:v>542.39409255981332</c:v>
                </c:pt>
                <c:pt idx="1">
                  <c:v>1082.5013999938947</c:v>
                </c:pt>
                <c:pt idx="2">
                  <c:v>701.18774199485665</c:v>
                </c:pt>
                <c:pt idx="3">
                  <c:v>669.67494726180951</c:v>
                </c:pt>
                <c:pt idx="4">
                  <c:v>1790.4957933425871</c:v>
                </c:pt>
                <c:pt idx="5">
                  <c:v>1908.9594230651821</c:v>
                </c:pt>
                <c:pt idx="6">
                  <c:v>892.44172668456793</c:v>
                </c:pt>
                <c:pt idx="7">
                  <c:v>438.2645492553699</c:v>
                </c:pt>
                <c:pt idx="8">
                  <c:v>582.26774024963208</c:v>
                </c:pt>
                <c:pt idx="9">
                  <c:v>788.36274814605406</c:v>
                </c:pt>
                <c:pt idx="10">
                  <c:v>305.38213852792933</c:v>
                </c:pt>
                <c:pt idx="11">
                  <c:v>739.31760883331106</c:v>
                </c:pt>
                <c:pt idx="12">
                  <c:v>571.50312611460629</c:v>
                </c:pt>
                <c:pt idx="13">
                  <c:v>1291.9572591781589</c:v>
                </c:pt>
                <c:pt idx="14">
                  <c:v>1032.3238372802707</c:v>
                </c:pt>
                <c:pt idx="15">
                  <c:v>804.07999801635629</c:v>
                </c:pt>
                <c:pt idx="16">
                  <c:v>950.8233728408793</c:v>
                </c:pt>
                <c:pt idx="17">
                  <c:v>122.75761985778789</c:v>
                </c:pt>
                <c:pt idx="18">
                  <c:v>871.91229438781488</c:v>
                </c:pt>
                <c:pt idx="19">
                  <c:v>328.57571029663063</c:v>
                </c:pt>
                <c:pt idx="20">
                  <c:v>454.18553352355912</c:v>
                </c:pt>
                <c:pt idx="21">
                  <c:v>613.69923591613713</c:v>
                </c:pt>
                <c:pt idx="22">
                  <c:v>369.02827739715525</c:v>
                </c:pt>
                <c:pt idx="23">
                  <c:v>822.11409759521348</c:v>
                </c:pt>
                <c:pt idx="24">
                  <c:v>81.88609433174102</c:v>
                </c:pt>
                <c:pt idx="25">
                  <c:v>971.55608272552354</c:v>
                </c:pt>
                <c:pt idx="26">
                  <c:v>415.01626205444279</c:v>
                </c:pt>
                <c:pt idx="27">
                  <c:v>411.49646377563431</c:v>
                </c:pt>
                <c:pt idx="28">
                  <c:v>699.95809555053506</c:v>
                </c:pt>
                <c:pt idx="29">
                  <c:v>79.392789840698001</c:v>
                </c:pt>
                <c:pt idx="30">
                  <c:v>7.8236135244369391</c:v>
                </c:pt>
                <c:pt idx="31">
                  <c:v>1884.1021447181661</c:v>
                </c:pt>
                <c:pt idx="32">
                  <c:v>280.35061645507767</c:v>
                </c:pt>
                <c:pt idx="33">
                  <c:v>3.200301945209501</c:v>
                </c:pt>
                <c:pt idx="34">
                  <c:v>468.38050460815327</c:v>
                </c:pt>
                <c:pt idx="35">
                  <c:v>2959.6694259643468</c:v>
                </c:pt>
                <c:pt idx="36">
                  <c:v>18.876079082488982</c:v>
                </c:pt>
                <c:pt idx="37">
                  <c:v>1137.9082193374595</c:v>
                </c:pt>
                <c:pt idx="38">
                  <c:v>1040.1081066131574</c:v>
                </c:pt>
                <c:pt idx="39">
                  <c:v>22.203183650970448</c:v>
                </c:pt>
                <c:pt idx="40">
                  <c:v>77.050733789801484</c:v>
                </c:pt>
                <c:pt idx="41">
                  <c:v>2050.2518664561167</c:v>
                </c:pt>
                <c:pt idx="42">
                  <c:v>903.16072797775109</c:v>
                </c:pt>
                <c:pt idx="43">
                  <c:v>35.818926513194938</c:v>
                </c:pt>
                <c:pt idx="44">
                  <c:v>26.860532999038671</c:v>
                </c:pt>
                <c:pt idx="45">
                  <c:v>1042.0323128700231</c:v>
                </c:pt>
                <c:pt idx="46">
                  <c:v>437.24695205688391</c:v>
                </c:pt>
                <c:pt idx="47">
                  <c:v>472.26602077484029</c:v>
                </c:pt>
                <c:pt idx="48">
                  <c:v>191.44411563873271</c:v>
                </c:pt>
                <c:pt idx="49">
                  <c:v>680.14968872070222</c:v>
                </c:pt>
                <c:pt idx="50">
                  <c:v>440.67831420898301</c:v>
                </c:pt>
                <c:pt idx="51">
                  <c:v>506.1356439590449</c:v>
                </c:pt>
                <c:pt idx="52">
                  <c:v>774.38268280029183</c:v>
                </c:pt>
                <c:pt idx="53">
                  <c:v>294.41004657745299</c:v>
                </c:pt>
                <c:pt idx="54">
                  <c:v>322.00906038284279</c:v>
                </c:pt>
                <c:pt idx="55">
                  <c:v>1139.3844680786099</c:v>
                </c:pt>
                <c:pt idx="56">
                  <c:v>694.62328147888013</c:v>
                </c:pt>
                <c:pt idx="57">
                  <c:v>659.52688407897836</c:v>
                </c:pt>
                <c:pt idx="58">
                  <c:v>990.10847568511758</c:v>
                </c:pt>
                <c:pt idx="59">
                  <c:v>380.83226776122899</c:v>
                </c:pt>
                <c:pt idx="60">
                  <c:v>1206.9316673278779</c:v>
                </c:pt>
                <c:pt idx="61">
                  <c:v>641.89031982421807</c:v>
                </c:pt>
                <c:pt idx="62">
                  <c:v>342.13757324218699</c:v>
                </c:pt>
                <c:pt idx="63">
                  <c:v>238.49534606933582</c:v>
                </c:pt>
                <c:pt idx="64">
                  <c:v>1052.4700002670256</c:v>
                </c:pt>
                <c:pt idx="65">
                  <c:v>259.08279037475518</c:v>
                </c:pt>
                <c:pt idx="66">
                  <c:v>148.41173934936489</c:v>
                </c:pt>
                <c:pt idx="67">
                  <c:v>849.90789413452103</c:v>
                </c:pt>
                <c:pt idx="68">
                  <c:v>214.48904585838275</c:v>
                </c:pt>
                <c:pt idx="69">
                  <c:v>49.293129920959409</c:v>
                </c:pt>
                <c:pt idx="70">
                  <c:v>430.44103813171233</c:v>
                </c:pt>
                <c:pt idx="71">
                  <c:v>69.215881347656108</c:v>
                </c:pt>
                <c:pt idx="72">
                  <c:v>159.35672378540019</c:v>
                </c:pt>
                <c:pt idx="73">
                  <c:v>105.4516410827635</c:v>
                </c:pt>
                <c:pt idx="74">
                  <c:v>113.80643284320813</c:v>
                </c:pt>
                <c:pt idx="75">
                  <c:v>55.683440238237296</c:v>
                </c:pt>
                <c:pt idx="76">
                  <c:v>1458.3905525207506</c:v>
                </c:pt>
                <c:pt idx="77">
                  <c:v>744.62056636810109</c:v>
                </c:pt>
                <c:pt idx="78">
                  <c:v>344.83378219604469</c:v>
                </c:pt>
                <c:pt idx="79">
                  <c:v>156.79384994506819</c:v>
                </c:pt>
                <c:pt idx="80">
                  <c:v>767.08453178405546</c:v>
                </c:pt>
                <c:pt idx="81">
                  <c:v>468.83471965789744</c:v>
                </c:pt>
                <c:pt idx="82">
                  <c:v>297.23168563842751</c:v>
                </c:pt>
                <c:pt idx="83">
                  <c:v>3.5508858934044758</c:v>
                </c:pt>
                <c:pt idx="84">
                  <c:v>183.58930015563939</c:v>
                </c:pt>
                <c:pt idx="85">
                  <c:v>319.56878900527897</c:v>
                </c:pt>
                <c:pt idx="86">
                  <c:v>73.984378814697109</c:v>
                </c:pt>
                <c:pt idx="87">
                  <c:v>141.2675514221188</c:v>
                </c:pt>
                <c:pt idx="88">
                  <c:v>32.908321857452307</c:v>
                </c:pt>
                <c:pt idx="89">
                  <c:v>627.09842443466152</c:v>
                </c:pt>
                <c:pt idx="90">
                  <c:v>106.1133594512939</c:v>
                </c:pt>
                <c:pt idx="91">
                  <c:v>235.63703918456997</c:v>
                </c:pt>
                <c:pt idx="92">
                  <c:v>38.509097695350597</c:v>
                </c:pt>
                <c:pt idx="93">
                  <c:v>1885.4654998779283</c:v>
                </c:pt>
                <c:pt idx="94">
                  <c:v>81.3489341735838</c:v>
                </c:pt>
                <c:pt idx="95">
                  <c:v>186.11367988586389</c:v>
                </c:pt>
                <c:pt idx="96">
                  <c:v>14.218103170394881</c:v>
                </c:pt>
                <c:pt idx="97">
                  <c:v>91.979736328124915</c:v>
                </c:pt>
                <c:pt idx="98">
                  <c:v>61.441800117492583</c:v>
                </c:pt>
                <c:pt idx="99">
                  <c:v>94.097858428954893</c:v>
                </c:pt>
                <c:pt idx="100">
                  <c:v>140.5198516845702</c:v>
                </c:pt>
                <c:pt idx="101">
                  <c:v>137.0092887878416</c:v>
                </c:pt>
                <c:pt idx="102">
                  <c:v>294.53044509887627</c:v>
                </c:pt>
                <c:pt idx="103">
                  <c:v>123.40458202362052</c:v>
                </c:pt>
                <c:pt idx="104">
                  <c:v>266.9517116546628</c:v>
                </c:pt>
                <c:pt idx="105">
                  <c:v>312.64719009399403</c:v>
                </c:pt>
                <c:pt idx="106">
                  <c:v>134.1656417846678</c:v>
                </c:pt>
                <c:pt idx="107">
                  <c:v>226.37581443786598</c:v>
                </c:pt>
                <c:pt idx="108">
                  <c:v>595.10576629638479</c:v>
                </c:pt>
                <c:pt idx="109">
                  <c:v>22.126908779144273</c:v>
                </c:pt>
                <c:pt idx="110">
                  <c:v>729.07479953765721</c:v>
                </c:pt>
                <c:pt idx="111">
                  <c:v>76.078964233398295</c:v>
                </c:pt>
                <c:pt idx="112">
                  <c:v>667.35725402831906</c:v>
                </c:pt>
                <c:pt idx="113">
                  <c:v>356.86673736572101</c:v>
                </c:pt>
                <c:pt idx="114">
                  <c:v>663.68273162841729</c:v>
                </c:pt>
                <c:pt idx="115">
                  <c:v>464.01636123657204</c:v>
                </c:pt>
                <c:pt idx="116">
                  <c:v>115.42515659332261</c:v>
                </c:pt>
                <c:pt idx="117">
                  <c:v>203.98847484588589</c:v>
                </c:pt>
                <c:pt idx="118">
                  <c:v>83.168804645538231</c:v>
                </c:pt>
                <c:pt idx="119">
                  <c:v>155.4752597808837</c:v>
                </c:pt>
                <c:pt idx="120">
                  <c:v>128.26593875884979</c:v>
                </c:pt>
                <c:pt idx="121">
                  <c:v>226.74800872802729</c:v>
                </c:pt>
                <c:pt idx="122">
                  <c:v>227.09779357910099</c:v>
                </c:pt>
                <c:pt idx="123">
                  <c:v>41.700386285781818</c:v>
                </c:pt>
                <c:pt idx="124">
                  <c:v>22.849999427795399</c:v>
                </c:pt>
                <c:pt idx="125">
                  <c:v>402.11991214752038</c:v>
                </c:pt>
                <c:pt idx="126">
                  <c:v>23.938461720943419</c:v>
                </c:pt>
                <c:pt idx="127">
                  <c:v>97.264587402343579</c:v>
                </c:pt>
                <c:pt idx="128">
                  <c:v>167.81388854980437</c:v>
                </c:pt>
                <c:pt idx="129">
                  <c:v>4.2067078351974398</c:v>
                </c:pt>
                <c:pt idx="130">
                  <c:v>14.836272239685051</c:v>
                </c:pt>
                <c:pt idx="131">
                  <c:v>14.29509210586547</c:v>
                </c:pt>
                <c:pt idx="132">
                  <c:v>63.933762073516647</c:v>
                </c:pt>
                <c:pt idx="133">
                  <c:v>138.5481529235839</c:v>
                </c:pt>
                <c:pt idx="134">
                  <c:v>97.461021423339716</c:v>
                </c:pt>
                <c:pt idx="135">
                  <c:v>779.81819152831827</c:v>
                </c:pt>
                <c:pt idx="136">
                  <c:v>395.6124343872055</c:v>
                </c:pt>
                <c:pt idx="137">
                  <c:v>197.2023925781248</c:v>
                </c:pt>
                <c:pt idx="138">
                  <c:v>368.22260284423686</c:v>
                </c:pt>
                <c:pt idx="139">
                  <c:v>211.50228500366188</c:v>
                </c:pt>
                <c:pt idx="140">
                  <c:v>424.67998504638609</c:v>
                </c:pt>
                <c:pt idx="141">
                  <c:v>95.975276947021086</c:v>
                </c:pt>
                <c:pt idx="142">
                  <c:v>458.69759368896428</c:v>
                </c:pt>
                <c:pt idx="143">
                  <c:v>306.12429046630831</c:v>
                </c:pt>
                <c:pt idx="144">
                  <c:v>128.49705123901339</c:v>
                </c:pt>
                <c:pt idx="145">
                  <c:v>203.19301986694319</c:v>
                </c:pt>
                <c:pt idx="146">
                  <c:v>1269.2634484171826</c:v>
                </c:pt>
                <c:pt idx="147">
                  <c:v>230.26617240905745</c:v>
                </c:pt>
                <c:pt idx="148">
                  <c:v>375.48693275451649</c:v>
                </c:pt>
                <c:pt idx="149">
                  <c:v>947.81696510314805</c:v>
                </c:pt>
                <c:pt idx="150">
                  <c:v>205.58260540664173</c:v>
                </c:pt>
                <c:pt idx="151">
                  <c:v>0</c:v>
                </c:pt>
                <c:pt idx="152">
                  <c:v>354.36428260803189</c:v>
                </c:pt>
                <c:pt idx="153">
                  <c:v>823.77969741821107</c:v>
                </c:pt>
                <c:pt idx="154">
                  <c:v>506.06826782226301</c:v>
                </c:pt>
                <c:pt idx="155">
                  <c:v>136.39451980590812</c:v>
                </c:pt>
                <c:pt idx="156">
                  <c:v>178.25625228881822</c:v>
                </c:pt>
                <c:pt idx="157">
                  <c:v>1139.8458147048932</c:v>
                </c:pt>
                <c:pt idx="158">
                  <c:v>64.772436141967603</c:v>
                </c:pt>
                <c:pt idx="159">
                  <c:v>273.83378601074196</c:v>
                </c:pt>
                <c:pt idx="160">
                  <c:v>860.56235504150243</c:v>
                </c:pt>
                <c:pt idx="161">
                  <c:v>149.30329132080061</c:v>
                </c:pt>
                <c:pt idx="162">
                  <c:v>180.98930239677401</c:v>
                </c:pt>
                <c:pt idx="163">
                  <c:v>415.0018920898429</c:v>
                </c:pt>
                <c:pt idx="164">
                  <c:v>916.96740150451512</c:v>
                </c:pt>
                <c:pt idx="165">
                  <c:v>1591.6378707885733</c:v>
                </c:pt>
                <c:pt idx="166">
                  <c:v>552.07484436034997</c:v>
                </c:pt>
                <c:pt idx="167">
                  <c:v>347.74482727050679</c:v>
                </c:pt>
                <c:pt idx="168">
                  <c:v>128.4626731872558</c:v>
                </c:pt>
                <c:pt idx="169">
                  <c:v>398.95533752441298</c:v>
                </c:pt>
                <c:pt idx="170">
                  <c:v>222.08379364013661</c:v>
                </c:pt>
                <c:pt idx="171">
                  <c:v>302.16883850097588</c:v>
                </c:pt>
                <c:pt idx="172">
                  <c:v>202.36744689941398</c:v>
                </c:pt>
                <c:pt idx="173">
                  <c:v>390.26621723174964</c:v>
                </c:pt>
                <c:pt idx="174">
                  <c:v>1910.2504882812427</c:v>
                </c:pt>
                <c:pt idx="175">
                  <c:v>300.29402923583831</c:v>
                </c:pt>
                <c:pt idx="176">
                  <c:v>235.71160125732411</c:v>
                </c:pt>
                <c:pt idx="177">
                  <c:v>587.63031673431249</c:v>
                </c:pt>
                <c:pt idx="178">
                  <c:v>526.44789886474405</c:v>
                </c:pt>
                <c:pt idx="179">
                  <c:v>161.33499526977531</c:v>
                </c:pt>
                <c:pt idx="180">
                  <c:v>229.0954246520987</c:v>
                </c:pt>
                <c:pt idx="181">
                  <c:v>68.364969253539812</c:v>
                </c:pt>
                <c:pt idx="182">
                  <c:v>437.29940032958922</c:v>
                </c:pt>
                <c:pt idx="183">
                  <c:v>871.25188064574991</c:v>
                </c:pt>
                <c:pt idx="184">
                  <c:v>232.47194671630854</c:v>
                </c:pt>
                <c:pt idx="185">
                  <c:v>55.585753679275463</c:v>
                </c:pt>
                <c:pt idx="186">
                  <c:v>165.59062838554343</c:v>
                </c:pt>
                <c:pt idx="187">
                  <c:v>274.77459716796733</c:v>
                </c:pt>
                <c:pt idx="188">
                  <c:v>158.35846042633028</c:v>
                </c:pt>
                <c:pt idx="189">
                  <c:v>205.89050483703579</c:v>
                </c:pt>
                <c:pt idx="190">
                  <c:v>282.25354385375971</c:v>
                </c:pt>
                <c:pt idx="191">
                  <c:v>372.6316223144529</c:v>
                </c:pt>
                <c:pt idx="192">
                  <c:v>367.03932380676201</c:v>
                </c:pt>
                <c:pt idx="193">
                  <c:v>3119.5275878906232</c:v>
                </c:pt>
                <c:pt idx="194">
                  <c:v>885.2840003967267</c:v>
                </c:pt>
                <c:pt idx="195">
                  <c:v>383.74641418456804</c:v>
                </c:pt>
                <c:pt idx="196">
                  <c:v>23.58628845214842</c:v>
                </c:pt>
                <c:pt idx="197">
                  <c:v>6.6354705095290907</c:v>
                </c:pt>
                <c:pt idx="198">
                  <c:v>63.914534091949356</c:v>
                </c:pt>
                <c:pt idx="199">
                  <c:v>294.90290069580038</c:v>
                </c:pt>
                <c:pt idx="200">
                  <c:v>79.123928070068203</c:v>
                </c:pt>
                <c:pt idx="201">
                  <c:v>0</c:v>
                </c:pt>
                <c:pt idx="202">
                  <c:v>2773.7270355224537</c:v>
                </c:pt>
                <c:pt idx="203">
                  <c:v>1462.7129960060095</c:v>
                </c:pt>
                <c:pt idx="204">
                  <c:v>971.64350843429372</c:v>
                </c:pt>
                <c:pt idx="205">
                  <c:v>114.8404397964475</c:v>
                </c:pt>
                <c:pt idx="206">
                  <c:v>289.21071434020979</c:v>
                </c:pt>
                <c:pt idx="207">
                  <c:v>119.6164741516111</c:v>
                </c:pt>
                <c:pt idx="208">
                  <c:v>263.3333873748777</c:v>
                </c:pt>
                <c:pt idx="209">
                  <c:v>10.29299688339232</c:v>
                </c:pt>
                <c:pt idx="210">
                  <c:v>77.094901084899846</c:v>
                </c:pt>
                <c:pt idx="211">
                  <c:v>267.17508697509732</c:v>
                </c:pt>
                <c:pt idx="212">
                  <c:v>156.48871135711633</c:v>
                </c:pt>
                <c:pt idx="213">
                  <c:v>143.10745620727525</c:v>
                </c:pt>
                <c:pt idx="214">
                  <c:v>327.93365383148171</c:v>
                </c:pt>
                <c:pt idx="215">
                  <c:v>80.018344879150163</c:v>
                </c:pt>
                <c:pt idx="216">
                  <c:v>256.33749389648398</c:v>
                </c:pt>
                <c:pt idx="217">
                  <c:v>479.76952743530228</c:v>
                </c:pt>
                <c:pt idx="218">
                  <c:v>161.63436317443819</c:v>
                </c:pt>
                <c:pt idx="219">
                  <c:v>187.13295745849581</c:v>
                </c:pt>
                <c:pt idx="220">
                  <c:v>181.05547904968228</c:v>
                </c:pt>
                <c:pt idx="221">
                  <c:v>171.70048046112032</c:v>
                </c:pt>
                <c:pt idx="222">
                  <c:v>51.502394199371309</c:v>
                </c:pt>
                <c:pt idx="223">
                  <c:v>99.078796386718608</c:v>
                </c:pt>
                <c:pt idx="224">
                  <c:v>116.04730272293068</c:v>
                </c:pt>
                <c:pt idx="225">
                  <c:v>248.94641494750942</c:v>
                </c:pt>
                <c:pt idx="226">
                  <c:v>265.87233734130837</c:v>
                </c:pt>
                <c:pt idx="227">
                  <c:v>2.3922078013420052</c:v>
                </c:pt>
                <c:pt idx="228">
                  <c:v>248.46319389343228</c:v>
                </c:pt>
                <c:pt idx="229">
                  <c:v>503.58182525634572</c:v>
                </c:pt>
                <c:pt idx="230">
                  <c:v>154.85691070556609</c:v>
                </c:pt>
                <c:pt idx="231">
                  <c:v>19.530949592590289</c:v>
                </c:pt>
                <c:pt idx="232">
                  <c:v>81.539621591567766</c:v>
                </c:pt>
                <c:pt idx="233">
                  <c:v>121.5127334594725</c:v>
                </c:pt>
                <c:pt idx="234">
                  <c:v>101.50133228301969</c:v>
                </c:pt>
                <c:pt idx="235">
                  <c:v>239.52523803710883</c:v>
                </c:pt>
                <c:pt idx="236">
                  <c:v>516.94614744186345</c:v>
                </c:pt>
                <c:pt idx="237">
                  <c:v>5.1333333402872086</c:v>
                </c:pt>
                <c:pt idx="238">
                  <c:v>6.6666670143604195E-2</c:v>
                </c:pt>
                <c:pt idx="239">
                  <c:v>0</c:v>
                </c:pt>
                <c:pt idx="240">
                  <c:v>276.33411026000942</c:v>
                </c:pt>
                <c:pt idx="241">
                  <c:v>287.72049975395169</c:v>
                </c:pt>
                <c:pt idx="242">
                  <c:v>28.704005002975435</c:v>
                </c:pt>
                <c:pt idx="243">
                  <c:v>16.5763018131256</c:v>
                </c:pt>
                <c:pt idx="244">
                  <c:v>0</c:v>
                </c:pt>
                <c:pt idx="245">
                  <c:v>151.90649032592762</c:v>
                </c:pt>
                <c:pt idx="246">
                  <c:v>20.787745952606191</c:v>
                </c:pt>
                <c:pt idx="247">
                  <c:v>68.042628288268929</c:v>
                </c:pt>
                <c:pt idx="248">
                  <c:v>0</c:v>
                </c:pt>
                <c:pt idx="249">
                  <c:v>398.18479919433571</c:v>
                </c:pt>
                <c:pt idx="250">
                  <c:v>409.42977142333939</c:v>
                </c:pt>
                <c:pt idx="251">
                  <c:v>20.122513294219949</c:v>
                </c:pt>
                <c:pt idx="252">
                  <c:v>34.516501128673461</c:v>
                </c:pt>
                <c:pt idx="253">
                  <c:v>609.32039642333871</c:v>
                </c:pt>
                <c:pt idx="254">
                  <c:v>405.36340332031227</c:v>
                </c:pt>
                <c:pt idx="255">
                  <c:v>49.151424884796057</c:v>
                </c:pt>
                <c:pt idx="256">
                  <c:v>77.847758293151799</c:v>
                </c:pt>
                <c:pt idx="257">
                  <c:v>275.61708259582497</c:v>
                </c:pt>
                <c:pt idx="258">
                  <c:v>617.45001983642237</c:v>
                </c:pt>
                <c:pt idx="259">
                  <c:v>545.26665115356286</c:v>
                </c:pt>
                <c:pt idx="260">
                  <c:v>483.90570068359182</c:v>
                </c:pt>
                <c:pt idx="261">
                  <c:v>275.87547492980929</c:v>
                </c:pt>
                <c:pt idx="262">
                  <c:v>54.471185684204002</c:v>
                </c:pt>
                <c:pt idx="263">
                  <c:v>15.13291311264037</c:v>
                </c:pt>
                <c:pt idx="264">
                  <c:v>192.28944396972628</c:v>
                </c:pt>
                <c:pt idx="265">
                  <c:v>97.699099540710193</c:v>
                </c:pt>
                <c:pt idx="266">
                  <c:v>115.1564359664913</c:v>
                </c:pt>
                <c:pt idx="267">
                  <c:v>28.435123443603487</c:v>
                </c:pt>
                <c:pt idx="268">
                  <c:v>502.26646423339702</c:v>
                </c:pt>
                <c:pt idx="269">
                  <c:v>956.70467376708802</c:v>
                </c:pt>
                <c:pt idx="270">
                  <c:v>527.09227561950581</c:v>
                </c:pt>
                <c:pt idx="271">
                  <c:v>99.956589698791362</c:v>
                </c:pt>
                <c:pt idx="272">
                  <c:v>57.872756958007699</c:v>
                </c:pt>
                <c:pt idx="273">
                  <c:v>24.809257864952059</c:v>
                </c:pt>
                <c:pt idx="274">
                  <c:v>60.402220726013155</c:v>
                </c:pt>
                <c:pt idx="275">
                  <c:v>276.53423213958706</c:v>
                </c:pt>
                <c:pt idx="276">
                  <c:v>92.735754966735499</c:v>
                </c:pt>
                <c:pt idx="277">
                  <c:v>215.41213417053189</c:v>
                </c:pt>
                <c:pt idx="278">
                  <c:v>295.51564025878878</c:v>
                </c:pt>
                <c:pt idx="279">
                  <c:v>459.10214233398352</c:v>
                </c:pt>
                <c:pt idx="280">
                  <c:v>183.84166717529291</c:v>
                </c:pt>
                <c:pt idx="281">
                  <c:v>208.51110839843687</c:v>
                </c:pt>
                <c:pt idx="282">
                  <c:v>154.57762908935541</c:v>
                </c:pt>
                <c:pt idx="283">
                  <c:v>175.9094963073729</c:v>
                </c:pt>
                <c:pt idx="284">
                  <c:v>198.49214172363259</c:v>
                </c:pt>
                <c:pt idx="285">
                  <c:v>202.04145050048808</c:v>
                </c:pt>
                <c:pt idx="286">
                  <c:v>508.27066040038903</c:v>
                </c:pt>
                <c:pt idx="287">
                  <c:v>457.05773162841695</c:v>
                </c:pt>
                <c:pt idx="288">
                  <c:v>215.8890495300291</c:v>
                </c:pt>
                <c:pt idx="289">
                  <c:v>89.5966472625731</c:v>
                </c:pt>
                <c:pt idx="290">
                  <c:v>121.5086555480956</c:v>
                </c:pt>
                <c:pt idx="291">
                  <c:v>16.141591548919671</c:v>
                </c:pt>
                <c:pt idx="292">
                  <c:v>51.956288337707306</c:v>
                </c:pt>
                <c:pt idx="293">
                  <c:v>16.884640932083112</c:v>
                </c:pt>
                <c:pt idx="294">
                  <c:v>96.769398689269906</c:v>
                </c:pt>
                <c:pt idx="295">
                  <c:v>45.255367279052678</c:v>
                </c:pt>
                <c:pt idx="296">
                  <c:v>121.77031517028799</c:v>
                </c:pt>
                <c:pt idx="297">
                  <c:v>1548.4923706054672</c:v>
                </c:pt>
                <c:pt idx="298">
                  <c:v>152.84169006347651</c:v>
                </c:pt>
                <c:pt idx="299">
                  <c:v>119.24929618835439</c:v>
                </c:pt>
                <c:pt idx="300">
                  <c:v>220.279155731201</c:v>
                </c:pt>
                <c:pt idx="301">
                  <c:v>298.76546478271331</c:v>
                </c:pt>
                <c:pt idx="302">
                  <c:v>311.5556411743151</c:v>
                </c:pt>
                <c:pt idx="303">
                  <c:v>176.57869720458959</c:v>
                </c:pt>
                <c:pt idx="304">
                  <c:v>53.375865936279197</c:v>
                </c:pt>
                <c:pt idx="305">
                  <c:v>451.16973114013604</c:v>
                </c:pt>
                <c:pt idx="306">
                  <c:v>5.9827119261026338</c:v>
                </c:pt>
                <c:pt idx="307">
                  <c:v>9.399894714355451</c:v>
                </c:pt>
                <c:pt idx="308">
                  <c:v>15.594526290893551</c:v>
                </c:pt>
                <c:pt idx="309">
                  <c:v>105.09371042251568</c:v>
                </c:pt>
                <c:pt idx="310">
                  <c:v>33.014328420162144</c:v>
                </c:pt>
                <c:pt idx="311">
                  <c:v>143.0189590454099</c:v>
                </c:pt>
                <c:pt idx="312">
                  <c:v>161.7333602905272</c:v>
                </c:pt>
                <c:pt idx="313">
                  <c:v>28.507204771041849</c:v>
                </c:pt>
                <c:pt idx="314">
                  <c:v>59.972920417785502</c:v>
                </c:pt>
                <c:pt idx="315">
                  <c:v>93.01091289520221</c:v>
                </c:pt>
                <c:pt idx="316">
                  <c:v>58.453534126281497</c:v>
                </c:pt>
                <c:pt idx="317">
                  <c:v>5.3344460278749404</c:v>
                </c:pt>
                <c:pt idx="318">
                  <c:v>28.453627943992593</c:v>
                </c:pt>
                <c:pt idx="319">
                  <c:v>55.891166210174418</c:v>
                </c:pt>
                <c:pt idx="320">
                  <c:v>55.941288471221768</c:v>
                </c:pt>
                <c:pt idx="321">
                  <c:v>62.516788959503103</c:v>
                </c:pt>
                <c:pt idx="322">
                  <c:v>39.624374866485482</c:v>
                </c:pt>
                <c:pt idx="323">
                  <c:v>14.741270035505279</c:v>
                </c:pt>
                <c:pt idx="324">
                  <c:v>41.777904510497976</c:v>
                </c:pt>
                <c:pt idx="325">
                  <c:v>2.5714287459850276</c:v>
                </c:pt>
                <c:pt idx="326">
                  <c:v>0</c:v>
                </c:pt>
                <c:pt idx="327">
                  <c:v>2.3214285969734183</c:v>
                </c:pt>
                <c:pt idx="328">
                  <c:v>3.065844058990467</c:v>
                </c:pt>
                <c:pt idx="329">
                  <c:v>0</c:v>
                </c:pt>
                <c:pt idx="330">
                  <c:v>4.79262530803679</c:v>
                </c:pt>
                <c:pt idx="331">
                  <c:v>1.25</c:v>
                </c:pt>
                <c:pt idx="332">
                  <c:v>27.471883893012972</c:v>
                </c:pt>
                <c:pt idx="333">
                  <c:v>182.31282162666292</c:v>
                </c:pt>
                <c:pt idx="334">
                  <c:v>70.180502459406682</c:v>
                </c:pt>
                <c:pt idx="335">
                  <c:v>16.652381896972642</c:v>
                </c:pt>
                <c:pt idx="336">
                  <c:v>23.810487508773711</c:v>
                </c:pt>
                <c:pt idx="337">
                  <c:v>14.282547235488879</c:v>
                </c:pt>
                <c:pt idx="338">
                  <c:v>18.548366785049428</c:v>
                </c:pt>
                <c:pt idx="339">
                  <c:v>1.3799999952316215</c:v>
                </c:pt>
                <c:pt idx="340">
                  <c:v>15.52499985694884</c:v>
                </c:pt>
                <c:pt idx="341">
                  <c:v>5.2999999523162824</c:v>
                </c:pt>
                <c:pt idx="342">
                  <c:v>9.375</c:v>
                </c:pt>
                <c:pt idx="343">
                  <c:v>18.548366785049428</c:v>
                </c:pt>
                <c:pt idx="344">
                  <c:v>0</c:v>
                </c:pt>
                <c:pt idx="345">
                  <c:v>10.70580589771269</c:v>
                </c:pt>
                <c:pt idx="346">
                  <c:v>14.848719120025619</c:v>
                </c:pt>
                <c:pt idx="347">
                  <c:v>3.1153846979141231</c:v>
                </c:pt>
                <c:pt idx="348">
                  <c:v>31.832842826843219</c:v>
                </c:pt>
                <c:pt idx="349">
                  <c:v>28.379732131957908</c:v>
                </c:pt>
                <c:pt idx="350">
                  <c:v>26.923765182495053</c:v>
                </c:pt>
                <c:pt idx="351">
                  <c:v>8.779615163803081</c:v>
                </c:pt>
                <c:pt idx="352">
                  <c:v>24.808345794677727</c:v>
                </c:pt>
                <c:pt idx="353">
                  <c:v>28.363739013671779</c:v>
                </c:pt>
                <c:pt idx="354">
                  <c:v>48.443459510803095</c:v>
                </c:pt>
                <c:pt idx="355">
                  <c:v>31.479810714721619</c:v>
                </c:pt>
                <c:pt idx="356">
                  <c:v>17.076359510421739</c:v>
                </c:pt>
                <c:pt idx="357">
                  <c:v>5.88437712192533</c:v>
                </c:pt>
                <c:pt idx="358">
                  <c:v>18.459034442901601</c:v>
                </c:pt>
                <c:pt idx="359">
                  <c:v>65.634570121764995</c:v>
                </c:pt>
                <c:pt idx="360">
                  <c:v>15.832853794097879</c:v>
                </c:pt>
                <c:pt idx="361">
                  <c:v>10.08247852325438</c:v>
                </c:pt>
                <c:pt idx="362">
                  <c:v>25.794990062713591</c:v>
                </c:pt>
                <c:pt idx="363">
                  <c:v>49.630400657653695</c:v>
                </c:pt>
                <c:pt idx="364">
                  <c:v>9.6566019058227397</c:v>
                </c:pt>
                <c:pt idx="365">
                  <c:v>23.39079904556273</c:v>
                </c:pt>
                <c:pt idx="366">
                  <c:v>107.7688579559325</c:v>
                </c:pt>
                <c:pt idx="367">
                  <c:v>56.437853813171202</c:v>
                </c:pt>
                <c:pt idx="368">
                  <c:v>23.671495914459218</c:v>
                </c:pt>
                <c:pt idx="369">
                  <c:v>98.432559967040802</c:v>
                </c:pt>
                <c:pt idx="370">
                  <c:v>0</c:v>
                </c:pt>
                <c:pt idx="371">
                  <c:v>0</c:v>
                </c:pt>
                <c:pt idx="372">
                  <c:v>765.46565628051519</c:v>
                </c:pt>
                <c:pt idx="373">
                  <c:v>873.56260871887071</c:v>
                </c:pt>
                <c:pt idx="374">
                  <c:v>840.2871551513648</c:v>
                </c:pt>
                <c:pt idx="375">
                  <c:v>199.07278442382801</c:v>
                </c:pt>
                <c:pt idx="376">
                  <c:v>1781.8648147582994</c:v>
                </c:pt>
                <c:pt idx="377">
                  <c:v>581.84638214111294</c:v>
                </c:pt>
                <c:pt idx="378">
                  <c:v>3679.1333312988222</c:v>
                </c:pt>
                <c:pt idx="379">
                  <c:v>4335.0994606018012</c:v>
                </c:pt>
                <c:pt idx="380">
                  <c:v>694.62707901000829</c:v>
                </c:pt>
                <c:pt idx="381">
                  <c:v>200.27739906311021</c:v>
                </c:pt>
                <c:pt idx="382">
                  <c:v>263.98800182342501</c:v>
                </c:pt>
                <c:pt idx="383">
                  <c:v>819.47416496276651</c:v>
                </c:pt>
                <c:pt idx="384">
                  <c:v>1371.0197601318328</c:v>
                </c:pt>
                <c:pt idx="385">
                  <c:v>390.91970443725563</c:v>
                </c:pt>
                <c:pt idx="386">
                  <c:v>71.216073036193706</c:v>
                </c:pt>
                <c:pt idx="387">
                  <c:v>53.358569443225733</c:v>
                </c:pt>
                <c:pt idx="388">
                  <c:v>99.220855712890398</c:v>
                </c:pt>
                <c:pt idx="389">
                  <c:v>895.08201408385958</c:v>
                </c:pt>
                <c:pt idx="390">
                  <c:v>475.6821005344388</c:v>
                </c:pt>
                <c:pt idx="391">
                  <c:v>219.33415031433071</c:v>
                </c:pt>
                <c:pt idx="392">
                  <c:v>141.5113143920897</c:v>
                </c:pt>
                <c:pt idx="393">
                  <c:v>940.03137796744477</c:v>
                </c:pt>
                <c:pt idx="394">
                  <c:v>135.35621643066389</c:v>
                </c:pt>
                <c:pt idx="395">
                  <c:v>444.56584548950138</c:v>
                </c:pt>
                <c:pt idx="396">
                  <c:v>241.13842010498041</c:v>
                </c:pt>
                <c:pt idx="397">
                  <c:v>1.579740226268767</c:v>
                </c:pt>
                <c:pt idx="398">
                  <c:v>230.05519723892186</c:v>
                </c:pt>
                <c:pt idx="399">
                  <c:v>398.10556411743141</c:v>
                </c:pt>
                <c:pt idx="400">
                  <c:v>280.56724351644436</c:v>
                </c:pt>
                <c:pt idx="401">
                  <c:v>44.133047103881722</c:v>
                </c:pt>
                <c:pt idx="402">
                  <c:v>112.26157379150371</c:v>
                </c:pt>
                <c:pt idx="403">
                  <c:v>262.8771533966061</c:v>
                </c:pt>
                <c:pt idx="404">
                  <c:v>130.31023406982411</c:v>
                </c:pt>
                <c:pt idx="405">
                  <c:v>86.403608322143398</c:v>
                </c:pt>
                <c:pt idx="406">
                  <c:v>105.79213237762433</c:v>
                </c:pt>
                <c:pt idx="407">
                  <c:v>152.17706680297832</c:v>
                </c:pt>
                <c:pt idx="408">
                  <c:v>18.93119001388548</c:v>
                </c:pt>
                <c:pt idx="409">
                  <c:v>0</c:v>
                </c:pt>
                <c:pt idx="410">
                  <c:v>33.680463790893519</c:v>
                </c:pt>
                <c:pt idx="411">
                  <c:v>0</c:v>
                </c:pt>
                <c:pt idx="412">
                  <c:v>3808.952316284167</c:v>
                </c:pt>
                <c:pt idx="413">
                  <c:v>23.210668563842752</c:v>
                </c:pt>
                <c:pt idx="414">
                  <c:v>3783.495773315427</c:v>
                </c:pt>
                <c:pt idx="415">
                  <c:v>1236.6676769256592</c:v>
                </c:pt>
                <c:pt idx="416">
                  <c:v>0</c:v>
                </c:pt>
                <c:pt idx="417">
                  <c:v>0</c:v>
                </c:pt>
                <c:pt idx="418">
                  <c:v>55.850087404250942</c:v>
                </c:pt>
                <c:pt idx="419">
                  <c:v>90.123958587646257</c:v>
                </c:pt>
                <c:pt idx="420">
                  <c:v>28.402880191802911</c:v>
                </c:pt>
                <c:pt idx="421">
                  <c:v>1</c:v>
                </c:pt>
                <c:pt idx="422">
                  <c:v>484.19246387481627</c:v>
                </c:pt>
                <c:pt idx="423">
                  <c:v>102.44239997863751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89760"/>
        <c:axId val="109191936"/>
      </c:scatterChart>
      <c:valAx>
        <c:axId val="109189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Observed AM Transit Boardings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191936"/>
        <c:crosses val="autoZero"/>
        <c:crossBetween val="midCat"/>
      </c:valAx>
      <c:valAx>
        <c:axId val="109191936"/>
        <c:scaling>
          <c:orientation val="minMax"/>
          <c:max val="5000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</a:t>
                </a:r>
                <a:r>
                  <a:rPr lang="en-US" baseline="0"/>
                  <a:t> Modeled Transit Boardings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189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AM Model  Metro</a:t>
            </a:r>
            <a:r>
              <a:rPr lang="en-US" baseline="0"/>
              <a:t> King County Routes</a:t>
            </a:r>
            <a:endParaRPr lang="en-US"/>
          </a:p>
        </c:rich>
      </c:tx>
      <c:layout>
        <c:manualLayout>
          <c:xMode val="edge"/>
          <c:yMode val="edge"/>
          <c:x val="0.16129155730533684"/>
          <c:y val="4.166666666666666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[2]AM_BoardingByRoute!$H$2</c:f>
              <c:strCache>
                <c:ptCount val="1"/>
                <c:pt idx="0">
                  <c:v>AM Model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[2]AM_BoardingByRoute!$G$3:$G$204</c:f>
              <c:numCache>
                <c:formatCode>General</c:formatCode>
                <c:ptCount val="202"/>
                <c:pt idx="0">
                  <c:v>540.79999999999995</c:v>
                </c:pt>
                <c:pt idx="1">
                  <c:v>1400.3</c:v>
                </c:pt>
                <c:pt idx="2">
                  <c:v>1299.7</c:v>
                </c:pt>
                <c:pt idx="3">
                  <c:v>1217.0999999999999</c:v>
                </c:pt>
                <c:pt idx="4">
                  <c:v>1388.2</c:v>
                </c:pt>
                <c:pt idx="5">
                  <c:v>1981.7</c:v>
                </c:pt>
                <c:pt idx="6">
                  <c:v>1485.6</c:v>
                </c:pt>
                <c:pt idx="7">
                  <c:v>578</c:v>
                </c:pt>
                <c:pt idx="8">
                  <c:v>855</c:v>
                </c:pt>
                <c:pt idx="9">
                  <c:v>640</c:v>
                </c:pt>
                <c:pt idx="10">
                  <c:v>1384.5</c:v>
                </c:pt>
                <c:pt idx="11">
                  <c:v>607.5</c:v>
                </c:pt>
                <c:pt idx="12">
                  <c:v>1046.2</c:v>
                </c:pt>
                <c:pt idx="13">
                  <c:v>1488.5</c:v>
                </c:pt>
                <c:pt idx="14">
                  <c:v>819.3</c:v>
                </c:pt>
                <c:pt idx="15">
                  <c:v>833.9</c:v>
                </c:pt>
                <c:pt idx="16">
                  <c:v>1066.3</c:v>
                </c:pt>
                <c:pt idx="17">
                  <c:v>122</c:v>
                </c:pt>
                <c:pt idx="18">
                  <c:v>870.19999999999936</c:v>
                </c:pt>
                <c:pt idx="19">
                  <c:v>425.7</c:v>
                </c:pt>
                <c:pt idx="20">
                  <c:v>338.4</c:v>
                </c:pt>
                <c:pt idx="21">
                  <c:v>376.9</c:v>
                </c:pt>
                <c:pt idx="22">
                  <c:v>293.8</c:v>
                </c:pt>
                <c:pt idx="23">
                  <c:v>840.2</c:v>
                </c:pt>
                <c:pt idx="24">
                  <c:v>337.4</c:v>
                </c:pt>
                <c:pt idx="25">
                  <c:v>1129.5999999999999</c:v>
                </c:pt>
                <c:pt idx="26">
                  <c:v>449.1</c:v>
                </c:pt>
                <c:pt idx="27">
                  <c:v>320.7</c:v>
                </c:pt>
                <c:pt idx="28">
                  <c:v>525.5</c:v>
                </c:pt>
                <c:pt idx="29">
                  <c:v>104.3</c:v>
                </c:pt>
                <c:pt idx="30">
                  <c:v>22.3</c:v>
                </c:pt>
                <c:pt idx="31">
                  <c:v>1678.6</c:v>
                </c:pt>
                <c:pt idx="32">
                  <c:v>191.1</c:v>
                </c:pt>
                <c:pt idx="33">
                  <c:v>6.1</c:v>
                </c:pt>
                <c:pt idx="34">
                  <c:v>391.5</c:v>
                </c:pt>
                <c:pt idx="35">
                  <c:v>2096.9</c:v>
                </c:pt>
                <c:pt idx="36">
                  <c:v>19.5</c:v>
                </c:pt>
                <c:pt idx="37">
                  <c:v>950.5</c:v>
                </c:pt>
                <c:pt idx="38">
                  <c:v>938.9</c:v>
                </c:pt>
                <c:pt idx="39">
                  <c:v>79</c:v>
                </c:pt>
                <c:pt idx="40">
                  <c:v>100.8</c:v>
                </c:pt>
                <c:pt idx="41">
                  <c:v>2033.9</c:v>
                </c:pt>
                <c:pt idx="42">
                  <c:v>952.39999999999941</c:v>
                </c:pt>
                <c:pt idx="43">
                  <c:v>44</c:v>
                </c:pt>
                <c:pt idx="44">
                  <c:v>7.4</c:v>
                </c:pt>
                <c:pt idx="45">
                  <c:v>873.6</c:v>
                </c:pt>
                <c:pt idx="46">
                  <c:v>542.20000000000005</c:v>
                </c:pt>
                <c:pt idx="47">
                  <c:v>395.7</c:v>
                </c:pt>
                <c:pt idx="48">
                  <c:v>161.30000000000001</c:v>
                </c:pt>
                <c:pt idx="49">
                  <c:v>788.6</c:v>
                </c:pt>
                <c:pt idx="50">
                  <c:v>389</c:v>
                </c:pt>
                <c:pt idx="51">
                  <c:v>519</c:v>
                </c:pt>
                <c:pt idx="52">
                  <c:v>617.9</c:v>
                </c:pt>
                <c:pt idx="53">
                  <c:v>306.8</c:v>
                </c:pt>
                <c:pt idx="54">
                  <c:v>336</c:v>
                </c:pt>
                <c:pt idx="55">
                  <c:v>847.3</c:v>
                </c:pt>
                <c:pt idx="56">
                  <c:v>614.1</c:v>
                </c:pt>
                <c:pt idx="57">
                  <c:v>751.29999999999916</c:v>
                </c:pt>
                <c:pt idx="58">
                  <c:v>721.5</c:v>
                </c:pt>
                <c:pt idx="59">
                  <c:v>362.4</c:v>
                </c:pt>
                <c:pt idx="60">
                  <c:v>1048.7</c:v>
                </c:pt>
                <c:pt idx="61">
                  <c:v>406.7</c:v>
                </c:pt>
                <c:pt idx="62">
                  <c:v>343.3</c:v>
                </c:pt>
                <c:pt idx="63">
                  <c:v>168.1</c:v>
                </c:pt>
                <c:pt idx="64">
                  <c:v>830.2</c:v>
                </c:pt>
                <c:pt idx="65">
                  <c:v>168.9</c:v>
                </c:pt>
                <c:pt idx="66">
                  <c:v>212</c:v>
                </c:pt>
                <c:pt idx="67">
                  <c:v>924.5</c:v>
                </c:pt>
                <c:pt idx="68">
                  <c:v>265.3</c:v>
                </c:pt>
                <c:pt idx="69">
                  <c:v>67.599999999999994</c:v>
                </c:pt>
                <c:pt idx="70">
                  <c:v>324.3</c:v>
                </c:pt>
                <c:pt idx="71">
                  <c:v>183.9</c:v>
                </c:pt>
                <c:pt idx="72">
                  <c:v>133.9</c:v>
                </c:pt>
                <c:pt idx="73">
                  <c:v>194</c:v>
                </c:pt>
                <c:pt idx="74">
                  <c:v>11</c:v>
                </c:pt>
                <c:pt idx="75">
                  <c:v>26.2</c:v>
                </c:pt>
                <c:pt idx="76">
                  <c:v>1326.8</c:v>
                </c:pt>
                <c:pt idx="77">
                  <c:v>340.9</c:v>
                </c:pt>
                <c:pt idx="78">
                  <c:v>260.8</c:v>
                </c:pt>
                <c:pt idx="79">
                  <c:v>117.5</c:v>
                </c:pt>
                <c:pt idx="80">
                  <c:v>601.4</c:v>
                </c:pt>
                <c:pt idx="81">
                  <c:v>601.4</c:v>
                </c:pt>
                <c:pt idx="82">
                  <c:v>506.2</c:v>
                </c:pt>
                <c:pt idx="83">
                  <c:v>14.7</c:v>
                </c:pt>
                <c:pt idx="84">
                  <c:v>288.60000000000002</c:v>
                </c:pt>
                <c:pt idx="85">
                  <c:v>513.70000000000005</c:v>
                </c:pt>
                <c:pt idx="86">
                  <c:v>112.2</c:v>
                </c:pt>
                <c:pt idx="87">
                  <c:v>120.8</c:v>
                </c:pt>
                <c:pt idx="88">
                  <c:v>42.9</c:v>
                </c:pt>
                <c:pt idx="89">
                  <c:v>364.8</c:v>
                </c:pt>
                <c:pt idx="90">
                  <c:v>251.8</c:v>
                </c:pt>
                <c:pt idx="91">
                  <c:v>119.3</c:v>
                </c:pt>
                <c:pt idx="92">
                  <c:v>10.5</c:v>
                </c:pt>
                <c:pt idx="93">
                  <c:v>1124.2</c:v>
                </c:pt>
                <c:pt idx="94">
                  <c:v>107.5</c:v>
                </c:pt>
                <c:pt idx="95">
                  <c:v>170.7</c:v>
                </c:pt>
                <c:pt idx="96">
                  <c:v>29.2</c:v>
                </c:pt>
                <c:pt idx="97">
                  <c:v>80.8</c:v>
                </c:pt>
                <c:pt idx="98">
                  <c:v>55.1</c:v>
                </c:pt>
                <c:pt idx="99">
                  <c:v>85.3</c:v>
                </c:pt>
                <c:pt idx="100">
                  <c:v>172</c:v>
                </c:pt>
                <c:pt idx="101">
                  <c:v>215.4</c:v>
                </c:pt>
                <c:pt idx="102">
                  <c:v>158.69999999999999</c:v>
                </c:pt>
                <c:pt idx="103">
                  <c:v>137.1</c:v>
                </c:pt>
                <c:pt idx="104">
                  <c:v>208.5</c:v>
                </c:pt>
                <c:pt idx="105">
                  <c:v>247.7</c:v>
                </c:pt>
                <c:pt idx="106">
                  <c:v>160.1</c:v>
                </c:pt>
                <c:pt idx="107">
                  <c:v>161.5</c:v>
                </c:pt>
                <c:pt idx="108">
                  <c:v>377.2</c:v>
                </c:pt>
                <c:pt idx="109">
                  <c:v>37.299999999999997</c:v>
                </c:pt>
                <c:pt idx="110">
                  <c:v>748</c:v>
                </c:pt>
                <c:pt idx="111">
                  <c:v>93.5</c:v>
                </c:pt>
                <c:pt idx="112">
                  <c:v>313.8</c:v>
                </c:pt>
                <c:pt idx="113">
                  <c:v>195.4</c:v>
                </c:pt>
                <c:pt idx="114">
                  <c:v>719.1</c:v>
                </c:pt>
                <c:pt idx="115">
                  <c:v>305.60000000000002</c:v>
                </c:pt>
                <c:pt idx="116">
                  <c:v>59.8</c:v>
                </c:pt>
                <c:pt idx="117">
                  <c:v>168.2</c:v>
                </c:pt>
                <c:pt idx="118">
                  <c:v>98.8</c:v>
                </c:pt>
                <c:pt idx="119">
                  <c:v>153.9</c:v>
                </c:pt>
                <c:pt idx="120">
                  <c:v>94.4</c:v>
                </c:pt>
                <c:pt idx="121">
                  <c:v>143.69999999999999</c:v>
                </c:pt>
                <c:pt idx="122">
                  <c:v>272.7</c:v>
                </c:pt>
                <c:pt idx="123">
                  <c:v>61.3</c:v>
                </c:pt>
                <c:pt idx="124">
                  <c:v>4.8</c:v>
                </c:pt>
                <c:pt idx="125">
                  <c:v>132.1</c:v>
                </c:pt>
                <c:pt idx="126">
                  <c:v>24.1</c:v>
                </c:pt>
                <c:pt idx="127">
                  <c:v>6.5</c:v>
                </c:pt>
                <c:pt idx="128">
                  <c:v>87.5</c:v>
                </c:pt>
                <c:pt idx="129">
                  <c:v>36.5</c:v>
                </c:pt>
                <c:pt idx="130">
                  <c:v>38.4</c:v>
                </c:pt>
                <c:pt idx="131">
                  <c:v>36.700000000000003</c:v>
                </c:pt>
                <c:pt idx="132">
                  <c:v>53</c:v>
                </c:pt>
                <c:pt idx="133">
                  <c:v>85.1</c:v>
                </c:pt>
                <c:pt idx="134">
                  <c:v>113</c:v>
                </c:pt>
                <c:pt idx="135">
                  <c:v>659.5</c:v>
                </c:pt>
                <c:pt idx="136">
                  <c:v>318</c:v>
                </c:pt>
                <c:pt idx="137">
                  <c:v>135.5</c:v>
                </c:pt>
                <c:pt idx="138">
                  <c:v>287.89999999999998</c:v>
                </c:pt>
                <c:pt idx="139">
                  <c:v>142.6</c:v>
                </c:pt>
                <c:pt idx="140">
                  <c:v>701.7</c:v>
                </c:pt>
                <c:pt idx="141">
                  <c:v>57.3</c:v>
                </c:pt>
                <c:pt idx="142">
                  <c:v>234.1</c:v>
                </c:pt>
                <c:pt idx="143">
                  <c:v>124.5</c:v>
                </c:pt>
                <c:pt idx="144">
                  <c:v>89.4</c:v>
                </c:pt>
                <c:pt idx="145">
                  <c:v>160.30000000000001</c:v>
                </c:pt>
                <c:pt idx="146">
                  <c:v>428.6</c:v>
                </c:pt>
                <c:pt idx="147">
                  <c:v>135.19999999999999</c:v>
                </c:pt>
                <c:pt idx="148">
                  <c:v>164.5</c:v>
                </c:pt>
                <c:pt idx="149">
                  <c:v>279.39999999999998</c:v>
                </c:pt>
                <c:pt idx="150">
                  <c:v>98.7</c:v>
                </c:pt>
                <c:pt idx="151">
                  <c:v>43.7</c:v>
                </c:pt>
                <c:pt idx="152">
                  <c:v>172.9</c:v>
                </c:pt>
                <c:pt idx="153">
                  <c:v>450.1</c:v>
                </c:pt>
                <c:pt idx="154">
                  <c:v>229.5</c:v>
                </c:pt>
                <c:pt idx="155">
                  <c:v>114.6</c:v>
                </c:pt>
                <c:pt idx="156">
                  <c:v>120.3</c:v>
                </c:pt>
                <c:pt idx="157">
                  <c:v>478.2</c:v>
                </c:pt>
                <c:pt idx="158">
                  <c:v>27.7</c:v>
                </c:pt>
                <c:pt idx="159">
                  <c:v>137.80000000000001</c:v>
                </c:pt>
                <c:pt idx="160">
                  <c:v>121.3</c:v>
                </c:pt>
                <c:pt idx="161">
                  <c:v>114.5</c:v>
                </c:pt>
                <c:pt idx="162">
                  <c:v>73</c:v>
                </c:pt>
                <c:pt idx="163">
                  <c:v>274.5</c:v>
                </c:pt>
                <c:pt idx="164">
                  <c:v>424.1</c:v>
                </c:pt>
                <c:pt idx="165">
                  <c:v>786.1</c:v>
                </c:pt>
                <c:pt idx="166">
                  <c:v>85.6</c:v>
                </c:pt>
                <c:pt idx="167">
                  <c:v>182.2</c:v>
                </c:pt>
                <c:pt idx="168">
                  <c:v>89.8</c:v>
                </c:pt>
                <c:pt idx="169">
                  <c:v>145.6</c:v>
                </c:pt>
                <c:pt idx="170">
                  <c:v>182.3</c:v>
                </c:pt>
                <c:pt idx="171">
                  <c:v>141.1</c:v>
                </c:pt>
                <c:pt idx="172">
                  <c:v>114.3</c:v>
                </c:pt>
                <c:pt idx="173">
                  <c:v>144.19999999999999</c:v>
                </c:pt>
                <c:pt idx="174">
                  <c:v>900.7</c:v>
                </c:pt>
                <c:pt idx="175">
                  <c:v>186</c:v>
                </c:pt>
                <c:pt idx="176">
                  <c:v>129.4</c:v>
                </c:pt>
                <c:pt idx="177">
                  <c:v>749.3</c:v>
                </c:pt>
                <c:pt idx="178">
                  <c:v>543.70000000000005</c:v>
                </c:pt>
                <c:pt idx="179">
                  <c:v>196.7</c:v>
                </c:pt>
                <c:pt idx="180">
                  <c:v>189.7</c:v>
                </c:pt>
                <c:pt idx="181">
                  <c:v>115.6</c:v>
                </c:pt>
                <c:pt idx="182">
                  <c:v>275.3</c:v>
                </c:pt>
                <c:pt idx="183">
                  <c:v>680.9</c:v>
                </c:pt>
                <c:pt idx="184">
                  <c:v>364.9</c:v>
                </c:pt>
                <c:pt idx="185">
                  <c:v>101.3</c:v>
                </c:pt>
                <c:pt idx="186">
                  <c:v>214.8</c:v>
                </c:pt>
                <c:pt idx="187">
                  <c:v>128.69999999999999</c:v>
                </c:pt>
                <c:pt idx="188">
                  <c:v>219.7</c:v>
                </c:pt>
                <c:pt idx="189">
                  <c:v>232.8</c:v>
                </c:pt>
                <c:pt idx="190">
                  <c:v>197.7</c:v>
                </c:pt>
                <c:pt idx="191">
                  <c:v>204</c:v>
                </c:pt>
                <c:pt idx="192">
                  <c:v>398.9</c:v>
                </c:pt>
                <c:pt idx="193">
                  <c:v>1849.2</c:v>
                </c:pt>
                <c:pt idx="194">
                  <c:v>894.6</c:v>
                </c:pt>
                <c:pt idx="195">
                  <c:v>285.2</c:v>
                </c:pt>
                <c:pt idx="196">
                  <c:v>11.4</c:v>
                </c:pt>
                <c:pt idx="197">
                  <c:v>3.6</c:v>
                </c:pt>
                <c:pt idx="198">
                  <c:v>73.3</c:v>
                </c:pt>
                <c:pt idx="199">
                  <c:v>80.900000000000006</c:v>
                </c:pt>
                <c:pt idx="200">
                  <c:v>290.39999999999998</c:v>
                </c:pt>
                <c:pt idx="201">
                  <c:v>37.5</c:v>
                </c:pt>
              </c:numCache>
            </c:numRef>
          </c:xVal>
          <c:yVal>
            <c:numRef>
              <c:f>[2]AM_BoardingByRoute!$H$3:$H$204</c:f>
              <c:numCache>
                <c:formatCode>General</c:formatCode>
                <c:ptCount val="202"/>
                <c:pt idx="0">
                  <c:v>542.39409255981332</c:v>
                </c:pt>
                <c:pt idx="1">
                  <c:v>1082.5013999938947</c:v>
                </c:pt>
                <c:pt idx="2">
                  <c:v>701.18774199485665</c:v>
                </c:pt>
                <c:pt idx="3">
                  <c:v>669.67494726180951</c:v>
                </c:pt>
                <c:pt idx="4">
                  <c:v>1790.4957933425871</c:v>
                </c:pt>
                <c:pt idx="5">
                  <c:v>1908.9594230651821</c:v>
                </c:pt>
                <c:pt idx="6">
                  <c:v>892.44172668456793</c:v>
                </c:pt>
                <c:pt idx="7">
                  <c:v>438.2645492553699</c:v>
                </c:pt>
                <c:pt idx="8">
                  <c:v>582.26774024963208</c:v>
                </c:pt>
                <c:pt idx="9">
                  <c:v>788.36274814605406</c:v>
                </c:pt>
                <c:pt idx="10">
                  <c:v>305.38213852792933</c:v>
                </c:pt>
                <c:pt idx="11">
                  <c:v>739.31760883331106</c:v>
                </c:pt>
                <c:pt idx="12">
                  <c:v>571.50312611460629</c:v>
                </c:pt>
                <c:pt idx="13">
                  <c:v>1291.9572591781589</c:v>
                </c:pt>
                <c:pt idx="14">
                  <c:v>1032.3238372802707</c:v>
                </c:pt>
                <c:pt idx="15">
                  <c:v>804.07999801635629</c:v>
                </c:pt>
                <c:pt idx="16">
                  <c:v>950.8233728408793</c:v>
                </c:pt>
                <c:pt idx="17">
                  <c:v>122.75761985778789</c:v>
                </c:pt>
                <c:pt idx="18">
                  <c:v>871.91229438781488</c:v>
                </c:pt>
                <c:pt idx="19">
                  <c:v>328.57571029663063</c:v>
                </c:pt>
                <c:pt idx="20">
                  <c:v>454.18553352355912</c:v>
                </c:pt>
                <c:pt idx="21">
                  <c:v>613.69923591613713</c:v>
                </c:pt>
                <c:pt idx="22">
                  <c:v>369.02827739715525</c:v>
                </c:pt>
                <c:pt idx="23">
                  <c:v>822.11409759521348</c:v>
                </c:pt>
                <c:pt idx="24">
                  <c:v>81.88609433174102</c:v>
                </c:pt>
                <c:pt idx="25">
                  <c:v>971.55608272552354</c:v>
                </c:pt>
                <c:pt idx="26">
                  <c:v>415.01626205444279</c:v>
                </c:pt>
                <c:pt idx="27">
                  <c:v>411.49646377563431</c:v>
                </c:pt>
                <c:pt idx="28">
                  <c:v>699.95809555053506</c:v>
                </c:pt>
                <c:pt idx="29">
                  <c:v>79.392789840698001</c:v>
                </c:pt>
                <c:pt idx="30">
                  <c:v>7.8236135244369391</c:v>
                </c:pt>
                <c:pt idx="31">
                  <c:v>1884.1021447181661</c:v>
                </c:pt>
                <c:pt idx="32">
                  <c:v>280.35061645507767</c:v>
                </c:pt>
                <c:pt idx="33">
                  <c:v>3.200301945209501</c:v>
                </c:pt>
                <c:pt idx="34">
                  <c:v>468.38050460815327</c:v>
                </c:pt>
                <c:pt idx="35">
                  <c:v>2959.6694259643468</c:v>
                </c:pt>
                <c:pt idx="36">
                  <c:v>18.876079082488982</c:v>
                </c:pt>
                <c:pt idx="37">
                  <c:v>1137.9082193374595</c:v>
                </c:pt>
                <c:pt idx="38">
                  <c:v>1040.1081066131574</c:v>
                </c:pt>
                <c:pt idx="39">
                  <c:v>22.203183650970448</c:v>
                </c:pt>
                <c:pt idx="40">
                  <c:v>77.050733789801484</c:v>
                </c:pt>
                <c:pt idx="41">
                  <c:v>2050.2518664561167</c:v>
                </c:pt>
                <c:pt idx="42">
                  <c:v>903.16072797775109</c:v>
                </c:pt>
                <c:pt idx="43">
                  <c:v>35.818926513194938</c:v>
                </c:pt>
                <c:pt idx="44">
                  <c:v>26.860532999038671</c:v>
                </c:pt>
                <c:pt idx="45">
                  <c:v>1042.0323128700231</c:v>
                </c:pt>
                <c:pt idx="46">
                  <c:v>437.24695205688391</c:v>
                </c:pt>
                <c:pt idx="47">
                  <c:v>472.26602077484029</c:v>
                </c:pt>
                <c:pt idx="48">
                  <c:v>191.44411563873271</c:v>
                </c:pt>
                <c:pt idx="49">
                  <c:v>680.14968872070222</c:v>
                </c:pt>
                <c:pt idx="50">
                  <c:v>440.67831420898301</c:v>
                </c:pt>
                <c:pt idx="51">
                  <c:v>506.1356439590449</c:v>
                </c:pt>
                <c:pt idx="52">
                  <c:v>774.38268280029183</c:v>
                </c:pt>
                <c:pt idx="53">
                  <c:v>294.41004657745299</c:v>
                </c:pt>
                <c:pt idx="54">
                  <c:v>322.00906038284279</c:v>
                </c:pt>
                <c:pt idx="55">
                  <c:v>1139.3844680786099</c:v>
                </c:pt>
                <c:pt idx="56">
                  <c:v>694.62328147888013</c:v>
                </c:pt>
                <c:pt idx="57">
                  <c:v>659.52688407897836</c:v>
                </c:pt>
                <c:pt idx="58">
                  <c:v>990.10847568511758</c:v>
                </c:pt>
                <c:pt idx="59">
                  <c:v>380.83226776122899</c:v>
                </c:pt>
                <c:pt idx="60">
                  <c:v>1206.9316673278779</c:v>
                </c:pt>
                <c:pt idx="61">
                  <c:v>641.89031982421807</c:v>
                </c:pt>
                <c:pt idx="62">
                  <c:v>342.13757324218699</c:v>
                </c:pt>
                <c:pt idx="63">
                  <c:v>238.49534606933582</c:v>
                </c:pt>
                <c:pt idx="64">
                  <c:v>1052.4700002670256</c:v>
                </c:pt>
                <c:pt idx="65">
                  <c:v>259.08279037475518</c:v>
                </c:pt>
                <c:pt idx="66">
                  <c:v>148.41173934936489</c:v>
                </c:pt>
                <c:pt idx="67">
                  <c:v>849.90789413452103</c:v>
                </c:pt>
                <c:pt idx="68">
                  <c:v>214.48904585838275</c:v>
                </c:pt>
                <c:pt idx="69">
                  <c:v>49.293129920959409</c:v>
                </c:pt>
                <c:pt idx="70">
                  <c:v>430.44103813171233</c:v>
                </c:pt>
                <c:pt idx="71">
                  <c:v>69.215881347656108</c:v>
                </c:pt>
                <c:pt idx="72">
                  <c:v>159.35672378540019</c:v>
                </c:pt>
                <c:pt idx="73">
                  <c:v>105.4516410827635</c:v>
                </c:pt>
                <c:pt idx="74">
                  <c:v>113.80643284320813</c:v>
                </c:pt>
                <c:pt idx="75">
                  <c:v>55.683440238237296</c:v>
                </c:pt>
                <c:pt idx="76">
                  <c:v>1458.3905525207506</c:v>
                </c:pt>
                <c:pt idx="77">
                  <c:v>744.62056636810109</c:v>
                </c:pt>
                <c:pt idx="78">
                  <c:v>344.83378219604469</c:v>
                </c:pt>
                <c:pt idx="79">
                  <c:v>156.79384994506819</c:v>
                </c:pt>
                <c:pt idx="80">
                  <c:v>767.08453178405546</c:v>
                </c:pt>
                <c:pt idx="81">
                  <c:v>468.83471965789744</c:v>
                </c:pt>
                <c:pt idx="82">
                  <c:v>297.23168563842751</c:v>
                </c:pt>
                <c:pt idx="83">
                  <c:v>3.5508858934044758</c:v>
                </c:pt>
                <c:pt idx="84">
                  <c:v>183.58930015563939</c:v>
                </c:pt>
                <c:pt idx="85">
                  <c:v>319.56878900527897</c:v>
                </c:pt>
                <c:pt idx="86">
                  <c:v>73.984378814697109</c:v>
                </c:pt>
                <c:pt idx="87">
                  <c:v>141.2675514221188</c:v>
                </c:pt>
                <c:pt idx="88">
                  <c:v>32.908321857452307</c:v>
                </c:pt>
                <c:pt idx="89">
                  <c:v>627.09842443466152</c:v>
                </c:pt>
                <c:pt idx="90">
                  <c:v>106.1133594512939</c:v>
                </c:pt>
                <c:pt idx="91">
                  <c:v>235.63703918456997</c:v>
                </c:pt>
                <c:pt idx="92">
                  <c:v>38.509097695350597</c:v>
                </c:pt>
                <c:pt idx="93">
                  <c:v>1885.4654998779283</c:v>
                </c:pt>
                <c:pt idx="94">
                  <c:v>81.3489341735838</c:v>
                </c:pt>
                <c:pt idx="95">
                  <c:v>186.11367988586389</c:v>
                </c:pt>
                <c:pt idx="96">
                  <c:v>14.218103170394881</c:v>
                </c:pt>
                <c:pt idx="97">
                  <c:v>91.979736328124915</c:v>
                </c:pt>
                <c:pt idx="98">
                  <c:v>61.441800117492583</c:v>
                </c:pt>
                <c:pt idx="99">
                  <c:v>94.097858428954893</c:v>
                </c:pt>
                <c:pt idx="100">
                  <c:v>140.5198516845702</c:v>
                </c:pt>
                <c:pt idx="101">
                  <c:v>137.0092887878416</c:v>
                </c:pt>
                <c:pt idx="102">
                  <c:v>294.53044509887627</c:v>
                </c:pt>
                <c:pt idx="103">
                  <c:v>123.40458202362052</c:v>
                </c:pt>
                <c:pt idx="104">
                  <c:v>266.9517116546628</c:v>
                </c:pt>
                <c:pt idx="105">
                  <c:v>312.64719009399403</c:v>
                </c:pt>
                <c:pt idx="106">
                  <c:v>134.1656417846678</c:v>
                </c:pt>
                <c:pt idx="107">
                  <c:v>226.37581443786598</c:v>
                </c:pt>
                <c:pt idx="108">
                  <c:v>595.10576629638479</c:v>
                </c:pt>
                <c:pt idx="109">
                  <c:v>22.126908779144273</c:v>
                </c:pt>
                <c:pt idx="110">
                  <c:v>729.07479953765721</c:v>
                </c:pt>
                <c:pt idx="111">
                  <c:v>76.078964233398295</c:v>
                </c:pt>
                <c:pt idx="112">
                  <c:v>667.35725402831906</c:v>
                </c:pt>
                <c:pt idx="113">
                  <c:v>356.86673736572101</c:v>
                </c:pt>
                <c:pt idx="114">
                  <c:v>663.68273162841729</c:v>
                </c:pt>
                <c:pt idx="115">
                  <c:v>464.01636123657204</c:v>
                </c:pt>
                <c:pt idx="116">
                  <c:v>115.42515659332261</c:v>
                </c:pt>
                <c:pt idx="117">
                  <c:v>203.98847484588589</c:v>
                </c:pt>
                <c:pt idx="118">
                  <c:v>83.168804645538231</c:v>
                </c:pt>
                <c:pt idx="119">
                  <c:v>155.4752597808837</c:v>
                </c:pt>
                <c:pt idx="120">
                  <c:v>128.26593875884979</c:v>
                </c:pt>
                <c:pt idx="121">
                  <c:v>226.74800872802729</c:v>
                </c:pt>
                <c:pt idx="122">
                  <c:v>227.09779357910099</c:v>
                </c:pt>
                <c:pt idx="123">
                  <c:v>41.700386285781818</c:v>
                </c:pt>
                <c:pt idx="124">
                  <c:v>22.849999427795399</c:v>
                </c:pt>
                <c:pt idx="125">
                  <c:v>402.11991214752038</c:v>
                </c:pt>
                <c:pt idx="126">
                  <c:v>23.938461720943419</c:v>
                </c:pt>
                <c:pt idx="127">
                  <c:v>97.264587402343579</c:v>
                </c:pt>
                <c:pt idx="128">
                  <c:v>167.81388854980437</c:v>
                </c:pt>
                <c:pt idx="129">
                  <c:v>4.2067078351974398</c:v>
                </c:pt>
                <c:pt idx="130">
                  <c:v>14.836272239685051</c:v>
                </c:pt>
                <c:pt idx="131">
                  <c:v>14.29509210586547</c:v>
                </c:pt>
                <c:pt idx="132">
                  <c:v>63.933762073516647</c:v>
                </c:pt>
                <c:pt idx="133">
                  <c:v>138.5481529235839</c:v>
                </c:pt>
                <c:pt idx="134">
                  <c:v>97.461021423339716</c:v>
                </c:pt>
                <c:pt idx="135">
                  <c:v>779.81819152831827</c:v>
                </c:pt>
                <c:pt idx="136">
                  <c:v>395.6124343872055</c:v>
                </c:pt>
                <c:pt idx="137">
                  <c:v>197.2023925781248</c:v>
                </c:pt>
                <c:pt idx="138">
                  <c:v>368.22260284423686</c:v>
                </c:pt>
                <c:pt idx="139">
                  <c:v>211.50228500366188</c:v>
                </c:pt>
                <c:pt idx="140">
                  <c:v>424.67998504638609</c:v>
                </c:pt>
                <c:pt idx="141">
                  <c:v>95.975276947021086</c:v>
                </c:pt>
                <c:pt idx="142">
                  <c:v>458.69759368896428</c:v>
                </c:pt>
                <c:pt idx="143">
                  <c:v>306.12429046630831</c:v>
                </c:pt>
                <c:pt idx="144">
                  <c:v>128.49705123901339</c:v>
                </c:pt>
                <c:pt idx="145">
                  <c:v>203.19301986694319</c:v>
                </c:pt>
                <c:pt idx="146">
                  <c:v>1269.2634484171826</c:v>
                </c:pt>
                <c:pt idx="147">
                  <c:v>230.26617240905745</c:v>
                </c:pt>
                <c:pt idx="148">
                  <c:v>375.48693275451649</c:v>
                </c:pt>
                <c:pt idx="149">
                  <c:v>947.81696510314805</c:v>
                </c:pt>
                <c:pt idx="150">
                  <c:v>205.58260540664173</c:v>
                </c:pt>
                <c:pt idx="151">
                  <c:v>0</c:v>
                </c:pt>
                <c:pt idx="152">
                  <c:v>354.36428260803189</c:v>
                </c:pt>
                <c:pt idx="153">
                  <c:v>823.77969741821107</c:v>
                </c:pt>
                <c:pt idx="154">
                  <c:v>506.06826782226301</c:v>
                </c:pt>
                <c:pt idx="155">
                  <c:v>136.39451980590812</c:v>
                </c:pt>
                <c:pt idx="156">
                  <c:v>178.25625228881822</c:v>
                </c:pt>
                <c:pt idx="157">
                  <c:v>1139.8458147048932</c:v>
                </c:pt>
                <c:pt idx="158">
                  <c:v>64.772436141967603</c:v>
                </c:pt>
                <c:pt idx="159">
                  <c:v>273.83378601074196</c:v>
                </c:pt>
                <c:pt idx="160">
                  <c:v>860.56235504150243</c:v>
                </c:pt>
                <c:pt idx="161">
                  <c:v>149.30329132080061</c:v>
                </c:pt>
                <c:pt idx="162">
                  <c:v>180.98930239677401</c:v>
                </c:pt>
                <c:pt idx="163">
                  <c:v>415.0018920898429</c:v>
                </c:pt>
                <c:pt idx="164">
                  <c:v>916.96740150451512</c:v>
                </c:pt>
                <c:pt idx="165">
                  <c:v>1591.6378707885733</c:v>
                </c:pt>
                <c:pt idx="166">
                  <c:v>552.07484436034997</c:v>
                </c:pt>
                <c:pt idx="167">
                  <c:v>347.74482727050679</c:v>
                </c:pt>
                <c:pt idx="168">
                  <c:v>128.4626731872558</c:v>
                </c:pt>
                <c:pt idx="169">
                  <c:v>398.95533752441298</c:v>
                </c:pt>
                <c:pt idx="170">
                  <c:v>222.08379364013661</c:v>
                </c:pt>
                <c:pt idx="171">
                  <c:v>302.16883850097588</c:v>
                </c:pt>
                <c:pt idx="172">
                  <c:v>202.36744689941398</c:v>
                </c:pt>
                <c:pt idx="173">
                  <c:v>390.26621723174964</c:v>
                </c:pt>
                <c:pt idx="174">
                  <c:v>1910.2504882812427</c:v>
                </c:pt>
                <c:pt idx="175">
                  <c:v>300.29402923583831</c:v>
                </c:pt>
                <c:pt idx="176">
                  <c:v>235.71160125732411</c:v>
                </c:pt>
                <c:pt idx="177">
                  <c:v>587.63031673431249</c:v>
                </c:pt>
                <c:pt idx="178">
                  <c:v>526.44789886474405</c:v>
                </c:pt>
                <c:pt idx="179">
                  <c:v>161.33499526977531</c:v>
                </c:pt>
                <c:pt idx="180">
                  <c:v>229.0954246520987</c:v>
                </c:pt>
                <c:pt idx="181">
                  <c:v>68.364969253539812</c:v>
                </c:pt>
                <c:pt idx="182">
                  <c:v>437.29940032958922</c:v>
                </c:pt>
                <c:pt idx="183">
                  <c:v>871.25188064574991</c:v>
                </c:pt>
                <c:pt idx="184">
                  <c:v>232.47194671630854</c:v>
                </c:pt>
                <c:pt idx="185">
                  <c:v>55.585753679275463</c:v>
                </c:pt>
                <c:pt idx="186">
                  <c:v>165.59062838554343</c:v>
                </c:pt>
                <c:pt idx="187">
                  <c:v>274.77459716796733</c:v>
                </c:pt>
                <c:pt idx="188">
                  <c:v>158.35846042633028</c:v>
                </c:pt>
                <c:pt idx="189">
                  <c:v>205.89050483703579</c:v>
                </c:pt>
                <c:pt idx="190">
                  <c:v>282.25354385375971</c:v>
                </c:pt>
                <c:pt idx="191">
                  <c:v>372.6316223144529</c:v>
                </c:pt>
                <c:pt idx="192">
                  <c:v>367.03932380676201</c:v>
                </c:pt>
                <c:pt idx="193">
                  <c:v>3119.5275878906232</c:v>
                </c:pt>
                <c:pt idx="194">
                  <c:v>885.2840003967267</c:v>
                </c:pt>
                <c:pt idx="195">
                  <c:v>383.74641418456804</c:v>
                </c:pt>
                <c:pt idx="196">
                  <c:v>23.58628845214842</c:v>
                </c:pt>
                <c:pt idx="197">
                  <c:v>6.6354705095290907</c:v>
                </c:pt>
                <c:pt idx="198">
                  <c:v>63.914534091949356</c:v>
                </c:pt>
                <c:pt idx="199">
                  <c:v>294.90290069580038</c:v>
                </c:pt>
                <c:pt idx="200">
                  <c:v>79.123928070068203</c:v>
                </c:pt>
                <c:pt idx="20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02144"/>
        <c:axId val="111303680"/>
      </c:scatterChart>
      <c:valAx>
        <c:axId val="11130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303680"/>
        <c:crosses val="autoZero"/>
        <c:crossBetween val="midCat"/>
      </c:valAx>
      <c:valAx>
        <c:axId val="111303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3021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AM Model Pierce Transit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[2]AM_BoardingByRoute!$H$2</c:f>
              <c:strCache>
                <c:ptCount val="1"/>
                <c:pt idx="0">
                  <c:v>AM Model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[2]AM_BoardingByRoute!$G$205:$G$255</c:f>
              <c:numCache>
                <c:formatCode>General</c:formatCode>
                <c:ptCount val="51"/>
                <c:pt idx="0">
                  <c:v>1152.909090909091</c:v>
                </c:pt>
                <c:pt idx="1">
                  <c:v>646.5</c:v>
                </c:pt>
                <c:pt idx="2">
                  <c:v>461.31818181818181</c:v>
                </c:pt>
                <c:pt idx="3">
                  <c:v>155</c:v>
                </c:pt>
                <c:pt idx="4">
                  <c:v>166.59090909090909</c:v>
                </c:pt>
                <c:pt idx="5">
                  <c:v>75.954545454545453</c:v>
                </c:pt>
                <c:pt idx="6">
                  <c:v>223.5</c:v>
                </c:pt>
                <c:pt idx="7">
                  <c:v>17</c:v>
                </c:pt>
                <c:pt idx="8">
                  <c:v>196.36363636363637</c:v>
                </c:pt>
                <c:pt idx="9">
                  <c:v>182.04545454545456</c:v>
                </c:pt>
                <c:pt idx="10">
                  <c:v>150.18181818181819</c:v>
                </c:pt>
                <c:pt idx="11">
                  <c:v>195.90909090909091</c:v>
                </c:pt>
                <c:pt idx="12">
                  <c:v>280.45454545454544</c:v>
                </c:pt>
                <c:pt idx="13">
                  <c:v>69.22727272727272</c:v>
                </c:pt>
                <c:pt idx="14">
                  <c:v>226.09090909090909</c:v>
                </c:pt>
                <c:pt idx="15">
                  <c:v>307.95454545454544</c:v>
                </c:pt>
                <c:pt idx="16">
                  <c:v>139.36363636363637</c:v>
                </c:pt>
                <c:pt idx="17">
                  <c:v>209.72727272727272</c:v>
                </c:pt>
                <c:pt idx="18">
                  <c:v>110.09090909090909</c:v>
                </c:pt>
                <c:pt idx="19">
                  <c:v>164.86363636363637</c:v>
                </c:pt>
                <c:pt idx="20">
                  <c:v>35.545454545454547</c:v>
                </c:pt>
                <c:pt idx="21">
                  <c:v>12</c:v>
                </c:pt>
                <c:pt idx="22">
                  <c:v>54.727272727272727</c:v>
                </c:pt>
                <c:pt idx="23">
                  <c:v>110.18181818181819</c:v>
                </c:pt>
                <c:pt idx="24">
                  <c:v>89.590909090909093</c:v>
                </c:pt>
                <c:pt idx="25">
                  <c:v>5.4545454545454541</c:v>
                </c:pt>
                <c:pt idx="26">
                  <c:v>302.63636363636363</c:v>
                </c:pt>
                <c:pt idx="27">
                  <c:v>305.72727272727275</c:v>
                </c:pt>
                <c:pt idx="28">
                  <c:v>164.81818181818181</c:v>
                </c:pt>
                <c:pt idx="29">
                  <c:v>29.045454545454547</c:v>
                </c:pt>
                <c:pt idx="30">
                  <c:v>138.09090909090909</c:v>
                </c:pt>
                <c:pt idx="31">
                  <c:v>226.22727272727275</c:v>
                </c:pt>
                <c:pt idx="32">
                  <c:v>82.090909090909093</c:v>
                </c:pt>
                <c:pt idx="33">
                  <c:v>151.68181818181819</c:v>
                </c:pt>
                <c:pt idx="34">
                  <c:v>275.59090909090912</c:v>
                </c:pt>
                <c:pt idx="35">
                  <c:v>10.136363636363637</c:v>
                </c:pt>
                <c:pt idx="36">
                  <c:v>4.6363636363636367</c:v>
                </c:pt>
                <c:pt idx="37">
                  <c:v>21.227272727272727</c:v>
                </c:pt>
                <c:pt idx="38">
                  <c:v>110.22727272727273</c:v>
                </c:pt>
                <c:pt idx="39">
                  <c:v>226.68181818181819</c:v>
                </c:pt>
                <c:pt idx="40">
                  <c:v>41.409090909090907</c:v>
                </c:pt>
                <c:pt idx="41">
                  <c:v>13.272727272727273</c:v>
                </c:pt>
                <c:pt idx="42">
                  <c:v>5.6818181818181817</c:v>
                </c:pt>
                <c:pt idx="43">
                  <c:v>75.681818181818187</c:v>
                </c:pt>
                <c:pt idx="44">
                  <c:v>59.545454545454547</c:v>
                </c:pt>
                <c:pt idx="45">
                  <c:v>84.72727272727272</c:v>
                </c:pt>
                <c:pt idx="46">
                  <c:v>54.31818181818182</c:v>
                </c:pt>
                <c:pt idx="47">
                  <c:v>194.40909090909091</c:v>
                </c:pt>
                <c:pt idx="48">
                  <c:v>158.86363636363637</c:v>
                </c:pt>
                <c:pt idx="49">
                  <c:v>37.31818181818182</c:v>
                </c:pt>
                <c:pt idx="50">
                  <c:v>62.227272727272727</c:v>
                </c:pt>
              </c:numCache>
            </c:numRef>
          </c:xVal>
          <c:yVal>
            <c:numRef>
              <c:f>[2]AM_BoardingByRoute!$H$205:$H$255</c:f>
              <c:numCache>
                <c:formatCode>General</c:formatCode>
                <c:ptCount val="51"/>
                <c:pt idx="0">
                  <c:v>2773.7270355224537</c:v>
                </c:pt>
                <c:pt idx="1">
                  <c:v>1462.7129960060095</c:v>
                </c:pt>
                <c:pt idx="2">
                  <c:v>971.64350843429372</c:v>
                </c:pt>
                <c:pt idx="3">
                  <c:v>114.8404397964475</c:v>
                </c:pt>
                <c:pt idx="4">
                  <c:v>289.21071434020979</c:v>
                </c:pt>
                <c:pt idx="5">
                  <c:v>119.6164741516111</c:v>
                </c:pt>
                <c:pt idx="6">
                  <c:v>263.3333873748777</c:v>
                </c:pt>
                <c:pt idx="7">
                  <c:v>10.29299688339232</c:v>
                </c:pt>
                <c:pt idx="8">
                  <c:v>77.094901084899846</c:v>
                </c:pt>
                <c:pt idx="9">
                  <c:v>267.17508697509732</c:v>
                </c:pt>
                <c:pt idx="10">
                  <c:v>156.48871135711633</c:v>
                </c:pt>
                <c:pt idx="11">
                  <c:v>143.10745620727525</c:v>
                </c:pt>
                <c:pt idx="12">
                  <c:v>327.93365383148171</c:v>
                </c:pt>
                <c:pt idx="13">
                  <c:v>80.018344879150163</c:v>
                </c:pt>
                <c:pt idx="14">
                  <c:v>256.33749389648398</c:v>
                </c:pt>
                <c:pt idx="15">
                  <c:v>479.76952743530228</c:v>
                </c:pt>
                <c:pt idx="16">
                  <c:v>161.63436317443819</c:v>
                </c:pt>
                <c:pt idx="17">
                  <c:v>187.13295745849581</c:v>
                </c:pt>
                <c:pt idx="18">
                  <c:v>181.05547904968228</c:v>
                </c:pt>
                <c:pt idx="19">
                  <c:v>171.70048046112032</c:v>
                </c:pt>
                <c:pt idx="20">
                  <c:v>51.502394199371309</c:v>
                </c:pt>
                <c:pt idx="21">
                  <c:v>99.078796386718608</c:v>
                </c:pt>
                <c:pt idx="22">
                  <c:v>116.04730272293068</c:v>
                </c:pt>
                <c:pt idx="23">
                  <c:v>248.94641494750942</c:v>
                </c:pt>
                <c:pt idx="24">
                  <c:v>265.87233734130837</c:v>
                </c:pt>
                <c:pt idx="25">
                  <c:v>2.3922078013420052</c:v>
                </c:pt>
                <c:pt idx="26">
                  <c:v>248.46319389343228</c:v>
                </c:pt>
                <c:pt idx="27">
                  <c:v>503.58182525634572</c:v>
                </c:pt>
                <c:pt idx="28">
                  <c:v>154.85691070556609</c:v>
                </c:pt>
                <c:pt idx="29">
                  <c:v>19.530949592590289</c:v>
                </c:pt>
                <c:pt idx="30">
                  <c:v>81.539621591567766</c:v>
                </c:pt>
                <c:pt idx="31">
                  <c:v>121.5127334594725</c:v>
                </c:pt>
                <c:pt idx="32">
                  <c:v>101.50133228301969</c:v>
                </c:pt>
                <c:pt idx="33">
                  <c:v>239.52523803710883</c:v>
                </c:pt>
                <c:pt idx="34">
                  <c:v>516.94614744186345</c:v>
                </c:pt>
                <c:pt idx="35">
                  <c:v>5.1333333402872086</c:v>
                </c:pt>
                <c:pt idx="36">
                  <c:v>6.6666670143604195E-2</c:v>
                </c:pt>
                <c:pt idx="37">
                  <c:v>0</c:v>
                </c:pt>
                <c:pt idx="38">
                  <c:v>276.33411026000942</c:v>
                </c:pt>
                <c:pt idx="39">
                  <c:v>287.72049975395169</c:v>
                </c:pt>
                <c:pt idx="40">
                  <c:v>28.704005002975435</c:v>
                </c:pt>
                <c:pt idx="41">
                  <c:v>16.5763018131256</c:v>
                </c:pt>
                <c:pt idx="42">
                  <c:v>0</c:v>
                </c:pt>
                <c:pt idx="43">
                  <c:v>151.90649032592762</c:v>
                </c:pt>
                <c:pt idx="44">
                  <c:v>20.787745952606191</c:v>
                </c:pt>
                <c:pt idx="45">
                  <c:v>68.042628288268929</c:v>
                </c:pt>
                <c:pt idx="46">
                  <c:v>0</c:v>
                </c:pt>
                <c:pt idx="47">
                  <c:v>398.18479919433571</c:v>
                </c:pt>
                <c:pt idx="48">
                  <c:v>409.42977142333939</c:v>
                </c:pt>
                <c:pt idx="49">
                  <c:v>20.122513294219949</c:v>
                </c:pt>
                <c:pt idx="50">
                  <c:v>34.516501128673461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06336"/>
        <c:axId val="38607872"/>
      </c:scatterChart>
      <c:valAx>
        <c:axId val="38606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607872"/>
        <c:crosses val="autoZero"/>
        <c:crossBetween val="midCat"/>
      </c:valAx>
      <c:valAx>
        <c:axId val="38607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6063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AM Model Pierce Transit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[2]AM_BoardingByRoute!$H$2</c:f>
              <c:strCache>
                <c:ptCount val="1"/>
                <c:pt idx="0">
                  <c:v>AM Model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[2]AM_BoardingByRoute!$G$256:$G$374</c:f>
              <c:numCache>
                <c:formatCode>General</c:formatCode>
                <c:ptCount val="119"/>
                <c:pt idx="0">
                  <c:v>326.78394485843756</c:v>
                </c:pt>
                <c:pt idx="1">
                  <c:v>245.18336953845946</c:v>
                </c:pt>
                <c:pt idx="2">
                  <c:v>19.257371176632681</c:v>
                </c:pt>
                <c:pt idx="3">
                  <c:v>107.82780989770201</c:v>
                </c:pt>
                <c:pt idx="4">
                  <c:v>248.20382865482011</c:v>
                </c:pt>
                <c:pt idx="5">
                  <c:v>176.17066117633328</c:v>
                </c:pt>
                <c:pt idx="6">
                  <c:v>318.67979996898356</c:v>
                </c:pt>
                <c:pt idx="7">
                  <c:v>250.34884382767353</c:v>
                </c:pt>
                <c:pt idx="8">
                  <c:v>258.61549388248829</c:v>
                </c:pt>
                <c:pt idx="9">
                  <c:v>63.855093634584932</c:v>
                </c:pt>
                <c:pt idx="10">
                  <c:v>8.3849976197628546</c:v>
                </c:pt>
                <c:pt idx="11">
                  <c:v>147.31197433610245</c:v>
                </c:pt>
                <c:pt idx="12">
                  <c:v>130.41101185556326</c:v>
                </c:pt>
                <c:pt idx="13">
                  <c:v>114.83193473913033</c:v>
                </c:pt>
                <c:pt idx="14">
                  <c:v>62.739119858047772</c:v>
                </c:pt>
                <c:pt idx="15">
                  <c:v>134.51904635283356</c:v>
                </c:pt>
                <c:pt idx="16">
                  <c:v>269.70191409064688</c:v>
                </c:pt>
                <c:pt idx="17">
                  <c:v>135.41479173790989</c:v>
                </c:pt>
                <c:pt idx="18">
                  <c:v>49.919164867472098</c:v>
                </c:pt>
                <c:pt idx="19">
                  <c:v>41.216483986358945</c:v>
                </c:pt>
                <c:pt idx="20">
                  <c:v>20.246523946148752</c:v>
                </c:pt>
                <c:pt idx="21">
                  <c:v>54.347578897242798</c:v>
                </c:pt>
                <c:pt idx="22">
                  <c:v>128.41044367310948</c:v>
                </c:pt>
                <c:pt idx="23">
                  <c:v>74.821535591529297</c:v>
                </c:pt>
                <c:pt idx="24">
                  <c:v>86.799572591295245</c:v>
                </c:pt>
                <c:pt idx="25">
                  <c:v>252.86361917605041</c:v>
                </c:pt>
                <c:pt idx="26">
                  <c:v>559.68184310587117</c:v>
                </c:pt>
                <c:pt idx="27">
                  <c:v>98.545463889533195</c:v>
                </c:pt>
                <c:pt idx="28">
                  <c:v>130.02013624664042</c:v>
                </c:pt>
                <c:pt idx="29">
                  <c:v>145.26609440056475</c:v>
                </c:pt>
                <c:pt idx="30">
                  <c:v>121.77372216091852</c:v>
                </c:pt>
                <c:pt idx="31">
                  <c:v>188.17565557948046</c:v>
                </c:pt>
                <c:pt idx="32">
                  <c:v>283.50899983744358</c:v>
                </c:pt>
                <c:pt idx="33">
                  <c:v>115.30896313304251</c:v>
                </c:pt>
                <c:pt idx="34">
                  <c:v>249.93148546320515</c:v>
                </c:pt>
                <c:pt idx="35">
                  <c:v>115.21482745383712</c:v>
                </c:pt>
                <c:pt idx="36">
                  <c:v>144.74226816393306</c:v>
                </c:pt>
                <c:pt idx="37">
                  <c:v>129.54123525191409</c:v>
                </c:pt>
                <c:pt idx="38">
                  <c:v>19.530052333710969</c:v>
                </c:pt>
                <c:pt idx="39">
                  <c:v>39.734462002133668</c:v>
                </c:pt>
                <c:pt idx="40">
                  <c:v>47.138703064289594</c:v>
                </c:pt>
                <c:pt idx="41">
                  <c:v>144.26384328190369</c:v>
                </c:pt>
                <c:pt idx="42">
                  <c:v>35.315983672745482</c:v>
                </c:pt>
                <c:pt idx="43">
                  <c:v>103.1818</c:v>
                </c:pt>
                <c:pt idx="44">
                  <c:v>534.03099468463847</c:v>
                </c:pt>
                <c:pt idx="45">
                  <c:v>82.196681849205518</c:v>
                </c:pt>
                <c:pt idx="46">
                  <c:v>57.292106804778442</c:v>
                </c:pt>
                <c:pt idx="47">
                  <c:v>133.17867640493739</c:v>
                </c:pt>
                <c:pt idx="48">
                  <c:v>280.78928293796383</c:v>
                </c:pt>
                <c:pt idx="49">
                  <c:v>163.95029895012226</c:v>
                </c:pt>
                <c:pt idx="50">
                  <c:v>122.40730956593393</c:v>
                </c:pt>
                <c:pt idx="51">
                  <c:v>19.960181160878378</c:v>
                </c:pt>
                <c:pt idx="52">
                  <c:v>206.30965332639028</c:v>
                </c:pt>
                <c:pt idx="53">
                  <c:v>41</c:v>
                </c:pt>
                <c:pt idx="54">
                  <c:v>13</c:v>
                </c:pt>
                <c:pt idx="55">
                  <c:v>23</c:v>
                </c:pt>
                <c:pt idx="56">
                  <c:v>203</c:v>
                </c:pt>
                <c:pt idx="57">
                  <c:v>46</c:v>
                </c:pt>
                <c:pt idx="58">
                  <c:v>95</c:v>
                </c:pt>
                <c:pt idx="59">
                  <c:v>58</c:v>
                </c:pt>
                <c:pt idx="60">
                  <c:v>49</c:v>
                </c:pt>
                <c:pt idx="61">
                  <c:v>56</c:v>
                </c:pt>
                <c:pt idx="62">
                  <c:v>72</c:v>
                </c:pt>
                <c:pt idx="63">
                  <c:v>46</c:v>
                </c:pt>
                <c:pt idx="64">
                  <c:v>57</c:v>
                </c:pt>
                <c:pt idx="65">
                  <c:v>5</c:v>
                </c:pt>
                <c:pt idx="66">
                  <c:v>66</c:v>
                </c:pt>
                <c:pt idx="67">
                  <c:v>60</c:v>
                </c:pt>
                <c:pt idx="68">
                  <c:v>38</c:v>
                </c:pt>
                <c:pt idx="69">
                  <c:v>37</c:v>
                </c:pt>
                <c:pt idx="70">
                  <c:v>28</c:v>
                </c:pt>
                <c:pt idx="71">
                  <c:v>35</c:v>
                </c:pt>
                <c:pt idx="72">
                  <c:v>24</c:v>
                </c:pt>
                <c:pt idx="73">
                  <c:v>9</c:v>
                </c:pt>
                <c:pt idx="74">
                  <c:v>11</c:v>
                </c:pt>
                <c:pt idx="75">
                  <c:v>17</c:v>
                </c:pt>
                <c:pt idx="76">
                  <c:v>8</c:v>
                </c:pt>
                <c:pt idx="77">
                  <c:v>60</c:v>
                </c:pt>
                <c:pt idx="78">
                  <c:v>6</c:v>
                </c:pt>
                <c:pt idx="79">
                  <c:v>54</c:v>
                </c:pt>
                <c:pt idx="80">
                  <c:v>189</c:v>
                </c:pt>
                <c:pt idx="81">
                  <c:v>106</c:v>
                </c:pt>
                <c:pt idx="82">
                  <c:v>4</c:v>
                </c:pt>
                <c:pt idx="83">
                  <c:v>41</c:v>
                </c:pt>
                <c:pt idx="84">
                  <c:v>26</c:v>
                </c:pt>
                <c:pt idx="85">
                  <c:v>50</c:v>
                </c:pt>
                <c:pt idx="86">
                  <c:v>30</c:v>
                </c:pt>
                <c:pt idx="87">
                  <c:v>42</c:v>
                </c:pt>
                <c:pt idx="88">
                  <c:v>27</c:v>
                </c:pt>
                <c:pt idx="89">
                  <c:v>30</c:v>
                </c:pt>
                <c:pt idx="90">
                  <c:v>22</c:v>
                </c:pt>
                <c:pt idx="91">
                  <c:v>20.272727272727273</c:v>
                </c:pt>
                <c:pt idx="92">
                  <c:v>28.40909090909091</c:v>
                </c:pt>
                <c:pt idx="93">
                  <c:v>30.272727272727273</c:v>
                </c:pt>
                <c:pt idx="94">
                  <c:v>21.863636363636363</c:v>
                </c:pt>
                <c:pt idx="95">
                  <c:v>32.772727272727273</c:v>
                </c:pt>
                <c:pt idx="96">
                  <c:v>33.636363636363633</c:v>
                </c:pt>
                <c:pt idx="97">
                  <c:v>31.181818181818183</c:v>
                </c:pt>
                <c:pt idx="98">
                  <c:v>27.40909090909091</c:v>
                </c:pt>
                <c:pt idx="99">
                  <c:v>26.40909090909091</c:v>
                </c:pt>
                <c:pt idx="100">
                  <c:v>33.5</c:v>
                </c:pt>
                <c:pt idx="101">
                  <c:v>25.681818181818183</c:v>
                </c:pt>
                <c:pt idx="102">
                  <c:v>23.545454545454547</c:v>
                </c:pt>
                <c:pt idx="103">
                  <c:v>25.636363636363637</c:v>
                </c:pt>
                <c:pt idx="104">
                  <c:v>28</c:v>
                </c:pt>
                <c:pt idx="105">
                  <c:v>35.227272727272727</c:v>
                </c:pt>
                <c:pt idx="106">
                  <c:v>32.045454545454547</c:v>
                </c:pt>
                <c:pt idx="107">
                  <c:v>25.59090909090909</c:v>
                </c:pt>
                <c:pt idx="108">
                  <c:v>27.681818181818183</c:v>
                </c:pt>
                <c:pt idx="109">
                  <c:v>30</c:v>
                </c:pt>
                <c:pt idx="110">
                  <c:v>28.40909090909091</c:v>
                </c:pt>
                <c:pt idx="111">
                  <c:v>35.863636363636367</c:v>
                </c:pt>
                <c:pt idx="112">
                  <c:v>34.863636363636367</c:v>
                </c:pt>
                <c:pt idx="113">
                  <c:v>30.454545454545453</c:v>
                </c:pt>
                <c:pt idx="114">
                  <c:v>30.136363636363637</c:v>
                </c:pt>
                <c:pt idx="115">
                  <c:v>31.59090909090909</c:v>
                </c:pt>
                <c:pt idx="116">
                  <c:v>32.272727272727273</c:v>
                </c:pt>
                <c:pt idx="117">
                  <c:v>16.727272727272727</c:v>
                </c:pt>
                <c:pt idx="118">
                  <c:v>15.954545454545455</c:v>
                </c:pt>
              </c:numCache>
            </c:numRef>
          </c:xVal>
          <c:yVal>
            <c:numRef>
              <c:f>[2]AM_BoardingByRoute!$H$256:$H$374</c:f>
              <c:numCache>
                <c:formatCode>General</c:formatCode>
                <c:ptCount val="119"/>
                <c:pt idx="0">
                  <c:v>609.32039642333871</c:v>
                </c:pt>
                <c:pt idx="1">
                  <c:v>405.36340332031227</c:v>
                </c:pt>
                <c:pt idx="2">
                  <c:v>49.151424884796057</c:v>
                </c:pt>
                <c:pt idx="3">
                  <c:v>77.847758293151799</c:v>
                </c:pt>
                <c:pt idx="4">
                  <c:v>275.61708259582497</c:v>
                </c:pt>
                <c:pt idx="5">
                  <c:v>617.45001983642237</c:v>
                </c:pt>
                <c:pt idx="6">
                  <c:v>545.26665115356286</c:v>
                </c:pt>
                <c:pt idx="7">
                  <c:v>483.90570068359182</c:v>
                </c:pt>
                <c:pt idx="8">
                  <c:v>275.87547492980929</c:v>
                </c:pt>
                <c:pt idx="9">
                  <c:v>54.471185684204002</c:v>
                </c:pt>
                <c:pt idx="10">
                  <c:v>15.13291311264037</c:v>
                </c:pt>
                <c:pt idx="11">
                  <c:v>192.28944396972628</c:v>
                </c:pt>
                <c:pt idx="12">
                  <c:v>97.699099540710193</c:v>
                </c:pt>
                <c:pt idx="13">
                  <c:v>115.1564359664913</c:v>
                </c:pt>
                <c:pt idx="14">
                  <c:v>28.435123443603487</c:v>
                </c:pt>
                <c:pt idx="15">
                  <c:v>502.26646423339702</c:v>
                </c:pt>
                <c:pt idx="16">
                  <c:v>956.70467376708802</c:v>
                </c:pt>
                <c:pt idx="17">
                  <c:v>527.09227561950581</c:v>
                </c:pt>
                <c:pt idx="18">
                  <c:v>99.956589698791362</c:v>
                </c:pt>
                <c:pt idx="19">
                  <c:v>57.872756958007699</c:v>
                </c:pt>
                <c:pt idx="20">
                  <c:v>24.809257864952059</c:v>
                </c:pt>
                <c:pt idx="21">
                  <c:v>60.402220726013155</c:v>
                </c:pt>
                <c:pt idx="22">
                  <c:v>276.53423213958706</c:v>
                </c:pt>
                <c:pt idx="23">
                  <c:v>92.735754966735499</c:v>
                </c:pt>
                <c:pt idx="24">
                  <c:v>215.41213417053189</c:v>
                </c:pt>
                <c:pt idx="25">
                  <c:v>295.51564025878878</c:v>
                </c:pt>
                <c:pt idx="26">
                  <c:v>459.10214233398352</c:v>
                </c:pt>
                <c:pt idx="27">
                  <c:v>183.84166717529291</c:v>
                </c:pt>
                <c:pt idx="28">
                  <c:v>208.51110839843687</c:v>
                </c:pt>
                <c:pt idx="29">
                  <c:v>154.57762908935541</c:v>
                </c:pt>
                <c:pt idx="30">
                  <c:v>175.9094963073729</c:v>
                </c:pt>
                <c:pt idx="31">
                  <c:v>198.49214172363259</c:v>
                </c:pt>
                <c:pt idx="32">
                  <c:v>202.04145050048808</c:v>
                </c:pt>
                <c:pt idx="33">
                  <c:v>508.27066040038903</c:v>
                </c:pt>
                <c:pt idx="34">
                  <c:v>457.05773162841695</c:v>
                </c:pt>
                <c:pt idx="35">
                  <c:v>215.8890495300291</c:v>
                </c:pt>
                <c:pt idx="36">
                  <c:v>89.5966472625731</c:v>
                </c:pt>
                <c:pt idx="37">
                  <c:v>121.5086555480956</c:v>
                </c:pt>
                <c:pt idx="38">
                  <c:v>16.141591548919671</c:v>
                </c:pt>
                <c:pt idx="39">
                  <c:v>51.956288337707306</c:v>
                </c:pt>
                <c:pt idx="40">
                  <c:v>16.884640932083112</c:v>
                </c:pt>
                <c:pt idx="41">
                  <c:v>96.769398689269906</c:v>
                </c:pt>
                <c:pt idx="42">
                  <c:v>45.255367279052678</c:v>
                </c:pt>
                <c:pt idx="43">
                  <c:v>121.77031517028799</c:v>
                </c:pt>
                <c:pt idx="44">
                  <c:v>1548.4923706054672</c:v>
                </c:pt>
                <c:pt idx="45">
                  <c:v>152.84169006347651</c:v>
                </c:pt>
                <c:pt idx="46">
                  <c:v>119.24929618835439</c:v>
                </c:pt>
                <c:pt idx="47">
                  <c:v>220.279155731201</c:v>
                </c:pt>
                <c:pt idx="48">
                  <c:v>298.76546478271331</c:v>
                </c:pt>
                <c:pt idx="49">
                  <c:v>311.5556411743151</c:v>
                </c:pt>
                <c:pt idx="50">
                  <c:v>176.57869720458959</c:v>
                </c:pt>
                <c:pt idx="51">
                  <c:v>53.375865936279197</c:v>
                </c:pt>
                <c:pt idx="52">
                  <c:v>451.16973114013604</c:v>
                </c:pt>
                <c:pt idx="53">
                  <c:v>5.9827119261026338</c:v>
                </c:pt>
                <c:pt idx="54">
                  <c:v>9.399894714355451</c:v>
                </c:pt>
                <c:pt idx="55">
                  <c:v>15.594526290893551</c:v>
                </c:pt>
                <c:pt idx="56">
                  <c:v>105.09371042251568</c:v>
                </c:pt>
                <c:pt idx="57">
                  <c:v>33.014328420162144</c:v>
                </c:pt>
                <c:pt idx="58">
                  <c:v>143.0189590454099</c:v>
                </c:pt>
                <c:pt idx="59">
                  <c:v>161.7333602905272</c:v>
                </c:pt>
                <c:pt idx="60">
                  <c:v>28.507204771041849</c:v>
                </c:pt>
                <c:pt idx="61">
                  <c:v>59.972920417785502</c:v>
                </c:pt>
                <c:pt idx="62">
                  <c:v>93.01091289520221</c:v>
                </c:pt>
                <c:pt idx="63">
                  <c:v>58.453534126281497</c:v>
                </c:pt>
                <c:pt idx="64">
                  <c:v>5.3344460278749404</c:v>
                </c:pt>
                <c:pt idx="65">
                  <c:v>28.453627943992593</c:v>
                </c:pt>
                <c:pt idx="66">
                  <c:v>55.891166210174418</c:v>
                </c:pt>
                <c:pt idx="67">
                  <c:v>55.941288471221768</c:v>
                </c:pt>
                <c:pt idx="68">
                  <c:v>62.516788959503103</c:v>
                </c:pt>
                <c:pt idx="69">
                  <c:v>39.624374866485482</c:v>
                </c:pt>
                <c:pt idx="70">
                  <c:v>14.741270035505279</c:v>
                </c:pt>
                <c:pt idx="71">
                  <c:v>41.777904510497976</c:v>
                </c:pt>
                <c:pt idx="72">
                  <c:v>2.5714287459850276</c:v>
                </c:pt>
                <c:pt idx="73">
                  <c:v>0</c:v>
                </c:pt>
                <c:pt idx="74">
                  <c:v>2.3214285969734183</c:v>
                </c:pt>
                <c:pt idx="75">
                  <c:v>3.065844058990467</c:v>
                </c:pt>
                <c:pt idx="76">
                  <c:v>0</c:v>
                </c:pt>
                <c:pt idx="77">
                  <c:v>4.79262530803679</c:v>
                </c:pt>
                <c:pt idx="78">
                  <c:v>1.25</c:v>
                </c:pt>
                <c:pt idx="79">
                  <c:v>27.471883893012972</c:v>
                </c:pt>
                <c:pt idx="80">
                  <c:v>182.31282162666292</c:v>
                </c:pt>
                <c:pt idx="81">
                  <c:v>70.180502459406682</c:v>
                </c:pt>
                <c:pt idx="82">
                  <c:v>16.652381896972642</c:v>
                </c:pt>
                <c:pt idx="83">
                  <c:v>23.810487508773711</c:v>
                </c:pt>
                <c:pt idx="84">
                  <c:v>14.282547235488879</c:v>
                </c:pt>
                <c:pt idx="85">
                  <c:v>18.548366785049428</c:v>
                </c:pt>
                <c:pt idx="86">
                  <c:v>1.3799999952316215</c:v>
                </c:pt>
                <c:pt idx="87">
                  <c:v>15.52499985694884</c:v>
                </c:pt>
                <c:pt idx="88">
                  <c:v>5.2999999523162824</c:v>
                </c:pt>
                <c:pt idx="89">
                  <c:v>9.375</c:v>
                </c:pt>
                <c:pt idx="90">
                  <c:v>18.548366785049428</c:v>
                </c:pt>
                <c:pt idx="91">
                  <c:v>0</c:v>
                </c:pt>
                <c:pt idx="92">
                  <c:v>10.70580589771269</c:v>
                </c:pt>
                <c:pt idx="93">
                  <c:v>14.848719120025619</c:v>
                </c:pt>
                <c:pt idx="94">
                  <c:v>3.1153846979141231</c:v>
                </c:pt>
                <c:pt idx="95">
                  <c:v>31.832842826843219</c:v>
                </c:pt>
                <c:pt idx="96">
                  <c:v>28.379732131957908</c:v>
                </c:pt>
                <c:pt idx="97">
                  <c:v>26.923765182495053</c:v>
                </c:pt>
                <c:pt idx="98">
                  <c:v>8.779615163803081</c:v>
                </c:pt>
                <c:pt idx="99">
                  <c:v>24.808345794677727</c:v>
                </c:pt>
                <c:pt idx="100">
                  <c:v>28.363739013671779</c:v>
                </c:pt>
                <c:pt idx="101">
                  <c:v>48.443459510803095</c:v>
                </c:pt>
                <c:pt idx="102">
                  <c:v>31.479810714721619</c:v>
                </c:pt>
                <c:pt idx="103">
                  <c:v>17.076359510421739</c:v>
                </c:pt>
                <c:pt idx="104">
                  <c:v>5.88437712192533</c:v>
                </c:pt>
                <c:pt idx="105">
                  <c:v>18.459034442901601</c:v>
                </c:pt>
                <c:pt idx="106">
                  <c:v>65.634570121764995</c:v>
                </c:pt>
                <c:pt idx="107">
                  <c:v>15.832853794097879</c:v>
                </c:pt>
                <c:pt idx="108">
                  <c:v>10.08247852325438</c:v>
                </c:pt>
                <c:pt idx="109">
                  <c:v>25.794990062713591</c:v>
                </c:pt>
                <c:pt idx="110">
                  <c:v>49.630400657653695</c:v>
                </c:pt>
                <c:pt idx="111">
                  <c:v>9.6566019058227397</c:v>
                </c:pt>
                <c:pt idx="112">
                  <c:v>23.39079904556273</c:v>
                </c:pt>
                <c:pt idx="113">
                  <c:v>107.7688579559325</c:v>
                </c:pt>
                <c:pt idx="114">
                  <c:v>56.437853813171202</c:v>
                </c:pt>
                <c:pt idx="115">
                  <c:v>23.671495914459218</c:v>
                </c:pt>
                <c:pt idx="116">
                  <c:v>98.432559967040802</c:v>
                </c:pt>
                <c:pt idx="117">
                  <c:v>0</c:v>
                </c:pt>
                <c:pt idx="11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33856"/>
        <c:axId val="38635392"/>
      </c:scatterChart>
      <c:valAx>
        <c:axId val="38633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635392"/>
        <c:crosses val="autoZero"/>
        <c:crossBetween val="midCat"/>
      </c:valAx>
      <c:valAx>
        <c:axId val="38635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6338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AM Model Community Transit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[2]AM_BoardingByRoute!$H$2</c:f>
              <c:strCache>
                <c:ptCount val="1"/>
                <c:pt idx="0">
                  <c:v>AM Model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[2]AM_BoardingByRoute!$G$256:$G$308</c:f>
              <c:numCache>
                <c:formatCode>General</c:formatCode>
                <c:ptCount val="53"/>
                <c:pt idx="0">
                  <c:v>326.78394485843756</c:v>
                </c:pt>
                <c:pt idx="1">
                  <c:v>245.18336953845946</c:v>
                </c:pt>
                <c:pt idx="2">
                  <c:v>19.257371176632681</c:v>
                </c:pt>
                <c:pt idx="3">
                  <c:v>107.82780989770201</c:v>
                </c:pt>
                <c:pt idx="4">
                  <c:v>248.20382865482011</c:v>
                </c:pt>
                <c:pt idx="5">
                  <c:v>176.17066117633328</c:v>
                </c:pt>
                <c:pt idx="6">
                  <c:v>318.67979996898356</c:v>
                </c:pt>
                <c:pt idx="7">
                  <c:v>250.34884382767353</c:v>
                </c:pt>
                <c:pt idx="8">
                  <c:v>258.61549388248829</c:v>
                </c:pt>
                <c:pt idx="9">
                  <c:v>63.855093634584932</c:v>
                </c:pt>
                <c:pt idx="10">
                  <c:v>8.3849976197628546</c:v>
                </c:pt>
                <c:pt idx="11">
                  <c:v>147.31197433610245</c:v>
                </c:pt>
                <c:pt idx="12">
                  <c:v>130.41101185556326</c:v>
                </c:pt>
                <c:pt idx="13">
                  <c:v>114.83193473913033</c:v>
                </c:pt>
                <c:pt idx="14">
                  <c:v>62.739119858047772</c:v>
                </c:pt>
                <c:pt idx="15">
                  <c:v>134.51904635283356</c:v>
                </c:pt>
                <c:pt idx="16">
                  <c:v>269.70191409064688</c:v>
                </c:pt>
                <c:pt idx="17">
                  <c:v>135.41479173790989</c:v>
                </c:pt>
                <c:pt idx="18">
                  <c:v>49.919164867472098</c:v>
                </c:pt>
                <c:pt idx="19">
                  <c:v>41.216483986358945</c:v>
                </c:pt>
                <c:pt idx="20">
                  <c:v>20.246523946148752</c:v>
                </c:pt>
                <c:pt idx="21">
                  <c:v>54.347578897242798</c:v>
                </c:pt>
                <c:pt idx="22">
                  <c:v>128.41044367310948</c:v>
                </c:pt>
                <c:pt idx="23">
                  <c:v>74.821535591529297</c:v>
                </c:pt>
                <c:pt idx="24">
                  <c:v>86.799572591295245</c:v>
                </c:pt>
                <c:pt idx="25">
                  <c:v>252.86361917605041</c:v>
                </c:pt>
                <c:pt idx="26">
                  <c:v>559.68184310587117</c:v>
                </c:pt>
                <c:pt idx="27">
                  <c:v>98.545463889533195</c:v>
                </c:pt>
                <c:pt idx="28">
                  <c:v>130.02013624664042</c:v>
                </c:pt>
                <c:pt idx="29">
                  <c:v>145.26609440056475</c:v>
                </c:pt>
                <c:pt idx="30">
                  <c:v>121.77372216091852</c:v>
                </c:pt>
                <c:pt idx="31">
                  <c:v>188.17565557948046</c:v>
                </c:pt>
                <c:pt idx="32">
                  <c:v>283.50899983744358</c:v>
                </c:pt>
                <c:pt idx="33">
                  <c:v>115.30896313304251</c:v>
                </c:pt>
                <c:pt idx="34">
                  <c:v>249.93148546320515</c:v>
                </c:pt>
                <c:pt idx="35">
                  <c:v>115.21482745383712</c:v>
                </c:pt>
                <c:pt idx="36">
                  <c:v>144.74226816393306</c:v>
                </c:pt>
                <c:pt idx="37">
                  <c:v>129.54123525191409</c:v>
                </c:pt>
                <c:pt idx="38">
                  <c:v>19.530052333710969</c:v>
                </c:pt>
                <c:pt idx="39">
                  <c:v>39.734462002133668</c:v>
                </c:pt>
                <c:pt idx="40">
                  <c:v>47.138703064289594</c:v>
                </c:pt>
                <c:pt idx="41">
                  <c:v>144.26384328190369</c:v>
                </c:pt>
                <c:pt idx="42">
                  <c:v>35.315983672745482</c:v>
                </c:pt>
                <c:pt idx="43">
                  <c:v>103.1818</c:v>
                </c:pt>
                <c:pt idx="44">
                  <c:v>534.03099468463847</c:v>
                </c:pt>
                <c:pt idx="45">
                  <c:v>82.196681849205518</c:v>
                </c:pt>
                <c:pt idx="46">
                  <c:v>57.292106804778442</c:v>
                </c:pt>
                <c:pt idx="47">
                  <c:v>133.17867640493739</c:v>
                </c:pt>
                <c:pt idx="48">
                  <c:v>280.78928293796383</c:v>
                </c:pt>
                <c:pt idx="49">
                  <c:v>163.95029895012226</c:v>
                </c:pt>
                <c:pt idx="50">
                  <c:v>122.40730956593393</c:v>
                </c:pt>
                <c:pt idx="51">
                  <c:v>19.960181160878378</c:v>
                </c:pt>
                <c:pt idx="52">
                  <c:v>206.30965332639028</c:v>
                </c:pt>
              </c:numCache>
            </c:numRef>
          </c:xVal>
          <c:yVal>
            <c:numRef>
              <c:f>[2]AM_BoardingByRoute!$H$256:$H$308</c:f>
              <c:numCache>
                <c:formatCode>General</c:formatCode>
                <c:ptCount val="53"/>
                <c:pt idx="0">
                  <c:v>609.32039642333871</c:v>
                </c:pt>
                <c:pt idx="1">
                  <c:v>405.36340332031227</c:v>
                </c:pt>
                <c:pt idx="2">
                  <c:v>49.151424884796057</c:v>
                </c:pt>
                <c:pt idx="3">
                  <c:v>77.847758293151799</c:v>
                </c:pt>
                <c:pt idx="4">
                  <c:v>275.61708259582497</c:v>
                </c:pt>
                <c:pt idx="5">
                  <c:v>617.45001983642237</c:v>
                </c:pt>
                <c:pt idx="6">
                  <c:v>545.26665115356286</c:v>
                </c:pt>
                <c:pt idx="7">
                  <c:v>483.90570068359182</c:v>
                </c:pt>
                <c:pt idx="8">
                  <c:v>275.87547492980929</c:v>
                </c:pt>
                <c:pt idx="9">
                  <c:v>54.471185684204002</c:v>
                </c:pt>
                <c:pt idx="10">
                  <c:v>15.13291311264037</c:v>
                </c:pt>
                <c:pt idx="11">
                  <c:v>192.28944396972628</c:v>
                </c:pt>
                <c:pt idx="12">
                  <c:v>97.699099540710193</c:v>
                </c:pt>
                <c:pt idx="13">
                  <c:v>115.1564359664913</c:v>
                </c:pt>
                <c:pt idx="14">
                  <c:v>28.435123443603487</c:v>
                </c:pt>
                <c:pt idx="15">
                  <c:v>502.26646423339702</c:v>
                </c:pt>
                <c:pt idx="16">
                  <c:v>956.70467376708802</c:v>
                </c:pt>
                <c:pt idx="17">
                  <c:v>527.09227561950581</c:v>
                </c:pt>
                <c:pt idx="18">
                  <c:v>99.956589698791362</c:v>
                </c:pt>
                <c:pt idx="19">
                  <c:v>57.872756958007699</c:v>
                </c:pt>
                <c:pt idx="20">
                  <c:v>24.809257864952059</c:v>
                </c:pt>
                <c:pt idx="21">
                  <c:v>60.402220726013155</c:v>
                </c:pt>
                <c:pt idx="22">
                  <c:v>276.53423213958706</c:v>
                </c:pt>
                <c:pt idx="23">
                  <c:v>92.735754966735499</c:v>
                </c:pt>
                <c:pt idx="24">
                  <c:v>215.41213417053189</c:v>
                </c:pt>
                <c:pt idx="25">
                  <c:v>295.51564025878878</c:v>
                </c:pt>
                <c:pt idx="26">
                  <c:v>459.10214233398352</c:v>
                </c:pt>
                <c:pt idx="27">
                  <c:v>183.84166717529291</c:v>
                </c:pt>
                <c:pt idx="28">
                  <c:v>208.51110839843687</c:v>
                </c:pt>
                <c:pt idx="29">
                  <c:v>154.57762908935541</c:v>
                </c:pt>
                <c:pt idx="30">
                  <c:v>175.9094963073729</c:v>
                </c:pt>
                <c:pt idx="31">
                  <c:v>198.49214172363259</c:v>
                </c:pt>
                <c:pt idx="32">
                  <c:v>202.04145050048808</c:v>
                </c:pt>
                <c:pt idx="33">
                  <c:v>508.27066040038903</c:v>
                </c:pt>
                <c:pt idx="34">
                  <c:v>457.05773162841695</c:v>
                </c:pt>
                <c:pt idx="35">
                  <c:v>215.8890495300291</c:v>
                </c:pt>
                <c:pt idx="36">
                  <c:v>89.5966472625731</c:v>
                </c:pt>
                <c:pt idx="37">
                  <c:v>121.5086555480956</c:v>
                </c:pt>
                <c:pt idx="38">
                  <c:v>16.141591548919671</c:v>
                </c:pt>
                <c:pt idx="39">
                  <c:v>51.956288337707306</c:v>
                </c:pt>
                <c:pt idx="40">
                  <c:v>16.884640932083112</c:v>
                </c:pt>
                <c:pt idx="41">
                  <c:v>96.769398689269906</c:v>
                </c:pt>
                <c:pt idx="42">
                  <c:v>45.255367279052678</c:v>
                </c:pt>
                <c:pt idx="43">
                  <c:v>121.77031517028799</c:v>
                </c:pt>
                <c:pt idx="44">
                  <c:v>1548.4923706054672</c:v>
                </c:pt>
                <c:pt idx="45">
                  <c:v>152.84169006347651</c:v>
                </c:pt>
                <c:pt idx="46">
                  <c:v>119.24929618835439</c:v>
                </c:pt>
                <c:pt idx="47">
                  <c:v>220.279155731201</c:v>
                </c:pt>
                <c:pt idx="48">
                  <c:v>298.76546478271331</c:v>
                </c:pt>
                <c:pt idx="49">
                  <c:v>311.5556411743151</c:v>
                </c:pt>
                <c:pt idx="50">
                  <c:v>176.57869720458959</c:v>
                </c:pt>
                <c:pt idx="51">
                  <c:v>53.375865936279197</c:v>
                </c:pt>
                <c:pt idx="52">
                  <c:v>451.16973114013604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58432"/>
        <c:axId val="38659968"/>
      </c:scatterChart>
      <c:valAx>
        <c:axId val="3865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659968"/>
        <c:crosses val="autoZero"/>
        <c:crossBetween val="midCat"/>
      </c:valAx>
      <c:valAx>
        <c:axId val="38659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6584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AM Model Kitsap Transit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[2]AM_BoardingByRoute!$G$309:$G$374</c:f>
              <c:numCache>
                <c:formatCode>General</c:formatCode>
                <c:ptCount val="66"/>
                <c:pt idx="0">
                  <c:v>41</c:v>
                </c:pt>
                <c:pt idx="1">
                  <c:v>13</c:v>
                </c:pt>
                <c:pt idx="2">
                  <c:v>23</c:v>
                </c:pt>
                <c:pt idx="3">
                  <c:v>203</c:v>
                </c:pt>
                <c:pt idx="4">
                  <c:v>46</c:v>
                </c:pt>
                <c:pt idx="5">
                  <c:v>95</c:v>
                </c:pt>
                <c:pt idx="6">
                  <c:v>58</c:v>
                </c:pt>
                <c:pt idx="7">
                  <c:v>49</c:v>
                </c:pt>
                <c:pt idx="8">
                  <c:v>56</c:v>
                </c:pt>
                <c:pt idx="9">
                  <c:v>72</c:v>
                </c:pt>
                <c:pt idx="10">
                  <c:v>46</c:v>
                </c:pt>
                <c:pt idx="11">
                  <c:v>57</c:v>
                </c:pt>
                <c:pt idx="12">
                  <c:v>5</c:v>
                </c:pt>
                <c:pt idx="13">
                  <c:v>66</c:v>
                </c:pt>
                <c:pt idx="14">
                  <c:v>60</c:v>
                </c:pt>
                <c:pt idx="15">
                  <c:v>38</c:v>
                </c:pt>
                <c:pt idx="16">
                  <c:v>37</c:v>
                </c:pt>
                <c:pt idx="17">
                  <c:v>28</c:v>
                </c:pt>
                <c:pt idx="18">
                  <c:v>35</c:v>
                </c:pt>
                <c:pt idx="19">
                  <c:v>24</c:v>
                </c:pt>
                <c:pt idx="20">
                  <c:v>9</c:v>
                </c:pt>
                <c:pt idx="21">
                  <c:v>11</c:v>
                </c:pt>
                <c:pt idx="22">
                  <c:v>17</c:v>
                </c:pt>
                <c:pt idx="23">
                  <c:v>8</c:v>
                </c:pt>
                <c:pt idx="24">
                  <c:v>60</c:v>
                </c:pt>
                <c:pt idx="25">
                  <c:v>6</c:v>
                </c:pt>
                <c:pt idx="26">
                  <c:v>54</c:v>
                </c:pt>
                <c:pt idx="27">
                  <c:v>189</c:v>
                </c:pt>
                <c:pt idx="28">
                  <c:v>106</c:v>
                </c:pt>
                <c:pt idx="29">
                  <c:v>4</c:v>
                </c:pt>
                <c:pt idx="30">
                  <c:v>41</c:v>
                </c:pt>
                <c:pt idx="31">
                  <c:v>26</c:v>
                </c:pt>
                <c:pt idx="32">
                  <c:v>50</c:v>
                </c:pt>
                <c:pt idx="33">
                  <c:v>30</c:v>
                </c:pt>
                <c:pt idx="34">
                  <c:v>42</c:v>
                </c:pt>
                <c:pt idx="35">
                  <c:v>27</c:v>
                </c:pt>
                <c:pt idx="36">
                  <c:v>30</c:v>
                </c:pt>
                <c:pt idx="37">
                  <c:v>22</c:v>
                </c:pt>
                <c:pt idx="38">
                  <c:v>20.272727272727273</c:v>
                </c:pt>
                <c:pt idx="39">
                  <c:v>28.40909090909091</c:v>
                </c:pt>
                <c:pt idx="40">
                  <c:v>30.272727272727273</c:v>
                </c:pt>
                <c:pt idx="41">
                  <c:v>21.863636363636363</c:v>
                </c:pt>
                <c:pt idx="42">
                  <c:v>32.772727272727273</c:v>
                </c:pt>
                <c:pt idx="43">
                  <c:v>33.636363636363633</c:v>
                </c:pt>
                <c:pt idx="44">
                  <c:v>31.181818181818183</c:v>
                </c:pt>
                <c:pt idx="45">
                  <c:v>27.40909090909091</c:v>
                </c:pt>
                <c:pt idx="46">
                  <c:v>26.40909090909091</c:v>
                </c:pt>
                <c:pt idx="47">
                  <c:v>33.5</c:v>
                </c:pt>
                <c:pt idx="48">
                  <c:v>25.681818181818183</c:v>
                </c:pt>
                <c:pt idx="49">
                  <c:v>23.545454545454547</c:v>
                </c:pt>
                <c:pt idx="50">
                  <c:v>25.636363636363637</c:v>
                </c:pt>
                <c:pt idx="51">
                  <c:v>28</c:v>
                </c:pt>
                <c:pt idx="52">
                  <c:v>35.227272727272727</c:v>
                </c:pt>
                <c:pt idx="53">
                  <c:v>32.045454545454547</c:v>
                </c:pt>
                <c:pt idx="54">
                  <c:v>25.59090909090909</c:v>
                </c:pt>
                <c:pt idx="55">
                  <c:v>27.681818181818183</c:v>
                </c:pt>
                <c:pt idx="56">
                  <c:v>30</c:v>
                </c:pt>
                <c:pt idx="57">
                  <c:v>28.40909090909091</c:v>
                </c:pt>
                <c:pt idx="58">
                  <c:v>35.863636363636367</c:v>
                </c:pt>
                <c:pt idx="59">
                  <c:v>34.863636363636367</c:v>
                </c:pt>
                <c:pt idx="60">
                  <c:v>30.454545454545453</c:v>
                </c:pt>
                <c:pt idx="61">
                  <c:v>30.136363636363637</c:v>
                </c:pt>
                <c:pt idx="62">
                  <c:v>31.59090909090909</c:v>
                </c:pt>
                <c:pt idx="63">
                  <c:v>32.272727272727273</c:v>
                </c:pt>
                <c:pt idx="64">
                  <c:v>16.727272727272727</c:v>
                </c:pt>
                <c:pt idx="65">
                  <c:v>15.954545454545455</c:v>
                </c:pt>
              </c:numCache>
            </c:numRef>
          </c:xVal>
          <c:yVal>
            <c:numRef>
              <c:f>[2]AM_BoardingByRoute!$H$309:$H$374</c:f>
              <c:numCache>
                <c:formatCode>General</c:formatCode>
                <c:ptCount val="66"/>
                <c:pt idx="0">
                  <c:v>5.9827119261026338</c:v>
                </c:pt>
                <c:pt idx="1">
                  <c:v>9.399894714355451</c:v>
                </c:pt>
                <c:pt idx="2">
                  <c:v>15.594526290893551</c:v>
                </c:pt>
                <c:pt idx="3">
                  <c:v>105.09371042251568</c:v>
                </c:pt>
                <c:pt idx="4">
                  <c:v>33.014328420162144</c:v>
                </c:pt>
                <c:pt idx="5">
                  <c:v>143.0189590454099</c:v>
                </c:pt>
                <c:pt idx="6">
                  <c:v>161.7333602905272</c:v>
                </c:pt>
                <c:pt idx="7">
                  <c:v>28.507204771041849</c:v>
                </c:pt>
                <c:pt idx="8">
                  <c:v>59.972920417785502</c:v>
                </c:pt>
                <c:pt idx="9">
                  <c:v>93.01091289520221</c:v>
                </c:pt>
                <c:pt idx="10">
                  <c:v>58.453534126281497</c:v>
                </c:pt>
                <c:pt idx="11">
                  <c:v>5.3344460278749404</c:v>
                </c:pt>
                <c:pt idx="12">
                  <c:v>28.453627943992593</c:v>
                </c:pt>
                <c:pt idx="13">
                  <c:v>55.891166210174418</c:v>
                </c:pt>
                <c:pt idx="14">
                  <c:v>55.941288471221768</c:v>
                </c:pt>
                <c:pt idx="15">
                  <c:v>62.516788959503103</c:v>
                </c:pt>
                <c:pt idx="16">
                  <c:v>39.624374866485482</c:v>
                </c:pt>
                <c:pt idx="17">
                  <c:v>14.741270035505279</c:v>
                </c:pt>
                <c:pt idx="18">
                  <c:v>41.777904510497976</c:v>
                </c:pt>
                <c:pt idx="19">
                  <c:v>2.5714287459850276</c:v>
                </c:pt>
                <c:pt idx="20">
                  <c:v>0</c:v>
                </c:pt>
                <c:pt idx="21">
                  <c:v>2.3214285969734183</c:v>
                </c:pt>
                <c:pt idx="22">
                  <c:v>3.065844058990467</c:v>
                </c:pt>
                <c:pt idx="23">
                  <c:v>0</c:v>
                </c:pt>
                <c:pt idx="24">
                  <c:v>4.79262530803679</c:v>
                </c:pt>
                <c:pt idx="25">
                  <c:v>1.25</c:v>
                </c:pt>
                <c:pt idx="26">
                  <c:v>27.471883893012972</c:v>
                </c:pt>
                <c:pt idx="27">
                  <c:v>182.31282162666292</c:v>
                </c:pt>
                <c:pt idx="28">
                  <c:v>70.180502459406682</c:v>
                </c:pt>
                <c:pt idx="29">
                  <c:v>16.652381896972642</c:v>
                </c:pt>
                <c:pt idx="30">
                  <c:v>23.810487508773711</c:v>
                </c:pt>
                <c:pt idx="31">
                  <c:v>14.282547235488879</c:v>
                </c:pt>
                <c:pt idx="32">
                  <c:v>18.548366785049428</c:v>
                </c:pt>
                <c:pt idx="33">
                  <c:v>1.3799999952316215</c:v>
                </c:pt>
                <c:pt idx="34">
                  <c:v>15.52499985694884</c:v>
                </c:pt>
                <c:pt idx="35">
                  <c:v>5.2999999523162824</c:v>
                </c:pt>
                <c:pt idx="36">
                  <c:v>9.375</c:v>
                </c:pt>
                <c:pt idx="37">
                  <c:v>18.548366785049428</c:v>
                </c:pt>
                <c:pt idx="38">
                  <c:v>0</c:v>
                </c:pt>
                <c:pt idx="39">
                  <c:v>10.70580589771269</c:v>
                </c:pt>
                <c:pt idx="40">
                  <c:v>14.848719120025619</c:v>
                </c:pt>
                <c:pt idx="41">
                  <c:v>3.1153846979141231</c:v>
                </c:pt>
                <c:pt idx="42">
                  <c:v>31.832842826843219</c:v>
                </c:pt>
                <c:pt idx="43">
                  <c:v>28.379732131957908</c:v>
                </c:pt>
                <c:pt idx="44">
                  <c:v>26.923765182495053</c:v>
                </c:pt>
                <c:pt idx="45">
                  <c:v>8.779615163803081</c:v>
                </c:pt>
                <c:pt idx="46">
                  <c:v>24.808345794677727</c:v>
                </c:pt>
                <c:pt idx="47">
                  <c:v>28.363739013671779</c:v>
                </c:pt>
                <c:pt idx="48">
                  <c:v>48.443459510803095</c:v>
                </c:pt>
                <c:pt idx="49">
                  <c:v>31.479810714721619</c:v>
                </c:pt>
                <c:pt idx="50">
                  <c:v>17.076359510421739</c:v>
                </c:pt>
                <c:pt idx="51">
                  <c:v>5.88437712192533</c:v>
                </c:pt>
                <c:pt idx="52">
                  <c:v>18.459034442901601</c:v>
                </c:pt>
                <c:pt idx="53">
                  <c:v>65.634570121764995</c:v>
                </c:pt>
                <c:pt idx="54">
                  <c:v>15.832853794097879</c:v>
                </c:pt>
                <c:pt idx="55">
                  <c:v>10.08247852325438</c:v>
                </c:pt>
                <c:pt idx="56">
                  <c:v>25.794990062713591</c:v>
                </c:pt>
                <c:pt idx="57">
                  <c:v>49.630400657653695</c:v>
                </c:pt>
                <c:pt idx="58">
                  <c:v>9.6566019058227397</c:v>
                </c:pt>
                <c:pt idx="59">
                  <c:v>23.39079904556273</c:v>
                </c:pt>
                <c:pt idx="60">
                  <c:v>107.7688579559325</c:v>
                </c:pt>
                <c:pt idx="61">
                  <c:v>56.437853813171202</c:v>
                </c:pt>
                <c:pt idx="62">
                  <c:v>23.671495914459218</c:v>
                </c:pt>
                <c:pt idx="63">
                  <c:v>98.432559967040802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67232"/>
        <c:axId val="38781312"/>
      </c:scatterChart>
      <c:valAx>
        <c:axId val="38767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781312"/>
        <c:crosses val="autoZero"/>
        <c:crossBetween val="midCat"/>
      </c:valAx>
      <c:valAx>
        <c:axId val="38781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7672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[2]MD_BoardingByRoute!$H$1</c:f>
              <c:strCache>
                <c:ptCount val="1"/>
                <c:pt idx="0">
                  <c:v>MD Model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[2]MD_BoardingByRoute!$G$2:$G$851</c:f>
              <c:numCache>
                <c:formatCode>General</c:formatCode>
                <c:ptCount val="850"/>
                <c:pt idx="0">
                  <c:v>898.4</c:v>
                </c:pt>
                <c:pt idx="1">
                  <c:v>2034.6</c:v>
                </c:pt>
                <c:pt idx="2">
                  <c:v>3356</c:v>
                </c:pt>
                <c:pt idx="3">
                  <c:v>1889.5</c:v>
                </c:pt>
                <c:pt idx="4">
                  <c:v>2293.6999999999998</c:v>
                </c:pt>
                <c:pt idx="5">
                  <c:v>5401.5000000000082</c:v>
                </c:pt>
                <c:pt idx="6">
                  <c:v>2611.8000000000002</c:v>
                </c:pt>
                <c:pt idx="7">
                  <c:v>882.80000000000052</c:v>
                </c:pt>
                <c:pt idx="8">
                  <c:v>1367.6</c:v>
                </c:pt>
                <c:pt idx="9">
                  <c:v>959.1</c:v>
                </c:pt>
                <c:pt idx="10">
                  <c:v>1617.3</c:v>
                </c:pt>
                <c:pt idx="11">
                  <c:v>803.3</c:v>
                </c:pt>
                <c:pt idx="12">
                  <c:v>1456.8</c:v>
                </c:pt>
                <c:pt idx="13">
                  <c:v>1692</c:v>
                </c:pt>
                <c:pt idx="14">
                  <c:v>1884.6</c:v>
                </c:pt>
                <c:pt idx="15">
                  <c:v>621.6</c:v>
                </c:pt>
                <c:pt idx="16">
                  <c:v>1349.1</c:v>
                </c:pt>
                <c:pt idx="17">
                  <c:v>853.7</c:v>
                </c:pt>
                <c:pt idx="18">
                  <c:v>827.3</c:v>
                </c:pt>
                <c:pt idx="19">
                  <c:v>664.6</c:v>
                </c:pt>
                <c:pt idx="20">
                  <c:v>485.2</c:v>
                </c:pt>
                <c:pt idx="21">
                  <c:v>204</c:v>
                </c:pt>
                <c:pt idx="22">
                  <c:v>644.1</c:v>
                </c:pt>
                <c:pt idx="23">
                  <c:v>502.9</c:v>
                </c:pt>
                <c:pt idx="24">
                  <c:v>845.8</c:v>
                </c:pt>
                <c:pt idx="25">
                  <c:v>872</c:v>
                </c:pt>
                <c:pt idx="26">
                  <c:v>453.5</c:v>
                </c:pt>
                <c:pt idx="27">
                  <c:v>318.5</c:v>
                </c:pt>
                <c:pt idx="28">
                  <c:v>4398.3000000000093</c:v>
                </c:pt>
                <c:pt idx="29">
                  <c:v>20.5</c:v>
                </c:pt>
                <c:pt idx="30">
                  <c:v>64</c:v>
                </c:pt>
                <c:pt idx="31">
                  <c:v>416.6</c:v>
                </c:pt>
                <c:pt idx="32">
                  <c:v>3038.2</c:v>
                </c:pt>
                <c:pt idx="33">
                  <c:v>62</c:v>
                </c:pt>
                <c:pt idx="34">
                  <c:v>2158.4</c:v>
                </c:pt>
                <c:pt idx="35">
                  <c:v>2002.1</c:v>
                </c:pt>
                <c:pt idx="36">
                  <c:v>53.9</c:v>
                </c:pt>
                <c:pt idx="37">
                  <c:v>3386.1000000000058</c:v>
                </c:pt>
                <c:pt idx="38">
                  <c:v>2489.3000000000002</c:v>
                </c:pt>
                <c:pt idx="39">
                  <c:v>67.400000000000006</c:v>
                </c:pt>
                <c:pt idx="40">
                  <c:v>56.2</c:v>
                </c:pt>
                <c:pt idx="41">
                  <c:v>885.7</c:v>
                </c:pt>
                <c:pt idx="42">
                  <c:v>578.70000000000005</c:v>
                </c:pt>
                <c:pt idx="43">
                  <c:v>644.79999999999995</c:v>
                </c:pt>
                <c:pt idx="44">
                  <c:v>1757.5</c:v>
                </c:pt>
                <c:pt idx="45">
                  <c:v>979.2</c:v>
                </c:pt>
                <c:pt idx="46">
                  <c:v>872.79999999999882</c:v>
                </c:pt>
                <c:pt idx="47">
                  <c:v>529.20000000000005</c:v>
                </c:pt>
                <c:pt idx="48">
                  <c:v>1081.0999999999999</c:v>
                </c:pt>
                <c:pt idx="49">
                  <c:v>1409.2</c:v>
                </c:pt>
                <c:pt idx="50">
                  <c:v>1493.8</c:v>
                </c:pt>
                <c:pt idx="51">
                  <c:v>1784.7</c:v>
                </c:pt>
                <c:pt idx="52">
                  <c:v>2542.1</c:v>
                </c:pt>
                <c:pt idx="53">
                  <c:v>124.1</c:v>
                </c:pt>
                <c:pt idx="54">
                  <c:v>1715.9</c:v>
                </c:pt>
                <c:pt idx="55">
                  <c:v>1385</c:v>
                </c:pt>
                <c:pt idx="56">
                  <c:v>410.9</c:v>
                </c:pt>
                <c:pt idx="57">
                  <c:v>1701</c:v>
                </c:pt>
                <c:pt idx="58">
                  <c:v>465.3</c:v>
                </c:pt>
                <c:pt idx="59">
                  <c:v>53.8</c:v>
                </c:pt>
                <c:pt idx="60">
                  <c:v>23.1</c:v>
                </c:pt>
                <c:pt idx="61">
                  <c:v>2872.9</c:v>
                </c:pt>
                <c:pt idx="62">
                  <c:v>76</c:v>
                </c:pt>
                <c:pt idx="63">
                  <c:v>98.1</c:v>
                </c:pt>
                <c:pt idx="64">
                  <c:v>1054.7</c:v>
                </c:pt>
                <c:pt idx="65">
                  <c:v>758.8</c:v>
                </c:pt>
                <c:pt idx="66">
                  <c:v>1195</c:v>
                </c:pt>
                <c:pt idx="67">
                  <c:v>644.5</c:v>
                </c:pt>
                <c:pt idx="68">
                  <c:v>762.7</c:v>
                </c:pt>
                <c:pt idx="69">
                  <c:v>110.2</c:v>
                </c:pt>
                <c:pt idx="70">
                  <c:v>99.5</c:v>
                </c:pt>
                <c:pt idx="71">
                  <c:v>1029</c:v>
                </c:pt>
                <c:pt idx="72">
                  <c:v>280.39999999999998</c:v>
                </c:pt>
                <c:pt idx="73">
                  <c:v>54.2</c:v>
                </c:pt>
                <c:pt idx="74">
                  <c:v>2672.6</c:v>
                </c:pt>
                <c:pt idx="75">
                  <c:v>144.4</c:v>
                </c:pt>
                <c:pt idx="76">
                  <c:v>5.7</c:v>
                </c:pt>
                <c:pt idx="77">
                  <c:v>212</c:v>
                </c:pt>
                <c:pt idx="78">
                  <c:v>152.19999999999999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0.3</c:v>
                </c:pt>
                <c:pt idx="84">
                  <c:v>519.29999999999995</c:v>
                </c:pt>
                <c:pt idx="85">
                  <c:v>650.20000000000005</c:v>
                </c:pt>
                <c:pt idx="86">
                  <c:v>20.6</c:v>
                </c:pt>
                <c:pt idx="87">
                  <c:v>397.4</c:v>
                </c:pt>
                <c:pt idx="88">
                  <c:v>823.9</c:v>
                </c:pt>
                <c:pt idx="89">
                  <c:v>2110.3000000000002</c:v>
                </c:pt>
                <c:pt idx="90">
                  <c:v>1614.1</c:v>
                </c:pt>
                <c:pt idx="91">
                  <c:v>797.3</c:v>
                </c:pt>
                <c:pt idx="92">
                  <c:v>151.5</c:v>
                </c:pt>
                <c:pt idx="93">
                  <c:v>275.10000000000002</c:v>
                </c:pt>
                <c:pt idx="94">
                  <c:v>152.19999999999999</c:v>
                </c:pt>
                <c:pt idx="95">
                  <c:v>73.400000000000006</c:v>
                </c:pt>
                <c:pt idx="96">
                  <c:v>154.69999999999999</c:v>
                </c:pt>
                <c:pt idx="97">
                  <c:v>13.6</c:v>
                </c:pt>
                <c:pt idx="98">
                  <c:v>73.5</c:v>
                </c:pt>
                <c:pt idx="99">
                  <c:v>24.5</c:v>
                </c:pt>
                <c:pt idx="100">
                  <c:v>21.8</c:v>
                </c:pt>
                <c:pt idx="101">
                  <c:v>20.7</c:v>
                </c:pt>
                <c:pt idx="102">
                  <c:v>0</c:v>
                </c:pt>
                <c:pt idx="103">
                  <c:v>129.80000000000001</c:v>
                </c:pt>
                <c:pt idx="104">
                  <c:v>157.6</c:v>
                </c:pt>
                <c:pt idx="105">
                  <c:v>11.7</c:v>
                </c:pt>
                <c:pt idx="106">
                  <c:v>29.5</c:v>
                </c:pt>
                <c:pt idx="107">
                  <c:v>492.1</c:v>
                </c:pt>
                <c:pt idx="108">
                  <c:v>219.8</c:v>
                </c:pt>
                <c:pt idx="109">
                  <c:v>868.6</c:v>
                </c:pt>
                <c:pt idx="110">
                  <c:v>4.2</c:v>
                </c:pt>
                <c:pt idx="111">
                  <c:v>311.60000000000002</c:v>
                </c:pt>
                <c:pt idx="112">
                  <c:v>465.5</c:v>
                </c:pt>
                <c:pt idx="113">
                  <c:v>192.8</c:v>
                </c:pt>
                <c:pt idx="114">
                  <c:v>0</c:v>
                </c:pt>
                <c:pt idx="115">
                  <c:v>378.5</c:v>
                </c:pt>
                <c:pt idx="116">
                  <c:v>862.2</c:v>
                </c:pt>
                <c:pt idx="117">
                  <c:v>24.1</c:v>
                </c:pt>
                <c:pt idx="118">
                  <c:v>0</c:v>
                </c:pt>
                <c:pt idx="119">
                  <c:v>3.7</c:v>
                </c:pt>
                <c:pt idx="120">
                  <c:v>958.49999999999943</c:v>
                </c:pt>
                <c:pt idx="121">
                  <c:v>0</c:v>
                </c:pt>
                <c:pt idx="122">
                  <c:v>285</c:v>
                </c:pt>
                <c:pt idx="123">
                  <c:v>128.19999999999999</c:v>
                </c:pt>
                <c:pt idx="124">
                  <c:v>0</c:v>
                </c:pt>
                <c:pt idx="125">
                  <c:v>111.2</c:v>
                </c:pt>
                <c:pt idx="126">
                  <c:v>0</c:v>
                </c:pt>
                <c:pt idx="127">
                  <c:v>999</c:v>
                </c:pt>
                <c:pt idx="128">
                  <c:v>827.09999999999945</c:v>
                </c:pt>
                <c:pt idx="129">
                  <c:v>4.8</c:v>
                </c:pt>
                <c:pt idx="130">
                  <c:v>62.7</c:v>
                </c:pt>
                <c:pt idx="131">
                  <c:v>1510</c:v>
                </c:pt>
                <c:pt idx="132">
                  <c:v>73.3</c:v>
                </c:pt>
                <c:pt idx="133">
                  <c:v>15.3</c:v>
                </c:pt>
                <c:pt idx="134">
                  <c:v>29.6</c:v>
                </c:pt>
                <c:pt idx="135">
                  <c:v>29.9</c:v>
                </c:pt>
                <c:pt idx="136">
                  <c:v>52.5</c:v>
                </c:pt>
                <c:pt idx="137">
                  <c:v>486.6</c:v>
                </c:pt>
                <c:pt idx="138">
                  <c:v>636.9</c:v>
                </c:pt>
                <c:pt idx="139">
                  <c:v>634.1</c:v>
                </c:pt>
                <c:pt idx="140">
                  <c:v>439.7000000000005</c:v>
                </c:pt>
                <c:pt idx="141">
                  <c:v>538.9</c:v>
                </c:pt>
                <c:pt idx="142">
                  <c:v>5.4</c:v>
                </c:pt>
                <c:pt idx="143">
                  <c:v>2890.9</c:v>
                </c:pt>
                <c:pt idx="144">
                  <c:v>1442</c:v>
                </c:pt>
                <c:pt idx="145">
                  <c:v>150.19999999999999</c:v>
                </c:pt>
                <c:pt idx="146">
                  <c:v>3.2</c:v>
                </c:pt>
                <c:pt idx="147">
                  <c:v>108.4</c:v>
                </c:pt>
                <c:pt idx="148">
                  <c:v>88.1</c:v>
                </c:pt>
                <c:pt idx="149">
                  <c:v>37.1</c:v>
                </c:pt>
                <c:pt idx="150">
                  <c:v>260</c:v>
                </c:pt>
                <c:pt idx="151">
                  <c:v>3270.727272727273</c:v>
                </c:pt>
                <c:pt idx="152">
                  <c:v>1756.0454545454545</c:v>
                </c:pt>
                <c:pt idx="153">
                  <c:v>1464.5</c:v>
                </c:pt>
                <c:pt idx="154">
                  <c:v>347.0454545454545</c:v>
                </c:pt>
                <c:pt idx="155">
                  <c:v>286.36363636363637</c:v>
                </c:pt>
                <c:pt idx="156">
                  <c:v>109.40909090909091</c:v>
                </c:pt>
                <c:pt idx="157">
                  <c:v>503.04545454545456</c:v>
                </c:pt>
                <c:pt idx="158">
                  <c:v>66.181818181818187</c:v>
                </c:pt>
                <c:pt idx="159">
                  <c:v>463.27272727272725</c:v>
                </c:pt>
                <c:pt idx="160">
                  <c:v>459.86363636363637</c:v>
                </c:pt>
                <c:pt idx="161">
                  <c:v>386.31818181818181</c:v>
                </c:pt>
                <c:pt idx="162">
                  <c:v>282.31818181818181</c:v>
                </c:pt>
                <c:pt idx="163">
                  <c:v>602.5454545454545</c:v>
                </c:pt>
                <c:pt idx="164">
                  <c:v>112.5</c:v>
                </c:pt>
                <c:pt idx="165">
                  <c:v>513.86363636363637</c:v>
                </c:pt>
                <c:pt idx="166">
                  <c:v>732.4545454545455</c:v>
                </c:pt>
                <c:pt idx="167">
                  <c:v>330.13636363636363</c:v>
                </c:pt>
                <c:pt idx="168">
                  <c:v>505.63636363636363</c:v>
                </c:pt>
                <c:pt idx="169">
                  <c:v>193.18181818181819</c:v>
                </c:pt>
                <c:pt idx="170">
                  <c:v>582.5454545454545</c:v>
                </c:pt>
                <c:pt idx="171">
                  <c:v>37.545454545454547</c:v>
                </c:pt>
                <c:pt idx="172">
                  <c:v>0</c:v>
                </c:pt>
                <c:pt idx="173">
                  <c:v>83.22727272727272</c:v>
                </c:pt>
                <c:pt idx="174">
                  <c:v>244.40909090909091</c:v>
                </c:pt>
                <c:pt idx="175">
                  <c:v>0</c:v>
                </c:pt>
                <c:pt idx="176">
                  <c:v>20.31818181818182</c:v>
                </c:pt>
                <c:pt idx="177">
                  <c:v>709.86363636363626</c:v>
                </c:pt>
                <c:pt idx="178">
                  <c:v>922.18181818181813</c:v>
                </c:pt>
                <c:pt idx="179">
                  <c:v>417.13636363636363</c:v>
                </c:pt>
                <c:pt idx="180">
                  <c:v>12.727272727272727</c:v>
                </c:pt>
                <c:pt idx="181">
                  <c:v>368.59090909090912</c:v>
                </c:pt>
                <c:pt idx="182">
                  <c:v>547.63636363636363</c:v>
                </c:pt>
                <c:pt idx="183">
                  <c:v>173.90909090909091</c:v>
                </c:pt>
                <c:pt idx="184">
                  <c:v>480.81818181818181</c:v>
                </c:pt>
                <c:pt idx="185">
                  <c:v>891.59090909090901</c:v>
                </c:pt>
                <c:pt idx="186">
                  <c:v>15.863636363636363</c:v>
                </c:pt>
                <c:pt idx="187">
                  <c:v>26.909090909090907</c:v>
                </c:pt>
                <c:pt idx="188">
                  <c:v>66.045454545454547</c:v>
                </c:pt>
                <c:pt idx="189">
                  <c:v>211.72727272727272</c:v>
                </c:pt>
                <c:pt idx="190">
                  <c:v>570.18181818181824</c:v>
                </c:pt>
                <c:pt idx="191">
                  <c:v>59.272727272727266</c:v>
                </c:pt>
                <c:pt idx="192">
                  <c:v>32.863636363636367</c:v>
                </c:pt>
                <c:pt idx="193">
                  <c:v>9.9090909090909101</c:v>
                </c:pt>
                <c:pt idx="194">
                  <c:v>576.9545454545455</c:v>
                </c:pt>
                <c:pt idx="195">
                  <c:v>240.27272727272725</c:v>
                </c:pt>
                <c:pt idx="196">
                  <c:v>7.545454545454545</c:v>
                </c:pt>
                <c:pt idx="197">
                  <c:v>783.83948504216551</c:v>
                </c:pt>
                <c:pt idx="198">
                  <c:v>160.48232317408704</c:v>
                </c:pt>
                <c:pt idx="199">
                  <c:v>183.24262882336731</c:v>
                </c:pt>
                <c:pt idx="200">
                  <c:v>164.60096015474633</c:v>
                </c:pt>
                <c:pt idx="201">
                  <c:v>477.2090780324491</c:v>
                </c:pt>
                <c:pt idx="202">
                  <c:v>483.48175508535769</c:v>
                </c:pt>
                <c:pt idx="203">
                  <c:v>721.22551208227299</c:v>
                </c:pt>
                <c:pt idx="204">
                  <c:v>642.6143049360071</c:v>
                </c:pt>
                <c:pt idx="205">
                  <c:v>738.85168356975589</c:v>
                </c:pt>
                <c:pt idx="206">
                  <c:v>89.855412612622729</c:v>
                </c:pt>
                <c:pt idx="207">
                  <c:v>196.59603932531007</c:v>
                </c:pt>
                <c:pt idx="208">
                  <c:v>57.298999236961151</c:v>
                </c:pt>
                <c:pt idx="209">
                  <c:v>204.98273349230865</c:v>
                </c:pt>
                <c:pt idx="210">
                  <c:v>312.31321415631868</c:v>
                </c:pt>
                <c:pt idx="211">
                  <c:v>102.93327213407061</c:v>
                </c:pt>
                <c:pt idx="212">
                  <c:v>37.535422724315914</c:v>
                </c:pt>
                <c:pt idx="213">
                  <c:v>659.44795256752207</c:v>
                </c:pt>
                <c:pt idx="214">
                  <c:v>586.08140833406799</c:v>
                </c:pt>
                <c:pt idx="215">
                  <c:v>16.070649673905116</c:v>
                </c:pt>
                <c:pt idx="216">
                  <c:v>115.40949147870826</c:v>
                </c:pt>
                <c:pt idx="217">
                  <c:v>104.47812394764402</c:v>
                </c:pt>
                <c:pt idx="218">
                  <c:v>20.157888901054879</c:v>
                </c:pt>
                <c:pt idx="219">
                  <c:v>185.4538820489378</c:v>
                </c:pt>
                <c:pt idx="220">
                  <c:v>62.064490330085789</c:v>
                </c:pt>
                <c:pt idx="221">
                  <c:v>251.50545846891086</c:v>
                </c:pt>
                <c:pt idx="222">
                  <c:v>167.99451455866779</c:v>
                </c:pt>
                <c:pt idx="223">
                  <c:v>37.159761912095682</c:v>
                </c:pt>
                <c:pt idx="224">
                  <c:v>208.50893680838499</c:v>
                </c:pt>
                <c:pt idx="225">
                  <c:v>17.590901334015594</c:v>
                </c:pt>
                <c:pt idx="226">
                  <c:v>154.53025193140991</c:v>
                </c:pt>
                <c:pt idx="227">
                  <c:v>36.195389442589196</c:v>
                </c:pt>
                <c:pt idx="228">
                  <c:v>1146.2800761412398</c:v>
                </c:pt>
                <c:pt idx="229">
                  <c:v>21.775953472706586</c:v>
                </c:pt>
                <c:pt idx="230">
                  <c:v>90.976715643560397</c:v>
                </c:pt>
                <c:pt idx="231">
                  <c:v>127.35574838024924</c:v>
                </c:pt>
                <c:pt idx="232">
                  <c:v>14.789603279017047</c:v>
                </c:pt>
                <c:pt idx="233">
                  <c:v>81.166869558801849</c:v>
                </c:pt>
                <c:pt idx="234">
                  <c:v>111</c:v>
                </c:pt>
                <c:pt idx="235">
                  <c:v>81</c:v>
                </c:pt>
                <c:pt idx="236">
                  <c:v>121</c:v>
                </c:pt>
                <c:pt idx="237">
                  <c:v>583</c:v>
                </c:pt>
                <c:pt idx="238">
                  <c:v>199</c:v>
                </c:pt>
                <c:pt idx="239">
                  <c:v>243</c:v>
                </c:pt>
                <c:pt idx="240">
                  <c:v>237</c:v>
                </c:pt>
                <c:pt idx="241">
                  <c:v>199</c:v>
                </c:pt>
                <c:pt idx="242">
                  <c:v>143</c:v>
                </c:pt>
                <c:pt idx="243">
                  <c:v>41</c:v>
                </c:pt>
                <c:pt idx="244">
                  <c:v>223</c:v>
                </c:pt>
                <c:pt idx="245">
                  <c:v>221</c:v>
                </c:pt>
                <c:pt idx="246">
                  <c:v>228</c:v>
                </c:pt>
                <c:pt idx="247">
                  <c:v>119</c:v>
                </c:pt>
                <c:pt idx="248">
                  <c:v>85</c:v>
                </c:pt>
                <c:pt idx="249">
                  <c:v>54</c:v>
                </c:pt>
                <c:pt idx="250">
                  <c:v>55</c:v>
                </c:pt>
                <c:pt idx="251">
                  <c:v>50</c:v>
                </c:pt>
                <c:pt idx="252">
                  <c:v>30</c:v>
                </c:pt>
                <c:pt idx="253">
                  <c:v>25</c:v>
                </c:pt>
                <c:pt idx="254">
                  <c:v>44</c:v>
                </c:pt>
                <c:pt idx="255">
                  <c:v>30</c:v>
                </c:pt>
                <c:pt idx="256">
                  <c:v>102</c:v>
                </c:pt>
                <c:pt idx="257">
                  <c:v>8</c:v>
                </c:pt>
                <c:pt idx="258">
                  <c:v>53</c:v>
                </c:pt>
                <c:pt idx="259">
                  <c:v>462.51000000000005</c:v>
                </c:pt>
                <c:pt idx="260">
                  <c:v>193.59</c:v>
                </c:pt>
                <c:pt idx="261">
                  <c:v>238</c:v>
                </c:pt>
                <c:pt idx="262">
                  <c:v>30</c:v>
                </c:pt>
                <c:pt idx="263">
                  <c:v>1869</c:v>
                </c:pt>
                <c:pt idx="264">
                  <c:v>1235</c:v>
                </c:pt>
                <c:pt idx="265">
                  <c:v>1212.316</c:v>
                </c:pt>
                <c:pt idx="266">
                  <c:v>7079</c:v>
                </c:pt>
                <c:pt idx="267">
                  <c:v>754.62200313004985</c:v>
                </c:pt>
                <c:pt idx="268">
                  <c:v>808.81617158519509</c:v>
                </c:pt>
                <c:pt idx="269">
                  <c:v>1027.8</c:v>
                </c:pt>
                <c:pt idx="270">
                  <c:v>349.2540251389575</c:v>
                </c:pt>
                <c:pt idx="271">
                  <c:v>411.15178703425204</c:v>
                </c:pt>
                <c:pt idx="272">
                  <c:v>437.7</c:v>
                </c:pt>
                <c:pt idx="273">
                  <c:v>1703.9</c:v>
                </c:pt>
                <c:pt idx="274">
                  <c:v>1863.5</c:v>
                </c:pt>
                <c:pt idx="275">
                  <c:v>1095.5999999999999</c:v>
                </c:pt>
                <c:pt idx="276">
                  <c:v>3.2</c:v>
                </c:pt>
                <c:pt idx="277">
                  <c:v>58.7</c:v>
                </c:pt>
                <c:pt idx="278">
                  <c:v>571.1</c:v>
                </c:pt>
                <c:pt idx="279">
                  <c:v>431.6</c:v>
                </c:pt>
                <c:pt idx="280">
                  <c:v>654.20627403400908</c:v>
                </c:pt>
                <c:pt idx="281">
                  <c:v>2.9</c:v>
                </c:pt>
                <c:pt idx="282">
                  <c:v>245.67126318418863</c:v>
                </c:pt>
                <c:pt idx="283">
                  <c:v>125.8498153746289</c:v>
                </c:pt>
                <c:pt idx="284">
                  <c:v>467.15568855152765</c:v>
                </c:pt>
                <c:pt idx="285">
                  <c:v>224.21125288662998</c:v>
                </c:pt>
                <c:pt idx="286">
                  <c:v>473.07400478173753</c:v>
                </c:pt>
                <c:pt idx="287">
                  <c:v>134</c:v>
                </c:pt>
                <c:pt idx="288">
                  <c:v>20.457320357729706</c:v>
                </c:pt>
                <c:pt idx="289">
                  <c:v>105.95454545454545</c:v>
                </c:pt>
                <c:pt idx="290">
                  <c:v>162.72727272727272</c:v>
                </c:pt>
                <c:pt idx="291">
                  <c:v>75.272727272727266</c:v>
                </c:pt>
                <c:pt idx="292">
                  <c:v>35.909090909090907</c:v>
                </c:pt>
                <c:pt idx="293">
                  <c:v>859.18181818181813</c:v>
                </c:pt>
                <c:pt idx="294">
                  <c:v>97.090909090909093</c:v>
                </c:pt>
                <c:pt idx="295">
                  <c:v>1150.2727272727273</c:v>
                </c:pt>
                <c:pt idx="296">
                  <c:v>59.090909090909093</c:v>
                </c:pt>
                <c:pt idx="297">
                  <c:v>37.590909090909093</c:v>
                </c:pt>
                <c:pt idx="298">
                  <c:v>79.272727272727266</c:v>
                </c:pt>
                <c:pt idx="299">
                  <c:v>99.772727272727266</c:v>
                </c:pt>
                <c:pt idx="300">
                  <c:v>61.045454545454547</c:v>
                </c:pt>
                <c:pt idx="301">
                  <c:v>24.681818181818183</c:v>
                </c:pt>
                <c:pt idx="302">
                  <c:v>373.04545454545456</c:v>
                </c:pt>
                <c:pt idx="303">
                  <c:v>36.863636363636367</c:v>
                </c:pt>
                <c:pt idx="304">
                  <c:v>2.0909090909090908</c:v>
                </c:pt>
                <c:pt idx="305">
                  <c:v>15.227272727272727</c:v>
                </c:pt>
                <c:pt idx="306">
                  <c:v>14.318181818181818</c:v>
                </c:pt>
                <c:pt idx="307">
                  <c:v>2310</c:v>
                </c:pt>
              </c:numCache>
            </c:numRef>
          </c:xVal>
          <c:yVal>
            <c:numRef>
              <c:f>[2]MD_BoardingByRoute!$H$2:$H$851</c:f>
              <c:numCache>
                <c:formatCode>General</c:formatCode>
                <c:ptCount val="850"/>
                <c:pt idx="0">
                  <c:v>1113.4211425781223</c:v>
                </c:pt>
                <c:pt idx="1">
                  <c:v>2181.5688514709436</c:v>
                </c:pt>
                <c:pt idx="2">
                  <c:v>1933.5012326240503</c:v>
                </c:pt>
                <c:pt idx="3">
                  <c:v>1401.2220420837382</c:v>
                </c:pt>
                <c:pt idx="4">
                  <c:v>4486.7030181884693</c:v>
                </c:pt>
                <c:pt idx="5">
                  <c:v>3696.0655846595696</c:v>
                </c:pt>
                <c:pt idx="6">
                  <c:v>3228.6315155029229</c:v>
                </c:pt>
                <c:pt idx="7">
                  <c:v>637.44160079955941</c:v>
                </c:pt>
                <c:pt idx="8">
                  <c:v>1706.5335388183571</c:v>
                </c:pt>
                <c:pt idx="9">
                  <c:v>1340.1250619888285</c:v>
                </c:pt>
                <c:pt idx="10">
                  <c:v>231.88216757774327</c:v>
                </c:pt>
                <c:pt idx="11">
                  <c:v>983.68852710723786</c:v>
                </c:pt>
                <c:pt idx="12">
                  <c:v>759.86945676803441</c:v>
                </c:pt>
                <c:pt idx="13">
                  <c:v>2406.473779678342</c:v>
                </c:pt>
                <c:pt idx="14">
                  <c:v>3046.9822826385453</c:v>
                </c:pt>
                <c:pt idx="15">
                  <c:v>605.78169250488202</c:v>
                </c:pt>
                <c:pt idx="16">
                  <c:v>1966.5882644653286</c:v>
                </c:pt>
                <c:pt idx="17">
                  <c:v>663.31118679046494</c:v>
                </c:pt>
                <c:pt idx="18">
                  <c:v>774.83234786987225</c:v>
                </c:pt>
                <c:pt idx="19">
                  <c:v>515.17954826354844</c:v>
                </c:pt>
                <c:pt idx="20">
                  <c:v>1035.3290252685529</c:v>
                </c:pt>
                <c:pt idx="21">
                  <c:v>399.56677246093693</c:v>
                </c:pt>
                <c:pt idx="22">
                  <c:v>763.64374160766533</c:v>
                </c:pt>
                <c:pt idx="23">
                  <c:v>265.08858585357564</c:v>
                </c:pt>
                <c:pt idx="24">
                  <c:v>871.27423858642419</c:v>
                </c:pt>
                <c:pt idx="25">
                  <c:v>1054.3694076538061</c:v>
                </c:pt>
                <c:pt idx="26">
                  <c:v>835.86626529693444</c:v>
                </c:pt>
                <c:pt idx="27">
                  <c:v>614.49406433105332</c:v>
                </c:pt>
                <c:pt idx="28">
                  <c:v>2917.0481433868345</c:v>
                </c:pt>
                <c:pt idx="29">
                  <c:v>28.756560802459642</c:v>
                </c:pt>
                <c:pt idx="30">
                  <c:v>18.317683696746812</c:v>
                </c:pt>
                <c:pt idx="31">
                  <c:v>235.71871280670152</c:v>
                </c:pt>
                <c:pt idx="32">
                  <c:v>4069.0633115768374</c:v>
                </c:pt>
                <c:pt idx="33">
                  <c:v>79.94650840759266</c:v>
                </c:pt>
                <c:pt idx="34">
                  <c:v>3058.9254455566333</c:v>
                </c:pt>
                <c:pt idx="35">
                  <c:v>2340.4867029190045</c:v>
                </c:pt>
                <c:pt idx="36">
                  <c:v>84.023920059203846</c:v>
                </c:pt>
                <c:pt idx="37">
                  <c:v>3900.1579679250681</c:v>
                </c:pt>
                <c:pt idx="38">
                  <c:v>2895.4901123046811</c:v>
                </c:pt>
                <c:pt idx="39">
                  <c:v>28.941140770912131</c:v>
                </c:pt>
                <c:pt idx="40">
                  <c:v>54.922820165753187</c:v>
                </c:pt>
                <c:pt idx="41">
                  <c:v>1045.9075546264628</c:v>
                </c:pt>
                <c:pt idx="42">
                  <c:v>714.12568664550645</c:v>
                </c:pt>
                <c:pt idx="43">
                  <c:v>616.74208831787053</c:v>
                </c:pt>
                <c:pt idx="44">
                  <c:v>1553.6210794448816</c:v>
                </c:pt>
                <c:pt idx="45">
                  <c:v>621.12892532348496</c:v>
                </c:pt>
                <c:pt idx="46">
                  <c:v>1214.8419036865207</c:v>
                </c:pt>
                <c:pt idx="47">
                  <c:v>565.23587036132744</c:v>
                </c:pt>
                <c:pt idx="48">
                  <c:v>659.39297866821244</c:v>
                </c:pt>
                <c:pt idx="49">
                  <c:v>2268.6404275894129</c:v>
                </c:pt>
                <c:pt idx="50">
                  <c:v>1488.1626853942839</c:v>
                </c:pt>
                <c:pt idx="51">
                  <c:v>1557.0359077453593</c:v>
                </c:pt>
                <c:pt idx="52">
                  <c:v>2411.7657785415586</c:v>
                </c:pt>
                <c:pt idx="53">
                  <c:v>180.36989879608137</c:v>
                </c:pt>
                <c:pt idx="54">
                  <c:v>1620.470541477202</c:v>
                </c:pt>
                <c:pt idx="55">
                  <c:v>1247.1904983520483</c:v>
                </c:pt>
                <c:pt idx="56">
                  <c:v>319.16817283630326</c:v>
                </c:pt>
                <c:pt idx="57">
                  <c:v>960.41687774658067</c:v>
                </c:pt>
                <c:pt idx="58">
                  <c:v>258.43059158325161</c:v>
                </c:pt>
                <c:pt idx="59">
                  <c:v>48.360118746757394</c:v>
                </c:pt>
                <c:pt idx="60">
                  <c:v>5.22713632136582</c:v>
                </c:pt>
                <c:pt idx="61">
                  <c:v>2293.3032760620108</c:v>
                </c:pt>
                <c:pt idx="62">
                  <c:v>87.014267921447541</c:v>
                </c:pt>
                <c:pt idx="63">
                  <c:v>41.21672534942622</c:v>
                </c:pt>
                <c:pt idx="64">
                  <c:v>668.02243566512959</c:v>
                </c:pt>
                <c:pt idx="65">
                  <c:v>413.17450523376391</c:v>
                </c:pt>
                <c:pt idx="66">
                  <c:v>481.59474372863679</c:v>
                </c:pt>
                <c:pt idx="67">
                  <c:v>435.46743917465176</c:v>
                </c:pt>
                <c:pt idx="68">
                  <c:v>394.06197547912564</c:v>
                </c:pt>
                <c:pt idx="69">
                  <c:v>90.453702926635657</c:v>
                </c:pt>
                <c:pt idx="70">
                  <c:v>43.572022914886389</c:v>
                </c:pt>
                <c:pt idx="71">
                  <c:v>765.16819810867128</c:v>
                </c:pt>
                <c:pt idx="72">
                  <c:v>288.11187076568513</c:v>
                </c:pt>
                <c:pt idx="73">
                  <c:v>20.755187004804597</c:v>
                </c:pt>
                <c:pt idx="74">
                  <c:v>3439.5324192047065</c:v>
                </c:pt>
                <c:pt idx="75">
                  <c:v>55.980801343917747</c:v>
                </c:pt>
                <c:pt idx="76">
                  <c:v>6.5252050161361606</c:v>
                </c:pt>
                <c:pt idx="77">
                  <c:v>108.60578775405854</c:v>
                </c:pt>
                <c:pt idx="78">
                  <c:v>74.319247484206954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146.88743352889989</c:v>
                </c:pt>
                <c:pt idx="85">
                  <c:v>367.92745780944654</c:v>
                </c:pt>
                <c:pt idx="86">
                  <c:v>26.973771333694401</c:v>
                </c:pt>
                <c:pt idx="87">
                  <c:v>201.7131524085996</c:v>
                </c:pt>
                <c:pt idx="88">
                  <c:v>714.97075653076081</c:v>
                </c:pt>
                <c:pt idx="89">
                  <c:v>775.80073022842305</c:v>
                </c:pt>
                <c:pt idx="90">
                  <c:v>718.0228815078724</c:v>
                </c:pt>
                <c:pt idx="91">
                  <c:v>648.4648017883294</c:v>
                </c:pt>
                <c:pt idx="92">
                  <c:v>63.716552615165632</c:v>
                </c:pt>
                <c:pt idx="93">
                  <c:v>125.84775972366305</c:v>
                </c:pt>
                <c:pt idx="94">
                  <c:v>69.159982442855664</c:v>
                </c:pt>
                <c:pt idx="95">
                  <c:v>25.607895612716579</c:v>
                </c:pt>
                <c:pt idx="96">
                  <c:v>94.188548803329297</c:v>
                </c:pt>
                <c:pt idx="97">
                  <c:v>48.784746170043924</c:v>
                </c:pt>
                <c:pt idx="98">
                  <c:v>303.63921356201143</c:v>
                </c:pt>
                <c:pt idx="99">
                  <c:v>4.3515851497650111</c:v>
                </c:pt>
                <c:pt idx="100">
                  <c:v>6.4610263109207082</c:v>
                </c:pt>
                <c:pt idx="101">
                  <c:v>15.218395233154281</c:v>
                </c:pt>
                <c:pt idx="102">
                  <c:v>12.139511227607709</c:v>
                </c:pt>
                <c:pt idx="103">
                  <c:v>105.87250423431377</c:v>
                </c:pt>
                <c:pt idx="104">
                  <c:v>146.99020957946769</c:v>
                </c:pt>
                <c:pt idx="105">
                  <c:v>6.6622642278671202</c:v>
                </c:pt>
                <c:pt idx="106">
                  <c:v>4.214353442192067</c:v>
                </c:pt>
                <c:pt idx="107">
                  <c:v>428.64923286437931</c:v>
                </c:pt>
                <c:pt idx="108">
                  <c:v>560.09378051757676</c:v>
                </c:pt>
                <c:pt idx="109">
                  <c:v>1793.1086629927131</c:v>
                </c:pt>
                <c:pt idx="110">
                  <c:v>6.5341061949729866</c:v>
                </c:pt>
                <c:pt idx="111">
                  <c:v>704.5189056396481</c:v>
                </c:pt>
                <c:pt idx="112">
                  <c:v>1250.8889465332009</c:v>
                </c:pt>
                <c:pt idx="113">
                  <c:v>274.85327959060646</c:v>
                </c:pt>
                <c:pt idx="114">
                  <c:v>0</c:v>
                </c:pt>
                <c:pt idx="115">
                  <c:v>428.73427581787024</c:v>
                </c:pt>
                <c:pt idx="116">
                  <c:v>1285.0582427978495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1044.8990297317496</c:v>
                </c:pt>
                <c:pt idx="121">
                  <c:v>0</c:v>
                </c:pt>
                <c:pt idx="122">
                  <c:v>399.11403846740609</c:v>
                </c:pt>
                <c:pt idx="123">
                  <c:v>419.12107563018776</c:v>
                </c:pt>
                <c:pt idx="124">
                  <c:v>0</c:v>
                </c:pt>
                <c:pt idx="125">
                  <c:v>156.11802387237523</c:v>
                </c:pt>
                <c:pt idx="126">
                  <c:v>0</c:v>
                </c:pt>
                <c:pt idx="127">
                  <c:v>1153.6066474914519</c:v>
                </c:pt>
                <c:pt idx="128">
                  <c:v>1675.5063552856425</c:v>
                </c:pt>
                <c:pt idx="129">
                  <c:v>0</c:v>
                </c:pt>
                <c:pt idx="130">
                  <c:v>88.075148105621167</c:v>
                </c:pt>
                <c:pt idx="131">
                  <c:v>2129.0915336608869</c:v>
                </c:pt>
                <c:pt idx="132">
                  <c:v>95.340345859527503</c:v>
                </c:pt>
                <c:pt idx="133">
                  <c:v>26.059673309326129</c:v>
                </c:pt>
                <c:pt idx="134">
                  <c:v>15.62319636344901</c:v>
                </c:pt>
                <c:pt idx="135">
                  <c:v>45.968412399291893</c:v>
                </c:pt>
                <c:pt idx="136">
                  <c:v>11.449955821037271</c:v>
                </c:pt>
                <c:pt idx="137">
                  <c:v>199.33814716339089</c:v>
                </c:pt>
                <c:pt idx="138">
                  <c:v>218.8501472473142</c:v>
                </c:pt>
                <c:pt idx="139">
                  <c:v>318.00393116474072</c:v>
                </c:pt>
                <c:pt idx="140">
                  <c:v>493.42427825927587</c:v>
                </c:pt>
                <c:pt idx="141">
                  <c:v>494.93317413329964</c:v>
                </c:pt>
                <c:pt idx="142">
                  <c:v>25.350028991699158</c:v>
                </c:pt>
                <c:pt idx="143">
                  <c:v>4811.8350219726544</c:v>
                </c:pt>
                <c:pt idx="144">
                  <c:v>1426.471798896787</c:v>
                </c:pt>
                <c:pt idx="145">
                  <c:v>125.81455659866317</c:v>
                </c:pt>
                <c:pt idx="146">
                  <c:v>13.240681923925862</c:v>
                </c:pt>
                <c:pt idx="147">
                  <c:v>28.882336258888142</c:v>
                </c:pt>
                <c:pt idx="148">
                  <c:v>166.12105703353848</c:v>
                </c:pt>
                <c:pt idx="149">
                  <c:v>24.416028022766099</c:v>
                </c:pt>
                <c:pt idx="150">
                  <c:v>0</c:v>
                </c:pt>
                <c:pt idx="151">
                  <c:v>3448.7446746826145</c:v>
                </c:pt>
                <c:pt idx="152">
                  <c:v>1583.591850280759</c:v>
                </c:pt>
                <c:pt idx="153">
                  <c:v>1123.7676544189439</c:v>
                </c:pt>
                <c:pt idx="154">
                  <c:v>137.97523307800282</c:v>
                </c:pt>
                <c:pt idx="155">
                  <c:v>451.22718238830475</c:v>
                </c:pt>
                <c:pt idx="156">
                  <c:v>117.7368459701536</c:v>
                </c:pt>
                <c:pt idx="157">
                  <c:v>417.21399688720544</c:v>
                </c:pt>
                <c:pt idx="158">
                  <c:v>28.823591709136899</c:v>
                </c:pt>
                <c:pt idx="159">
                  <c:v>88.048532485961815</c:v>
                </c:pt>
                <c:pt idx="160">
                  <c:v>347.03785133361799</c:v>
                </c:pt>
                <c:pt idx="161">
                  <c:v>205.71679353713969</c:v>
                </c:pt>
                <c:pt idx="162">
                  <c:v>31.633765995502397</c:v>
                </c:pt>
                <c:pt idx="163">
                  <c:v>318.24867248535043</c:v>
                </c:pt>
                <c:pt idx="164">
                  <c:v>106.23470115661604</c:v>
                </c:pt>
                <c:pt idx="165">
                  <c:v>201.80259513854952</c:v>
                </c:pt>
                <c:pt idx="166">
                  <c:v>443.65794277191105</c:v>
                </c:pt>
                <c:pt idx="167">
                  <c:v>236.10782146453829</c:v>
                </c:pt>
                <c:pt idx="168">
                  <c:v>177.4991044998165</c:v>
                </c:pt>
                <c:pt idx="169">
                  <c:v>83.97155666351307</c:v>
                </c:pt>
                <c:pt idx="170">
                  <c:v>234.70677471160849</c:v>
                </c:pt>
                <c:pt idx="171">
                  <c:v>22.000683784484831</c:v>
                </c:pt>
                <c:pt idx="172">
                  <c:v>0</c:v>
                </c:pt>
                <c:pt idx="173">
                  <c:v>114.0296435356139</c:v>
                </c:pt>
                <c:pt idx="174">
                  <c:v>267.99584960937409</c:v>
                </c:pt>
                <c:pt idx="175">
                  <c:v>0</c:v>
                </c:pt>
                <c:pt idx="176">
                  <c:v>2.2666665092110563</c:v>
                </c:pt>
                <c:pt idx="177">
                  <c:v>312.86237144470192</c:v>
                </c:pt>
                <c:pt idx="178">
                  <c:v>607.93283462524346</c:v>
                </c:pt>
                <c:pt idx="179">
                  <c:v>127.47284841537453</c:v>
                </c:pt>
                <c:pt idx="180">
                  <c:v>14.48855090141295</c:v>
                </c:pt>
                <c:pt idx="181">
                  <c:v>95.659781455993283</c:v>
                </c:pt>
                <c:pt idx="182">
                  <c:v>120.86738109588606</c:v>
                </c:pt>
                <c:pt idx="183">
                  <c:v>115.26035976409894</c:v>
                </c:pt>
                <c:pt idx="184">
                  <c:v>515.1978740692133</c:v>
                </c:pt>
                <c:pt idx="185">
                  <c:v>767.32243156432867</c:v>
                </c:pt>
                <c:pt idx="186">
                  <c:v>1.833333343267439</c:v>
                </c:pt>
                <c:pt idx="187">
                  <c:v>5.6666665673255814</c:v>
                </c:pt>
                <c:pt idx="188">
                  <c:v>38.900000095367368</c:v>
                </c:pt>
                <c:pt idx="189">
                  <c:v>185.48677825927712</c:v>
                </c:pt>
                <c:pt idx="190">
                  <c:v>271.50067520141567</c:v>
                </c:pt>
                <c:pt idx="191">
                  <c:v>35.841933012008511</c:v>
                </c:pt>
                <c:pt idx="192">
                  <c:v>4.7605437524616638</c:v>
                </c:pt>
                <c:pt idx="193">
                  <c:v>0</c:v>
                </c:pt>
                <c:pt idx="194">
                  <c:v>700.98898696899278</c:v>
                </c:pt>
                <c:pt idx="195">
                  <c:v>314.92627191543534</c:v>
                </c:pt>
                <c:pt idx="196">
                  <c:v>13.311619967222208</c:v>
                </c:pt>
                <c:pt idx="197">
                  <c:v>592.28664398193246</c:v>
                </c:pt>
                <c:pt idx="198">
                  <c:v>220.73761558532692</c:v>
                </c:pt>
                <c:pt idx="199">
                  <c:v>200.08937454223607</c:v>
                </c:pt>
                <c:pt idx="200">
                  <c:v>117.44294714927662</c:v>
                </c:pt>
                <c:pt idx="201">
                  <c:v>169.56048344075671</c:v>
                </c:pt>
                <c:pt idx="202">
                  <c:v>652.48388290405114</c:v>
                </c:pt>
                <c:pt idx="203">
                  <c:v>0</c:v>
                </c:pt>
                <c:pt idx="204">
                  <c:v>789.39698791503861</c:v>
                </c:pt>
                <c:pt idx="205">
                  <c:v>399.83426856994527</c:v>
                </c:pt>
                <c:pt idx="206">
                  <c:v>30.009523987769981</c:v>
                </c:pt>
                <c:pt idx="207">
                  <c:v>151.75186824798573</c:v>
                </c:pt>
                <c:pt idx="208">
                  <c:v>31.379199981689357</c:v>
                </c:pt>
                <c:pt idx="209">
                  <c:v>143.90548801422105</c:v>
                </c:pt>
                <c:pt idx="210">
                  <c:v>255.7358026504514</c:v>
                </c:pt>
                <c:pt idx="211">
                  <c:v>0</c:v>
                </c:pt>
                <c:pt idx="212">
                  <c:v>0</c:v>
                </c:pt>
                <c:pt idx="213">
                  <c:v>1240.4783096313445</c:v>
                </c:pt>
                <c:pt idx="214">
                  <c:v>1318.7976078987101</c:v>
                </c:pt>
                <c:pt idx="215">
                  <c:v>0</c:v>
                </c:pt>
                <c:pt idx="216">
                  <c:v>93.265482425689569</c:v>
                </c:pt>
                <c:pt idx="217">
                  <c:v>48.662911415100041</c:v>
                </c:pt>
                <c:pt idx="218">
                  <c:v>54.498458147048865</c:v>
                </c:pt>
                <c:pt idx="219">
                  <c:v>110.08405709266651</c:v>
                </c:pt>
                <c:pt idx="220">
                  <c:v>2.2098421901464418</c:v>
                </c:pt>
                <c:pt idx="221">
                  <c:v>170.42531394958462</c:v>
                </c:pt>
                <c:pt idx="222">
                  <c:v>140.4704723358152</c:v>
                </c:pt>
                <c:pt idx="223">
                  <c:v>0</c:v>
                </c:pt>
                <c:pt idx="224">
                  <c:v>357.76782035827603</c:v>
                </c:pt>
                <c:pt idx="225">
                  <c:v>0</c:v>
                </c:pt>
                <c:pt idx="226">
                  <c:v>226.65803813934303</c:v>
                </c:pt>
                <c:pt idx="227">
                  <c:v>6.6551545858383001</c:v>
                </c:pt>
                <c:pt idx="228">
                  <c:v>2236.2080841064417</c:v>
                </c:pt>
                <c:pt idx="229">
                  <c:v>0</c:v>
                </c:pt>
                <c:pt idx="230">
                  <c:v>27.957697868347147</c:v>
                </c:pt>
                <c:pt idx="231">
                  <c:v>0</c:v>
                </c:pt>
                <c:pt idx="232">
                  <c:v>95.129059314727726</c:v>
                </c:pt>
                <c:pt idx="233">
                  <c:v>135.4749994277953</c:v>
                </c:pt>
                <c:pt idx="234">
                  <c:v>0</c:v>
                </c:pt>
                <c:pt idx="235">
                  <c:v>104.05042886733992</c:v>
                </c:pt>
                <c:pt idx="236">
                  <c:v>41.666665792465139</c:v>
                </c:pt>
                <c:pt idx="237">
                  <c:v>91.883780956268254</c:v>
                </c:pt>
                <c:pt idx="238">
                  <c:v>52.645617604255627</c:v>
                </c:pt>
                <c:pt idx="239">
                  <c:v>291.00335597991852</c:v>
                </c:pt>
                <c:pt idx="240">
                  <c:v>260.92982578277565</c:v>
                </c:pt>
                <c:pt idx="241">
                  <c:v>89.184074878692599</c:v>
                </c:pt>
                <c:pt idx="242">
                  <c:v>94.294420719146586</c:v>
                </c:pt>
                <c:pt idx="243">
                  <c:v>29.238522529601941</c:v>
                </c:pt>
                <c:pt idx="244">
                  <c:v>87.42263650894148</c:v>
                </c:pt>
                <c:pt idx="245">
                  <c:v>98.259757041930897</c:v>
                </c:pt>
                <c:pt idx="246">
                  <c:v>102.0316805839537</c:v>
                </c:pt>
                <c:pt idx="247">
                  <c:v>126.80073547363267</c:v>
                </c:pt>
                <c:pt idx="248">
                  <c:v>70.845328330993539</c:v>
                </c:pt>
                <c:pt idx="249">
                  <c:v>5.8016890287399256</c:v>
                </c:pt>
                <c:pt idx="250">
                  <c:v>1</c:v>
                </c:pt>
                <c:pt idx="251">
                  <c:v>5.3016887903213465</c:v>
                </c:pt>
                <c:pt idx="252">
                  <c:v>9.53281825780868</c:v>
                </c:pt>
                <c:pt idx="253">
                  <c:v>0</c:v>
                </c:pt>
                <c:pt idx="254">
                  <c:v>10.600881218910182</c:v>
                </c:pt>
                <c:pt idx="255">
                  <c:v>2.6495727151632229</c:v>
                </c:pt>
                <c:pt idx="256">
                  <c:v>146.1616810560225</c:v>
                </c:pt>
                <c:pt idx="257">
                  <c:v>1.0191263705492011</c:v>
                </c:pt>
                <c:pt idx="258">
                  <c:v>58.711360216140662</c:v>
                </c:pt>
                <c:pt idx="259">
                  <c:v>178.89999866485573</c:v>
                </c:pt>
                <c:pt idx="260">
                  <c:v>0</c:v>
                </c:pt>
                <c:pt idx="261">
                  <c:v>10.142461635172335</c:v>
                </c:pt>
                <c:pt idx="262">
                  <c:v>2</c:v>
                </c:pt>
                <c:pt idx="263">
                  <c:v>61.997662022709719</c:v>
                </c:pt>
                <c:pt idx="264">
                  <c:v>23.594745159149149</c:v>
                </c:pt>
                <c:pt idx="265">
                  <c:v>485.20570373535105</c:v>
                </c:pt>
                <c:pt idx="266">
                  <c:v>5780.764602661131</c:v>
                </c:pt>
                <c:pt idx="267">
                  <c:v>1242.3895049095122</c:v>
                </c:pt>
                <c:pt idx="268">
                  <c:v>4647.3747730255109</c:v>
                </c:pt>
                <c:pt idx="269">
                  <c:v>1233.8719844818097</c:v>
                </c:pt>
                <c:pt idx="270">
                  <c:v>64.636527061462274</c:v>
                </c:pt>
                <c:pt idx="271">
                  <c:v>1254.2934608459459</c:v>
                </c:pt>
                <c:pt idx="272">
                  <c:v>836.53818607330163</c:v>
                </c:pt>
                <c:pt idx="273">
                  <c:v>3591.8933801650965</c:v>
                </c:pt>
                <c:pt idx="274">
                  <c:v>5784.6313858032108</c:v>
                </c:pt>
                <c:pt idx="275">
                  <c:v>5361.8304882049506</c:v>
                </c:pt>
                <c:pt idx="276">
                  <c:v>82.434753417968594</c:v>
                </c:pt>
                <c:pt idx="277">
                  <c:v>77.340293884277258</c:v>
                </c:pt>
                <c:pt idx="278">
                  <c:v>1120.5834827423078</c:v>
                </c:pt>
                <c:pt idx="279">
                  <c:v>932.69175100326424</c:v>
                </c:pt>
                <c:pt idx="280">
                  <c:v>895.92174530029126</c:v>
                </c:pt>
                <c:pt idx="281">
                  <c:v>56.834168434142946</c:v>
                </c:pt>
                <c:pt idx="282">
                  <c:v>1026.8176689147929</c:v>
                </c:pt>
                <c:pt idx="283">
                  <c:v>24.366128414869234</c:v>
                </c:pt>
                <c:pt idx="284">
                  <c:v>337.88852596282914</c:v>
                </c:pt>
                <c:pt idx="285">
                  <c:v>227.71511650085412</c:v>
                </c:pt>
                <c:pt idx="286">
                  <c:v>1297.6224212646462</c:v>
                </c:pt>
                <c:pt idx="287">
                  <c:v>0</c:v>
                </c:pt>
                <c:pt idx="288">
                  <c:v>1517.0365812778464</c:v>
                </c:pt>
                <c:pt idx="289">
                  <c:v>59.764469146728466</c:v>
                </c:pt>
                <c:pt idx="290">
                  <c:v>272.47798061370764</c:v>
                </c:pt>
                <c:pt idx="291">
                  <c:v>167.3136978149405</c:v>
                </c:pt>
                <c:pt idx="292">
                  <c:v>4.7279350757598806</c:v>
                </c:pt>
                <c:pt idx="293">
                  <c:v>353.85001182556147</c:v>
                </c:pt>
                <c:pt idx="294">
                  <c:v>80.521670579910136</c:v>
                </c:pt>
                <c:pt idx="295">
                  <c:v>343.7900712192058</c:v>
                </c:pt>
                <c:pt idx="296">
                  <c:v>16.318749666213929</c:v>
                </c:pt>
                <c:pt idx="297">
                  <c:v>29.368859291076621</c:v>
                </c:pt>
                <c:pt idx="298">
                  <c:v>122.47436714172345</c:v>
                </c:pt>
                <c:pt idx="299">
                  <c:v>124.24209594726538</c:v>
                </c:pt>
                <c:pt idx="300">
                  <c:v>119.9202766418455</c:v>
                </c:pt>
                <c:pt idx="301">
                  <c:v>56.229281902313168</c:v>
                </c:pt>
                <c:pt idx="302">
                  <c:v>160.44482409954063</c:v>
                </c:pt>
                <c:pt idx="303">
                  <c:v>0</c:v>
                </c:pt>
                <c:pt idx="304">
                  <c:v>0</c:v>
                </c:pt>
                <c:pt idx="305">
                  <c:v>112.51345586776709</c:v>
                </c:pt>
                <c:pt idx="306">
                  <c:v>0</c:v>
                </c:pt>
                <c:pt idx="307">
                  <c:v>3.0237304717302318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67776"/>
        <c:axId val="38669696"/>
      </c:scatterChart>
      <c:valAx>
        <c:axId val="38667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Observed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8669696"/>
        <c:crosses val="autoZero"/>
        <c:crossBetween val="midCat"/>
      </c:valAx>
      <c:valAx>
        <c:axId val="38669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Modeled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8667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1</xdr:row>
      <xdr:rowOff>114300</xdr:rowOff>
    </xdr:from>
    <xdr:to>
      <xdr:col>16</xdr:col>
      <xdr:colOff>104775</xdr:colOff>
      <xdr:row>26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85725</xdr:rowOff>
    </xdr:from>
    <xdr:to>
      <xdr:col>7</xdr:col>
      <xdr:colOff>304800</xdr:colOff>
      <xdr:row>15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38101</xdr:colOff>
      <xdr:row>0</xdr:row>
      <xdr:rowOff>111919</xdr:rowOff>
    </xdr:from>
    <xdr:to>
      <xdr:col>14</xdr:col>
      <xdr:colOff>97633</xdr:colOff>
      <xdr:row>18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26193</xdr:colOff>
      <xdr:row>18</xdr:row>
      <xdr:rowOff>21432</xdr:rowOff>
    </xdr:from>
    <xdr:to>
      <xdr:col>13</xdr:col>
      <xdr:colOff>204787</xdr:colOff>
      <xdr:row>32</xdr:row>
      <xdr:rowOff>107157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714374</xdr:colOff>
      <xdr:row>33</xdr:row>
      <xdr:rowOff>164306</xdr:rowOff>
    </xdr:from>
    <xdr:to>
      <xdr:col>14</xdr:col>
      <xdr:colOff>285749</xdr:colOff>
      <xdr:row>48</xdr:row>
      <xdr:rowOff>50006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142875</xdr:colOff>
      <xdr:row>49</xdr:row>
      <xdr:rowOff>59531</xdr:rowOff>
    </xdr:from>
    <xdr:to>
      <xdr:col>13</xdr:col>
      <xdr:colOff>321469</xdr:colOff>
      <xdr:row>63</xdr:row>
      <xdr:rowOff>135731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65</xdr:row>
      <xdr:rowOff>0</xdr:rowOff>
    </xdr:from>
    <xdr:to>
      <xdr:col>13</xdr:col>
      <xdr:colOff>178594</xdr:colOff>
      <xdr:row>79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13</xdr:col>
      <xdr:colOff>178594</xdr:colOff>
      <xdr:row>98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571499</xdr:colOff>
      <xdr:row>19</xdr:row>
      <xdr:rowOff>158351</xdr:rowOff>
    </xdr:from>
    <xdr:to>
      <xdr:col>51</xdr:col>
      <xdr:colOff>452436</xdr:colOff>
      <xdr:row>33</xdr:row>
      <xdr:rowOff>67864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oundcat\output_templates\counts_summar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oundcat\output_templates\Transit_Summary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s_output_new"/>
      <sheetName val="Sheet1"/>
    </sheetNames>
    <sheetDataSet>
      <sheetData sheetId="0">
        <row r="1">
          <cell r="BH1" t="str">
            <v>total</v>
          </cell>
        </row>
        <row r="2">
          <cell r="AM2">
            <v>36460.574999999997</v>
          </cell>
          <cell r="BH2">
            <v>16682.426757812467</v>
          </cell>
        </row>
        <row r="3">
          <cell r="AM3">
            <v>38020.050000000003</v>
          </cell>
          <cell r="BH3">
            <v>16688.130050659151</v>
          </cell>
        </row>
        <row r="4">
          <cell r="AM4">
            <v>46484.124999999898</v>
          </cell>
          <cell r="BH4">
            <v>24843.838256835894</v>
          </cell>
        </row>
        <row r="5">
          <cell r="AM5">
            <v>45588.65</v>
          </cell>
          <cell r="BH5">
            <v>24724.155548095689</v>
          </cell>
        </row>
        <row r="6">
          <cell r="AM6">
            <v>52198.174999999901</v>
          </cell>
          <cell r="BH6">
            <v>35853.624999999978</v>
          </cell>
        </row>
        <row r="7">
          <cell r="AM7">
            <v>49960.125</v>
          </cell>
          <cell r="BH7">
            <v>35596.764160156235</v>
          </cell>
        </row>
        <row r="8">
          <cell r="AM8">
            <v>60924.275000000001</v>
          </cell>
          <cell r="BH8">
            <v>43218.362426757798</v>
          </cell>
        </row>
        <row r="9">
          <cell r="AM9">
            <v>57540.75</v>
          </cell>
          <cell r="BH9">
            <v>43302.378906249985</v>
          </cell>
        </row>
        <row r="10">
          <cell r="AM10">
            <v>11724.916666666601</v>
          </cell>
          <cell r="BH10">
            <v>16531.441131591779</v>
          </cell>
        </row>
        <row r="11">
          <cell r="AM11">
            <v>62365.474999999999</v>
          </cell>
          <cell r="BH11">
            <v>53795.346191406235</v>
          </cell>
        </row>
        <row r="12">
          <cell r="AM12">
            <v>62611.749999999898</v>
          </cell>
          <cell r="BH12">
            <v>60027.879760742158</v>
          </cell>
        </row>
        <row r="13">
          <cell r="AM13">
            <v>12038.3833333333</v>
          </cell>
          <cell r="BH13">
            <v>14172.007003784156</v>
          </cell>
        </row>
        <row r="14">
          <cell r="AM14">
            <v>12441.2833333333</v>
          </cell>
          <cell r="BH14">
            <v>20456.110961914026</v>
          </cell>
        </row>
        <row r="15">
          <cell r="AM15">
            <v>84678.9</v>
          </cell>
          <cell r="BH15">
            <v>72174.506347656235</v>
          </cell>
        </row>
        <row r="16">
          <cell r="AM16">
            <v>77835.566666666695</v>
          </cell>
          <cell r="BH16">
            <v>71170.616333007813</v>
          </cell>
        </row>
        <row r="17">
          <cell r="AM17">
            <v>10934.766666666599</v>
          </cell>
          <cell r="BH17">
            <v>17506.448318481431</v>
          </cell>
        </row>
        <row r="18">
          <cell r="AM18">
            <v>11233.275</v>
          </cell>
          <cell r="BH18">
            <v>20706.295532226526</v>
          </cell>
        </row>
        <row r="19">
          <cell r="AM19">
            <v>12835.7166666666</v>
          </cell>
          <cell r="BH19">
            <v>17731.471694946253</v>
          </cell>
        </row>
        <row r="20">
          <cell r="AM20">
            <v>7823.6</v>
          </cell>
          <cell r="BH20">
            <v>11700.319061279281</v>
          </cell>
        </row>
        <row r="21">
          <cell r="AM21">
            <v>7924.6666666666597</v>
          </cell>
          <cell r="BH21">
            <v>12021.389343261693</v>
          </cell>
        </row>
        <row r="22">
          <cell r="AM22">
            <v>12689.583333333299</v>
          </cell>
          <cell r="BH22">
            <v>20932.40496826169</v>
          </cell>
        </row>
        <row r="23">
          <cell r="AM23">
            <v>10427.7166666666</v>
          </cell>
          <cell r="BH23">
            <v>17362.67851257322</v>
          </cell>
        </row>
        <row r="24">
          <cell r="AM24">
            <v>84439.1</v>
          </cell>
          <cell r="BH24">
            <v>70403.703979492188</v>
          </cell>
        </row>
        <row r="25">
          <cell r="AM25">
            <v>78297.466666666704</v>
          </cell>
          <cell r="BH25">
            <v>67052.665283203096</v>
          </cell>
        </row>
        <row r="26">
          <cell r="AM26">
            <v>19143.266666666601</v>
          </cell>
          <cell r="BH26">
            <v>19718.924926757783</v>
          </cell>
        </row>
        <row r="27">
          <cell r="AM27">
            <v>12836.5</v>
          </cell>
          <cell r="BH27">
            <v>16949.384857177709</v>
          </cell>
        </row>
        <row r="28">
          <cell r="AM28">
            <v>13863.416666666601</v>
          </cell>
          <cell r="BH28">
            <v>19132.748107910113</v>
          </cell>
        </row>
        <row r="29">
          <cell r="AM29">
            <v>77148.099999999904</v>
          </cell>
          <cell r="BH29">
            <v>66251.287841796846</v>
          </cell>
        </row>
        <row r="30">
          <cell r="AM30">
            <v>76027.899999999907</v>
          </cell>
          <cell r="BH30">
            <v>72274.236816406235</v>
          </cell>
        </row>
        <row r="31">
          <cell r="AM31">
            <v>83765.149999999994</v>
          </cell>
          <cell r="BH31">
            <v>74360.501708984375</v>
          </cell>
        </row>
        <row r="32">
          <cell r="AM32">
            <v>12976.7833333333</v>
          </cell>
          <cell r="BH32">
            <v>15551.953994750958</v>
          </cell>
        </row>
        <row r="33">
          <cell r="AM33">
            <v>81219.975000000006</v>
          </cell>
          <cell r="BH33">
            <v>76113.620361328125</v>
          </cell>
        </row>
        <row r="34">
          <cell r="AM34">
            <v>91303.433333333305</v>
          </cell>
          <cell r="BH34">
            <v>84878.59130859375</v>
          </cell>
        </row>
        <row r="35">
          <cell r="AM35">
            <v>92833.033333333296</v>
          </cell>
          <cell r="BH35">
            <v>90745.322265625</v>
          </cell>
        </row>
        <row r="36">
          <cell r="AM36">
            <v>93280.599999999904</v>
          </cell>
          <cell r="BH36">
            <v>92382.251953125</v>
          </cell>
        </row>
        <row r="37">
          <cell r="AM37">
            <v>52998.466666666602</v>
          </cell>
          <cell r="BH37">
            <v>63347.928466796846</v>
          </cell>
        </row>
        <row r="38">
          <cell r="AM38">
            <v>89262.266666666706</v>
          </cell>
          <cell r="BH38">
            <v>93444.66162109375</v>
          </cell>
        </row>
        <row r="39">
          <cell r="AM39">
            <v>77369.899999999907</v>
          </cell>
          <cell r="BH39">
            <v>86025.14208984375</v>
          </cell>
        </row>
        <row r="40">
          <cell r="AM40">
            <v>52344.633333333302</v>
          </cell>
          <cell r="BH40">
            <v>61765.683349609339</v>
          </cell>
        </row>
        <row r="41">
          <cell r="AM41">
            <v>53534.616666666603</v>
          </cell>
          <cell r="BH41">
            <v>62486.659179687478</v>
          </cell>
        </row>
        <row r="42">
          <cell r="AM42">
            <v>79104.225000000006</v>
          </cell>
          <cell r="BH42">
            <v>89384.5634765625</v>
          </cell>
        </row>
        <row r="43">
          <cell r="AM43">
            <v>63664.3</v>
          </cell>
          <cell r="BH43">
            <v>88217.491943359375</v>
          </cell>
        </row>
        <row r="44">
          <cell r="AM44">
            <v>69743.925000000003</v>
          </cell>
          <cell r="BH44">
            <v>67373.19018554686</v>
          </cell>
        </row>
        <row r="45">
          <cell r="AM45">
            <v>82117.333333333605</v>
          </cell>
          <cell r="BH45">
            <v>93090.198486328125</v>
          </cell>
        </row>
        <row r="46">
          <cell r="AM46">
            <v>85237.900000000096</v>
          </cell>
          <cell r="BH46">
            <v>88104.66552734375</v>
          </cell>
        </row>
        <row r="47">
          <cell r="AM47">
            <v>78802.625</v>
          </cell>
          <cell r="BH47">
            <v>93547.4248046875</v>
          </cell>
        </row>
        <row r="48">
          <cell r="AM48">
            <v>70124.399999999994</v>
          </cell>
          <cell r="BH48">
            <v>83820.68505859375</v>
          </cell>
        </row>
        <row r="49">
          <cell r="AM49">
            <v>92775.766666666706</v>
          </cell>
          <cell r="BH49">
            <v>101541.76440429687</v>
          </cell>
        </row>
        <row r="50">
          <cell r="AM50">
            <v>92359.333333333401</v>
          </cell>
          <cell r="BH50">
            <v>96374.4150390625</v>
          </cell>
        </row>
        <row r="51">
          <cell r="AM51">
            <v>92823.066666666593</v>
          </cell>
          <cell r="BH51">
            <v>99992.71337890625</v>
          </cell>
        </row>
        <row r="52">
          <cell r="AM52">
            <v>100589.33333333299</v>
          </cell>
          <cell r="BH52">
            <v>106699.4052734375</v>
          </cell>
        </row>
        <row r="53">
          <cell r="AM53">
            <v>105081.291666666</v>
          </cell>
          <cell r="BH53">
            <v>106571.30053710937</v>
          </cell>
        </row>
        <row r="54">
          <cell r="AM54">
            <v>100333.4</v>
          </cell>
          <cell r="BH54">
            <v>99395.138671875</v>
          </cell>
        </row>
        <row r="55">
          <cell r="AM55">
            <v>65731.999999999898</v>
          </cell>
          <cell r="BH55">
            <v>99334.55712890625</v>
          </cell>
        </row>
        <row r="56">
          <cell r="AM56">
            <v>94022.066666666593</v>
          </cell>
          <cell r="BH56">
            <v>97073.462646484375</v>
          </cell>
        </row>
        <row r="57">
          <cell r="AM57">
            <v>78314.099999999904</v>
          </cell>
          <cell r="BH57">
            <v>104716.8310546875</v>
          </cell>
        </row>
        <row r="58">
          <cell r="AM58">
            <v>16479.0666666666</v>
          </cell>
          <cell r="BH58">
            <v>28440.515747070269</v>
          </cell>
        </row>
        <row r="59">
          <cell r="AM59">
            <v>30949.25</v>
          </cell>
          <cell r="BH59">
            <v>50913.989135742166</v>
          </cell>
        </row>
        <row r="60">
          <cell r="AM60">
            <v>38628.824999999903</v>
          </cell>
          <cell r="BH60">
            <v>57358.511230468728</v>
          </cell>
        </row>
        <row r="61">
          <cell r="AM61">
            <v>84361.225000000006</v>
          </cell>
          <cell r="BH61">
            <v>92375.74072265625</v>
          </cell>
        </row>
        <row r="62">
          <cell r="AM62">
            <v>105160.46666666601</v>
          </cell>
          <cell r="BH62">
            <v>111595.37646484375</v>
          </cell>
        </row>
        <row r="63">
          <cell r="AM63">
            <v>107946.166666666</v>
          </cell>
          <cell r="BH63">
            <v>110420.8564453125</v>
          </cell>
        </row>
        <row r="64">
          <cell r="AM64">
            <v>98585.933333333305</v>
          </cell>
          <cell r="BH64">
            <v>85374.41455078125</v>
          </cell>
        </row>
        <row r="65">
          <cell r="AM65">
            <v>89011.766666666605</v>
          </cell>
          <cell r="BH65">
            <v>85374.41455078125</v>
          </cell>
        </row>
        <row r="66">
          <cell r="AM66">
            <v>38642.400000000001</v>
          </cell>
          <cell r="BH66">
            <v>38334.818603515603</v>
          </cell>
        </row>
        <row r="67">
          <cell r="AM67">
            <v>50161.766666666597</v>
          </cell>
          <cell r="BH67">
            <v>52943.219848632783</v>
          </cell>
        </row>
        <row r="68">
          <cell r="AM68">
            <v>35324.266666666597</v>
          </cell>
          <cell r="BH68">
            <v>48459.772338867158</v>
          </cell>
        </row>
        <row r="69">
          <cell r="AM69">
            <v>94504.3</v>
          </cell>
          <cell r="BH69">
            <v>102371.54125976562</v>
          </cell>
        </row>
        <row r="70">
          <cell r="AM70">
            <v>30897.233333333301</v>
          </cell>
          <cell r="BH70">
            <v>52580.496948242158</v>
          </cell>
        </row>
        <row r="71">
          <cell r="AM71">
            <v>51793.516666666597</v>
          </cell>
          <cell r="BH71">
            <v>49996.992675781235</v>
          </cell>
        </row>
        <row r="72">
          <cell r="AM72">
            <v>54194.583333333299</v>
          </cell>
          <cell r="BH72">
            <v>54511.677856445291</v>
          </cell>
        </row>
        <row r="73">
          <cell r="AM73">
            <v>81677.674999999799</v>
          </cell>
          <cell r="BH73">
            <v>82963.706787109375</v>
          </cell>
        </row>
        <row r="74">
          <cell r="AM74">
            <v>53536.5666666666</v>
          </cell>
          <cell r="BH74">
            <v>54727.976562499978</v>
          </cell>
        </row>
        <row r="75">
          <cell r="AM75">
            <v>108939.83333333299</v>
          </cell>
          <cell r="BH75">
            <v>120391.783203125</v>
          </cell>
        </row>
        <row r="76">
          <cell r="AM76">
            <v>110069.799999999</v>
          </cell>
          <cell r="BH76">
            <v>115265.96630859375</v>
          </cell>
        </row>
        <row r="77">
          <cell r="AM77">
            <v>95990.866666666596</v>
          </cell>
          <cell r="BH77">
            <v>112137.06298828125</v>
          </cell>
        </row>
        <row r="78">
          <cell r="AM78">
            <v>94216.083333333198</v>
          </cell>
          <cell r="BH78">
            <v>111644.22314453125</v>
          </cell>
        </row>
        <row r="79">
          <cell r="AM79">
            <v>105410.6</v>
          </cell>
          <cell r="BH79">
            <v>81682.8310546875</v>
          </cell>
        </row>
        <row r="80">
          <cell r="AM80">
            <v>91984.8</v>
          </cell>
          <cell r="BH80">
            <v>99249.678955078125</v>
          </cell>
        </row>
        <row r="81">
          <cell r="AM81">
            <v>53834.133333333302</v>
          </cell>
          <cell r="BH81">
            <v>55313.991455078118</v>
          </cell>
        </row>
        <row r="82">
          <cell r="AM82">
            <v>54683.85</v>
          </cell>
          <cell r="BH82">
            <v>82397.13037109375</v>
          </cell>
        </row>
        <row r="83">
          <cell r="AM83">
            <v>50392.925000000003</v>
          </cell>
          <cell r="BH83">
            <v>82397.13037109375</v>
          </cell>
        </row>
        <row r="84">
          <cell r="AM84">
            <v>87089.366666666596</v>
          </cell>
          <cell r="BH84">
            <v>100723.1044921875</v>
          </cell>
        </row>
        <row r="85">
          <cell r="AM85">
            <v>68518.2</v>
          </cell>
          <cell r="BH85">
            <v>61973.385253906235</v>
          </cell>
        </row>
        <row r="86">
          <cell r="AM86">
            <v>63434.033333333296</v>
          </cell>
          <cell r="BH86">
            <v>61973.385253906235</v>
          </cell>
        </row>
        <row r="87">
          <cell r="AM87">
            <v>74165.966666666602</v>
          </cell>
          <cell r="BH87">
            <v>84737.05224609375</v>
          </cell>
        </row>
        <row r="88">
          <cell r="AM88">
            <v>56019.333333333299</v>
          </cell>
          <cell r="BH88">
            <v>66094.593627929688</v>
          </cell>
        </row>
        <row r="89">
          <cell r="AM89">
            <v>59480.574999999997</v>
          </cell>
          <cell r="BH89">
            <v>78450.238159179688</v>
          </cell>
        </row>
        <row r="90">
          <cell r="AM90">
            <v>62045.65</v>
          </cell>
          <cell r="BH90">
            <v>77400.0439453125</v>
          </cell>
        </row>
        <row r="91">
          <cell r="AM91">
            <v>61867.55</v>
          </cell>
          <cell r="BH91">
            <v>77400.0439453125</v>
          </cell>
        </row>
        <row r="92">
          <cell r="AM92">
            <v>65545.3</v>
          </cell>
          <cell r="BH92">
            <v>82904.43798828125</v>
          </cell>
        </row>
        <row r="93">
          <cell r="AM93">
            <v>63346.95</v>
          </cell>
          <cell r="BH93">
            <v>82904.43798828125</v>
          </cell>
        </row>
        <row r="94">
          <cell r="AM94">
            <v>56372.1499999999</v>
          </cell>
          <cell r="BH94">
            <v>72551.204223632813</v>
          </cell>
        </row>
        <row r="95">
          <cell r="AM95">
            <v>57502.633333333302</v>
          </cell>
          <cell r="BH95">
            <v>103910.55859375</v>
          </cell>
        </row>
        <row r="96">
          <cell r="AM96">
            <v>66628.875</v>
          </cell>
          <cell r="BH96">
            <v>71385.664916992188</v>
          </cell>
        </row>
        <row r="97">
          <cell r="AM97">
            <v>64916.8999999999</v>
          </cell>
          <cell r="BH97">
            <v>78872.191650390625</v>
          </cell>
        </row>
        <row r="98">
          <cell r="AM98">
            <v>61265.625</v>
          </cell>
          <cell r="BH98">
            <v>71117.076660156235</v>
          </cell>
        </row>
        <row r="99">
          <cell r="AM99">
            <v>61424.074999999997</v>
          </cell>
          <cell r="BH99">
            <v>77506.099487304688</v>
          </cell>
        </row>
        <row r="100">
          <cell r="AM100">
            <v>48788.824999999997</v>
          </cell>
          <cell r="BH100">
            <v>85309.8466796875</v>
          </cell>
        </row>
        <row r="101">
          <cell r="AM101">
            <v>111572.53333333301</v>
          </cell>
          <cell r="BH101">
            <v>106265.57055664062</v>
          </cell>
        </row>
        <row r="102">
          <cell r="AM102">
            <v>60563.7749999999</v>
          </cell>
          <cell r="BH102">
            <v>63066.429443359353</v>
          </cell>
        </row>
        <row r="103">
          <cell r="AM103">
            <v>54259.416666666599</v>
          </cell>
          <cell r="BH103">
            <v>71325.797363281235</v>
          </cell>
        </row>
        <row r="104">
          <cell r="AM104">
            <v>56819.933333333298</v>
          </cell>
          <cell r="BH104">
            <v>66855.489257812471</v>
          </cell>
        </row>
        <row r="105">
          <cell r="AM105">
            <v>57655.7749999999</v>
          </cell>
          <cell r="BH105">
            <v>58554.429443359346</v>
          </cell>
        </row>
        <row r="106">
          <cell r="AM106">
            <v>33040.0249999999</v>
          </cell>
          <cell r="BH106">
            <v>57064.73913574218</v>
          </cell>
        </row>
        <row r="107">
          <cell r="AM107">
            <v>31230.424999999901</v>
          </cell>
          <cell r="BH107">
            <v>52793.364013671846</v>
          </cell>
        </row>
        <row r="108">
          <cell r="AM108">
            <v>97022.8666666668</v>
          </cell>
          <cell r="BH108">
            <v>91651.06201171875</v>
          </cell>
        </row>
        <row r="109">
          <cell r="AM109">
            <v>59746.2</v>
          </cell>
          <cell r="BH109">
            <v>64077.97436523436</v>
          </cell>
        </row>
        <row r="110">
          <cell r="AM110">
            <v>32794.533333333296</v>
          </cell>
          <cell r="BH110">
            <v>31685.715270996057</v>
          </cell>
        </row>
        <row r="111">
          <cell r="AM111">
            <v>59555.7</v>
          </cell>
          <cell r="BH111">
            <v>71538.157958984346</v>
          </cell>
        </row>
        <row r="112">
          <cell r="AM112">
            <v>93640.299999999799</v>
          </cell>
          <cell r="BH112">
            <v>88223.28369140625</v>
          </cell>
        </row>
        <row r="113">
          <cell r="AM113">
            <v>30719.8</v>
          </cell>
          <cell r="BH113">
            <v>31094.457641601519</v>
          </cell>
        </row>
        <row r="114">
          <cell r="AM114">
            <v>61354.533333333296</v>
          </cell>
          <cell r="BH114">
            <v>69899.907470703096</v>
          </cell>
        </row>
        <row r="115">
          <cell r="AM115">
            <v>57512.25</v>
          </cell>
          <cell r="BH115">
            <v>68577.164306640596</v>
          </cell>
        </row>
        <row r="116">
          <cell r="AM116">
            <v>44339.383333333302</v>
          </cell>
          <cell r="BH116">
            <v>70149.431884765596</v>
          </cell>
        </row>
        <row r="117">
          <cell r="AM117">
            <v>93648.833333333299</v>
          </cell>
          <cell r="BH117">
            <v>86209.4765625</v>
          </cell>
        </row>
        <row r="118">
          <cell r="AM118">
            <v>50791.5</v>
          </cell>
          <cell r="BH118">
            <v>69566.269042968735</v>
          </cell>
        </row>
        <row r="119">
          <cell r="AM119">
            <v>85451.466666666602</v>
          </cell>
          <cell r="BH119">
            <v>83665.784423828125</v>
          </cell>
        </row>
        <row r="120">
          <cell r="AM120">
            <v>51636.783333333296</v>
          </cell>
          <cell r="BH120">
            <v>74709.544433593721</v>
          </cell>
        </row>
        <row r="121">
          <cell r="AM121">
            <v>118400.3</v>
          </cell>
          <cell r="BH121">
            <v>117115.48413085938</v>
          </cell>
        </row>
        <row r="122">
          <cell r="AM122">
            <v>51320.516666666597</v>
          </cell>
          <cell r="BH122">
            <v>70035.259765624971</v>
          </cell>
        </row>
        <row r="123">
          <cell r="AM123">
            <v>68609.274999999994</v>
          </cell>
          <cell r="BH123">
            <v>79411.208984375</v>
          </cell>
        </row>
        <row r="124">
          <cell r="AM124">
            <v>117525.125</v>
          </cell>
          <cell r="BH124">
            <v>113657.6953125</v>
          </cell>
        </row>
        <row r="125">
          <cell r="AM125">
            <v>63495.5</v>
          </cell>
          <cell r="BH125">
            <v>77114.611816406235</v>
          </cell>
        </row>
        <row r="126">
          <cell r="AM126">
            <v>60807.624999999898</v>
          </cell>
          <cell r="BH126">
            <v>82797.761474609375</v>
          </cell>
        </row>
        <row r="127">
          <cell r="AM127">
            <v>99088.649999999907</v>
          </cell>
          <cell r="BH127">
            <v>105891.04028320313</v>
          </cell>
        </row>
        <row r="128">
          <cell r="AM128">
            <v>56966.416666666599</v>
          </cell>
          <cell r="BH128">
            <v>51047.838623046853</v>
          </cell>
        </row>
        <row r="129">
          <cell r="AM129">
            <v>101695.3</v>
          </cell>
          <cell r="BH129">
            <v>100321.20751953125</v>
          </cell>
        </row>
        <row r="130">
          <cell r="AM130">
            <v>61831.775000000001</v>
          </cell>
          <cell r="BH130">
            <v>48996.364379882805</v>
          </cell>
        </row>
        <row r="131">
          <cell r="AM131">
            <v>56265.999999999898</v>
          </cell>
          <cell r="BH131">
            <v>47574.708251953089</v>
          </cell>
        </row>
        <row r="132">
          <cell r="AM132">
            <v>55693.716666666602</v>
          </cell>
          <cell r="BH132">
            <v>47154.112060546839</v>
          </cell>
        </row>
        <row r="133">
          <cell r="AM133">
            <v>43812.974999999897</v>
          </cell>
          <cell r="BH133">
            <v>49313.665893554658</v>
          </cell>
        </row>
        <row r="134">
          <cell r="AM134">
            <v>38978.449999999997</v>
          </cell>
          <cell r="BH134">
            <v>49313.665893554658</v>
          </cell>
        </row>
        <row r="135">
          <cell r="AM135">
            <v>95747.933333333305</v>
          </cell>
          <cell r="BH135">
            <v>96455.83251953125</v>
          </cell>
        </row>
        <row r="136">
          <cell r="AM136">
            <v>14545.6333333333</v>
          </cell>
          <cell r="BH136">
            <v>18687.069549560525</v>
          </cell>
        </row>
        <row r="137">
          <cell r="AM137">
            <v>93804.099999999904</v>
          </cell>
          <cell r="BH137">
            <v>90870.700561523423</v>
          </cell>
        </row>
        <row r="138">
          <cell r="AM138">
            <v>17121.916666666599</v>
          </cell>
          <cell r="BH138">
            <v>25706.672943115209</v>
          </cell>
        </row>
        <row r="139">
          <cell r="AM139">
            <v>17213.966666666602</v>
          </cell>
          <cell r="BH139">
            <v>25706.672943115209</v>
          </cell>
        </row>
        <row r="140">
          <cell r="AM140">
            <v>30851.083333333299</v>
          </cell>
          <cell r="BH140">
            <v>51004.037353515603</v>
          </cell>
        </row>
        <row r="141">
          <cell r="AM141">
            <v>43907.45</v>
          </cell>
          <cell r="BH141">
            <v>51004.037353515603</v>
          </cell>
        </row>
        <row r="142">
          <cell r="AM142">
            <v>102566.03333333301</v>
          </cell>
          <cell r="BH142">
            <v>90959.4052734375</v>
          </cell>
        </row>
        <row r="143">
          <cell r="AM143">
            <v>83220.533333333296</v>
          </cell>
          <cell r="BH143">
            <v>87380.437988281235</v>
          </cell>
        </row>
        <row r="144">
          <cell r="AM144">
            <v>80774.566666666593</v>
          </cell>
          <cell r="BH144">
            <v>83108.168457031235</v>
          </cell>
        </row>
        <row r="145">
          <cell r="AM145">
            <v>45506.9</v>
          </cell>
          <cell r="BH145">
            <v>60234.248535156235</v>
          </cell>
        </row>
        <row r="146">
          <cell r="AM146">
            <v>44908.233333333301</v>
          </cell>
          <cell r="BH146">
            <v>51092.082397460908</v>
          </cell>
        </row>
        <row r="147">
          <cell r="AM147">
            <v>23808.416666666599</v>
          </cell>
          <cell r="BH147">
            <v>35734.56939697262</v>
          </cell>
        </row>
        <row r="148">
          <cell r="AM148">
            <v>27764.299999999901</v>
          </cell>
          <cell r="BH148">
            <v>35734.56939697262</v>
          </cell>
        </row>
        <row r="149">
          <cell r="AM149">
            <v>35244.349999999897</v>
          </cell>
          <cell r="BH149">
            <v>56670.945068359346</v>
          </cell>
        </row>
        <row r="150">
          <cell r="AM150">
            <v>31639.733333333301</v>
          </cell>
          <cell r="BH150">
            <v>41030.699340820298</v>
          </cell>
        </row>
        <row r="151">
          <cell r="AM151">
            <v>46250.633333333302</v>
          </cell>
          <cell r="BH151">
            <v>51092.082397460908</v>
          </cell>
        </row>
        <row r="152">
          <cell r="AM152">
            <v>40229.966666666602</v>
          </cell>
          <cell r="BH152">
            <v>51092.082397460908</v>
          </cell>
        </row>
        <row r="153">
          <cell r="AM153">
            <v>78642.933333333407</v>
          </cell>
          <cell r="BH153">
            <v>84742.0693359375</v>
          </cell>
        </row>
        <row r="154">
          <cell r="AM154">
            <v>34268.949999999997</v>
          </cell>
          <cell r="BH154">
            <v>56971.715209960916</v>
          </cell>
        </row>
        <row r="155">
          <cell r="AM155">
            <v>26942.933333333302</v>
          </cell>
          <cell r="BH155">
            <v>47351.205566406228</v>
          </cell>
        </row>
        <row r="156">
          <cell r="AM156">
            <v>80788.133333333302</v>
          </cell>
          <cell r="BH156">
            <v>89726.959716796875</v>
          </cell>
        </row>
        <row r="157">
          <cell r="AM157">
            <v>87485.399999999907</v>
          </cell>
          <cell r="BH157">
            <v>87267.524169921875</v>
          </cell>
        </row>
        <row r="158">
          <cell r="AM158">
            <v>36516</v>
          </cell>
          <cell r="BH158">
            <v>48694.565002441384</v>
          </cell>
        </row>
        <row r="159">
          <cell r="AM159">
            <v>97178.566666666593</v>
          </cell>
          <cell r="BH159">
            <v>98612.785888671875</v>
          </cell>
        </row>
        <row r="160">
          <cell r="AM160">
            <v>39857.924999999901</v>
          </cell>
          <cell r="BH160">
            <v>60234.248535156235</v>
          </cell>
        </row>
        <row r="161">
          <cell r="AM161">
            <v>45475.424999999901</v>
          </cell>
          <cell r="BH161">
            <v>60234.248535156235</v>
          </cell>
        </row>
        <row r="162">
          <cell r="AM162">
            <v>83825</v>
          </cell>
          <cell r="BH162">
            <v>87668.322021484375</v>
          </cell>
        </row>
        <row r="163">
          <cell r="AM163">
            <v>53615.233333333301</v>
          </cell>
          <cell r="BH163">
            <v>48694.623779296839</v>
          </cell>
        </row>
        <row r="164">
          <cell r="AM164">
            <v>87551.033333333296</v>
          </cell>
          <cell r="BH164">
            <v>82687.185791015625</v>
          </cell>
        </row>
        <row r="165">
          <cell r="AM165">
            <v>14785.7249999999</v>
          </cell>
          <cell r="BH165">
            <v>19267.731109619112</v>
          </cell>
        </row>
        <row r="166">
          <cell r="AM166">
            <v>48018.733333333301</v>
          </cell>
          <cell r="BH166">
            <v>50435.078735351541</v>
          </cell>
        </row>
        <row r="167">
          <cell r="AM167">
            <v>115152.041666666</v>
          </cell>
          <cell r="BH167">
            <v>114821.96142578125</v>
          </cell>
        </row>
        <row r="168">
          <cell r="AM168">
            <v>48472.766666666597</v>
          </cell>
          <cell r="BH168">
            <v>51253.524169921853</v>
          </cell>
        </row>
        <row r="169">
          <cell r="AM169">
            <v>44115.933333333203</v>
          </cell>
          <cell r="BH169">
            <v>51607.178833007798</v>
          </cell>
        </row>
        <row r="170">
          <cell r="AM170">
            <v>44983</v>
          </cell>
          <cell r="BH170">
            <v>58482.615234374978</v>
          </cell>
        </row>
        <row r="171">
          <cell r="AM171">
            <v>84166.266666666605</v>
          </cell>
          <cell r="BH171">
            <v>103667.51904296875</v>
          </cell>
        </row>
        <row r="172">
          <cell r="AM172">
            <v>59322.499999999898</v>
          </cell>
          <cell r="BH172">
            <v>73806.526977539048</v>
          </cell>
        </row>
        <row r="173">
          <cell r="AM173">
            <v>75952.291666666599</v>
          </cell>
          <cell r="BH173">
            <v>83758.749755859375</v>
          </cell>
        </row>
        <row r="174">
          <cell r="AM174">
            <v>58701.966666666602</v>
          </cell>
          <cell r="BH174">
            <v>66784.739990234346</v>
          </cell>
        </row>
        <row r="175">
          <cell r="AM175">
            <v>70237.45</v>
          </cell>
          <cell r="BH175">
            <v>74679.802001953125</v>
          </cell>
        </row>
        <row r="176">
          <cell r="AM176">
            <v>78230.266666666605</v>
          </cell>
          <cell r="BH176">
            <v>73545.100341796875</v>
          </cell>
        </row>
        <row r="177">
          <cell r="AM177">
            <v>60963.025000000001</v>
          </cell>
          <cell r="BH177">
            <v>68300.552368164063</v>
          </cell>
        </row>
        <row r="178">
          <cell r="AM178">
            <v>23048.299999999901</v>
          </cell>
          <cell r="BH178">
            <v>23327.949035644499</v>
          </cell>
        </row>
        <row r="179">
          <cell r="AM179">
            <v>17446.733333333301</v>
          </cell>
          <cell r="BH179">
            <v>23327.949035644499</v>
          </cell>
        </row>
        <row r="180">
          <cell r="AM180">
            <v>86668.675000000003</v>
          </cell>
          <cell r="BH180">
            <v>87666.895263671875</v>
          </cell>
        </row>
        <row r="181">
          <cell r="AM181">
            <v>42030.033333333296</v>
          </cell>
          <cell r="BH181">
            <v>86921.727294921875</v>
          </cell>
        </row>
        <row r="182">
          <cell r="AM182">
            <v>98106.9</v>
          </cell>
          <cell r="BH182">
            <v>115771.92626953125</v>
          </cell>
        </row>
        <row r="183">
          <cell r="AM183">
            <v>45010.6499999999</v>
          </cell>
          <cell r="BH183">
            <v>47433.851806640603</v>
          </cell>
        </row>
        <row r="184">
          <cell r="AM184">
            <v>89272.566666666593</v>
          </cell>
          <cell r="BH184">
            <v>95778.46826171875</v>
          </cell>
        </row>
        <row r="185">
          <cell r="AM185">
            <v>65186.625</v>
          </cell>
          <cell r="BH185">
            <v>73770.961791992173</v>
          </cell>
        </row>
        <row r="186">
          <cell r="AM186">
            <v>94641.633333333302</v>
          </cell>
          <cell r="BH186">
            <v>110480.56201171875</v>
          </cell>
        </row>
        <row r="187">
          <cell r="AM187">
            <v>117853.46666666601</v>
          </cell>
          <cell r="BH187">
            <v>110480.56201171875</v>
          </cell>
        </row>
        <row r="188">
          <cell r="AM188">
            <v>76447.666666666599</v>
          </cell>
          <cell r="BH188">
            <v>75035.717773437485</v>
          </cell>
        </row>
        <row r="189">
          <cell r="AM189">
            <v>69132.25</v>
          </cell>
          <cell r="BH189">
            <v>83563.224121093735</v>
          </cell>
        </row>
        <row r="190">
          <cell r="AM190">
            <v>90077.366666666596</v>
          </cell>
          <cell r="BH190">
            <v>70044.664794921875</v>
          </cell>
        </row>
        <row r="191">
          <cell r="AM191">
            <v>80597.633333333302</v>
          </cell>
          <cell r="BH191">
            <v>87670.95166015625</v>
          </cell>
        </row>
        <row r="192">
          <cell r="AM192">
            <v>93982.466666666602</v>
          </cell>
          <cell r="BH192">
            <v>95910.21240234375</v>
          </cell>
        </row>
        <row r="193">
          <cell r="AM193">
            <v>99655.8</v>
          </cell>
          <cell r="BH193">
            <v>101279.0751953125</v>
          </cell>
        </row>
        <row r="194">
          <cell r="AM194">
            <v>80982.733333333294</v>
          </cell>
          <cell r="BH194">
            <v>84737.05224609375</v>
          </cell>
        </row>
        <row r="195">
          <cell r="AM195">
            <v>50900.049999999901</v>
          </cell>
          <cell r="BH195">
            <v>55730.836181640596</v>
          </cell>
        </row>
        <row r="196">
          <cell r="AM196">
            <v>8523.1416666666591</v>
          </cell>
          <cell r="BH196">
            <v>21228.411010742184</v>
          </cell>
        </row>
        <row r="197">
          <cell r="AM197">
            <v>14538.25</v>
          </cell>
          <cell r="BH197">
            <v>21143.089721679666</v>
          </cell>
        </row>
        <row r="198">
          <cell r="AM198">
            <v>9190.3333333333303</v>
          </cell>
          <cell r="BH198">
            <v>19215.755676269524</v>
          </cell>
        </row>
        <row r="199">
          <cell r="AM199">
            <v>12758.8749999999</v>
          </cell>
          <cell r="BH199">
            <v>16883.338699340798</v>
          </cell>
        </row>
        <row r="200">
          <cell r="AM200">
            <v>10323.0666666666</v>
          </cell>
          <cell r="BH200">
            <v>19326.536743164037</v>
          </cell>
        </row>
        <row r="201">
          <cell r="AM201">
            <v>9146.3333333333303</v>
          </cell>
          <cell r="BH201">
            <v>22027.415771484342</v>
          </cell>
        </row>
        <row r="202">
          <cell r="AM202">
            <v>10462.3499999999</v>
          </cell>
          <cell r="BH202">
            <v>16889.309814453089</v>
          </cell>
        </row>
        <row r="203">
          <cell r="AM203">
            <v>12924.616666666599</v>
          </cell>
          <cell r="BH203">
            <v>26216.003295898412</v>
          </cell>
        </row>
        <row r="204">
          <cell r="AM204">
            <v>9638.2249999999894</v>
          </cell>
          <cell r="BH204">
            <v>18741.873016357411</v>
          </cell>
        </row>
        <row r="205">
          <cell r="AM205">
            <v>13213.233333333301</v>
          </cell>
          <cell r="BH205">
            <v>15385.391967773423</v>
          </cell>
        </row>
        <row r="206">
          <cell r="AM206">
            <v>11462.7583333333</v>
          </cell>
          <cell r="BH206">
            <v>22560.761169433572</v>
          </cell>
        </row>
        <row r="207">
          <cell r="AM207">
            <v>13272.8999999999</v>
          </cell>
          <cell r="BH207">
            <v>22519.761047363259</v>
          </cell>
        </row>
        <row r="208">
          <cell r="AM208">
            <v>6132.3083333333198</v>
          </cell>
          <cell r="BH208">
            <v>11165.200378417969</v>
          </cell>
        </row>
        <row r="209">
          <cell r="AM209">
            <v>10303.166666666601</v>
          </cell>
          <cell r="BH209">
            <v>17887.27673339843</v>
          </cell>
        </row>
        <row r="210">
          <cell r="AM210">
            <v>9970.5333333333292</v>
          </cell>
          <cell r="BH210">
            <v>19624.39263916012</v>
          </cell>
        </row>
        <row r="211">
          <cell r="AM211">
            <v>17131.758333333299</v>
          </cell>
          <cell r="BH211">
            <v>16900.806701660142</v>
          </cell>
        </row>
        <row r="212">
          <cell r="AM212">
            <v>13149.2</v>
          </cell>
          <cell r="BH212">
            <v>20423.739746093735</v>
          </cell>
        </row>
        <row r="213">
          <cell r="AM213">
            <v>21345.108333333301</v>
          </cell>
          <cell r="BH213">
            <v>21746.823852539033</v>
          </cell>
        </row>
        <row r="214">
          <cell r="AM214">
            <v>15779.9999999999</v>
          </cell>
          <cell r="BH214">
            <v>18038.765014648401</v>
          </cell>
        </row>
        <row r="215">
          <cell r="AM215">
            <v>3195.6583333333301</v>
          </cell>
          <cell r="BH215">
            <v>10509.721618652331</v>
          </cell>
        </row>
        <row r="216">
          <cell r="AM216">
            <v>10480.65</v>
          </cell>
          <cell r="BH216">
            <v>19768.30230712887</v>
          </cell>
        </row>
        <row r="217">
          <cell r="AM217">
            <v>10230.375</v>
          </cell>
          <cell r="BH217">
            <v>13237.712646484366</v>
          </cell>
        </row>
        <row r="218">
          <cell r="AM218">
            <v>5565.9250000000002</v>
          </cell>
          <cell r="BH218">
            <v>10098.723747253403</v>
          </cell>
        </row>
        <row r="219">
          <cell r="AM219">
            <v>10011.2833333333</v>
          </cell>
          <cell r="BH219">
            <v>19055.200988769499</v>
          </cell>
        </row>
        <row r="220">
          <cell r="AM220">
            <v>10345.041666666601</v>
          </cell>
          <cell r="BH220">
            <v>19362.462219238249</v>
          </cell>
        </row>
        <row r="221">
          <cell r="AM221">
            <v>9647.6583333333292</v>
          </cell>
          <cell r="BH221">
            <v>15505.716735839826</v>
          </cell>
        </row>
        <row r="222">
          <cell r="AM222">
            <v>8931.0583333333307</v>
          </cell>
          <cell r="BH222">
            <v>3658.9128570556609</v>
          </cell>
        </row>
        <row r="223">
          <cell r="AM223">
            <v>13166.8416666666</v>
          </cell>
          <cell r="BH223">
            <v>3960.9335174560456</v>
          </cell>
        </row>
        <row r="224">
          <cell r="AM224">
            <v>8926.6583333333292</v>
          </cell>
          <cell r="BH224">
            <v>15908.853973388646</v>
          </cell>
        </row>
        <row r="225">
          <cell r="AM225">
            <v>13228.7166666666</v>
          </cell>
          <cell r="BH225">
            <v>16902.132034301751</v>
          </cell>
        </row>
        <row r="226">
          <cell r="AM226">
            <v>12395.391666666599</v>
          </cell>
          <cell r="BH226">
            <v>20444.925781249949</v>
          </cell>
        </row>
        <row r="227">
          <cell r="AM227">
            <v>10610.4083333333</v>
          </cell>
          <cell r="BH227">
            <v>18288.389404296857</v>
          </cell>
        </row>
        <row r="228">
          <cell r="AM228">
            <v>6872.9750000000004</v>
          </cell>
          <cell r="BH228">
            <v>19023.14520263669</v>
          </cell>
        </row>
        <row r="229">
          <cell r="AM229">
            <v>5650.5416666666597</v>
          </cell>
          <cell r="BH229">
            <v>9636.7518310546802</v>
          </cell>
        </row>
        <row r="230">
          <cell r="AM230">
            <v>7003.6166666666604</v>
          </cell>
          <cell r="BH230">
            <v>13256.761291503883</v>
          </cell>
        </row>
        <row r="231">
          <cell r="AM231">
            <v>10807.5916666666</v>
          </cell>
          <cell r="BH231">
            <v>17124.395568847627</v>
          </cell>
        </row>
        <row r="232">
          <cell r="AM232">
            <v>9944.6249999999909</v>
          </cell>
          <cell r="BH232">
            <v>13681.697158813458</v>
          </cell>
        </row>
        <row r="233">
          <cell r="AM233">
            <v>6812.0333333333301</v>
          </cell>
          <cell r="BH233">
            <v>13702.763671874987</v>
          </cell>
        </row>
        <row r="234">
          <cell r="AM234">
            <v>3514.4250000000002</v>
          </cell>
          <cell r="BH234">
            <v>5988.9003906249964</v>
          </cell>
        </row>
        <row r="235">
          <cell r="AM235">
            <v>11712.358333333301</v>
          </cell>
          <cell r="BH235">
            <v>12582.009765624982</v>
          </cell>
        </row>
        <row r="236">
          <cell r="AM236">
            <v>3522.5666666666598</v>
          </cell>
          <cell r="BH236">
            <v>6972.7063598632722</v>
          </cell>
        </row>
        <row r="237">
          <cell r="AM237">
            <v>16584.724999999999</v>
          </cell>
          <cell r="BH237">
            <v>17878.564147949204</v>
          </cell>
        </row>
        <row r="238">
          <cell r="AM238">
            <v>21494.058333333302</v>
          </cell>
          <cell r="BH238">
            <v>13798.257568359362</v>
          </cell>
        </row>
        <row r="239">
          <cell r="AM239">
            <v>5590.12499999999</v>
          </cell>
          <cell r="BH239">
            <v>9260.5253906249927</v>
          </cell>
        </row>
        <row r="240">
          <cell r="AM240">
            <v>17029.7</v>
          </cell>
          <cell r="BH240">
            <v>19429.956054687464</v>
          </cell>
        </row>
        <row r="241">
          <cell r="AM241">
            <v>11031.116666666599</v>
          </cell>
          <cell r="BH241">
            <v>16420.398681640596</v>
          </cell>
        </row>
        <row r="242">
          <cell r="AM242">
            <v>8929.6583333333292</v>
          </cell>
          <cell r="BH242">
            <v>16900.806701660142</v>
          </cell>
        </row>
        <row r="243">
          <cell r="AM243">
            <v>8149.7166666666599</v>
          </cell>
          <cell r="BH243">
            <v>12384.085723876929</v>
          </cell>
        </row>
        <row r="244">
          <cell r="AM244">
            <v>4219.2583333333296</v>
          </cell>
          <cell r="BH244">
            <v>8724.037750244137</v>
          </cell>
        </row>
        <row r="245">
          <cell r="AM245">
            <v>11108.924999999899</v>
          </cell>
          <cell r="BH245">
            <v>17101.486206054666</v>
          </cell>
        </row>
        <row r="246">
          <cell r="AM246">
            <v>9746.7333333333409</v>
          </cell>
          <cell r="BH246">
            <v>19712.526977539033</v>
          </cell>
        </row>
        <row r="247">
          <cell r="AM247">
            <v>12117.4333333333</v>
          </cell>
          <cell r="BH247">
            <v>16903.309692382791</v>
          </cell>
        </row>
        <row r="248">
          <cell r="AM248">
            <v>11329.641666666599</v>
          </cell>
          <cell r="BH248">
            <v>19221.120971679673</v>
          </cell>
        </row>
        <row r="249">
          <cell r="AM249">
            <v>3155.3416666666599</v>
          </cell>
          <cell r="BH249">
            <v>3900.0383148193318</v>
          </cell>
        </row>
        <row r="250">
          <cell r="AM250">
            <v>14534.983333333301</v>
          </cell>
          <cell r="BH250">
            <v>13340.125854492173</v>
          </cell>
        </row>
        <row r="251">
          <cell r="AM251">
            <v>11289.416666666601</v>
          </cell>
          <cell r="BH251">
            <v>15731.762390136679</v>
          </cell>
        </row>
        <row r="252">
          <cell r="AM252">
            <v>8219.5083333333296</v>
          </cell>
          <cell r="BH252">
            <v>11810.70764160155</v>
          </cell>
        </row>
        <row r="253">
          <cell r="AM253">
            <v>10106.5583333333</v>
          </cell>
          <cell r="BH253">
            <v>16684.154296874993</v>
          </cell>
        </row>
        <row r="254">
          <cell r="AM254">
            <v>11154.891666666599</v>
          </cell>
          <cell r="BH254">
            <v>18054.362792968728</v>
          </cell>
        </row>
        <row r="255">
          <cell r="AM255">
            <v>13749.041666666601</v>
          </cell>
          <cell r="BH255">
            <v>22937.006469726533</v>
          </cell>
        </row>
        <row r="256">
          <cell r="AM256">
            <v>8484.5333333333292</v>
          </cell>
          <cell r="BH256">
            <v>15841.892395019497</v>
          </cell>
        </row>
        <row r="257">
          <cell r="AM257">
            <v>14768.9083333333</v>
          </cell>
          <cell r="BH257">
            <v>18725.951110839822</v>
          </cell>
        </row>
        <row r="258">
          <cell r="AM258">
            <v>6979.5416666666597</v>
          </cell>
          <cell r="BH258">
            <v>16501.331787109357</v>
          </cell>
        </row>
        <row r="259">
          <cell r="AM259">
            <v>9037.7083333333194</v>
          </cell>
          <cell r="BH259">
            <v>13270.449310302729</v>
          </cell>
        </row>
        <row r="260">
          <cell r="AM260">
            <v>11536.583333333299</v>
          </cell>
          <cell r="BH260">
            <v>21672.377441406232</v>
          </cell>
        </row>
        <row r="261">
          <cell r="AM261">
            <v>10461.6583333333</v>
          </cell>
          <cell r="BH261">
            <v>12677.082763671868</v>
          </cell>
        </row>
        <row r="262">
          <cell r="AM262">
            <v>10769.6583333333</v>
          </cell>
          <cell r="BH262">
            <v>15797.241912841777</v>
          </cell>
        </row>
        <row r="263">
          <cell r="AM263">
            <v>11370.075000000001</v>
          </cell>
          <cell r="BH263">
            <v>14428.186462402318</v>
          </cell>
        </row>
        <row r="264">
          <cell r="AM264">
            <v>15275.025</v>
          </cell>
          <cell r="BH264">
            <v>18535.492187499989</v>
          </cell>
        </row>
        <row r="265">
          <cell r="AM265">
            <v>12432.825000000001</v>
          </cell>
          <cell r="BH265">
            <v>20429.982788085908</v>
          </cell>
        </row>
        <row r="266">
          <cell r="AM266">
            <v>9421.3416666666599</v>
          </cell>
          <cell r="BH266">
            <v>14235.555419921866</v>
          </cell>
        </row>
        <row r="267">
          <cell r="AM267">
            <v>10522.8999999999</v>
          </cell>
          <cell r="BH267">
            <v>13035.76272583006</v>
          </cell>
        </row>
        <row r="268">
          <cell r="AM268">
            <v>8699.6916666666602</v>
          </cell>
          <cell r="BH268">
            <v>13392.747955322242</v>
          </cell>
        </row>
        <row r="269">
          <cell r="AM269">
            <v>13453.8833333333</v>
          </cell>
          <cell r="BH269">
            <v>19904.575500488263</v>
          </cell>
        </row>
        <row r="270">
          <cell r="AM270">
            <v>8576.7749999999905</v>
          </cell>
          <cell r="BH270">
            <v>20762.280273437482</v>
          </cell>
        </row>
        <row r="271">
          <cell r="AM271">
            <v>7956.4416666666602</v>
          </cell>
          <cell r="BH271">
            <v>18859.80331420897</v>
          </cell>
        </row>
        <row r="272">
          <cell r="AM272">
            <v>15477.8833333333</v>
          </cell>
          <cell r="BH272">
            <v>19025.74023437496</v>
          </cell>
        </row>
        <row r="273">
          <cell r="AM273">
            <v>8250.1999999999898</v>
          </cell>
          <cell r="BH273">
            <v>18122.05151367186</v>
          </cell>
        </row>
        <row r="274">
          <cell r="AM274">
            <v>9344.0166666666591</v>
          </cell>
          <cell r="BH274">
            <v>15839.07788085934</v>
          </cell>
        </row>
        <row r="275">
          <cell r="AM275">
            <v>11245.766666666599</v>
          </cell>
          <cell r="BH275">
            <v>19412.648437499978</v>
          </cell>
        </row>
        <row r="276">
          <cell r="AM276">
            <v>10698.766666666599</v>
          </cell>
          <cell r="BH276">
            <v>17913.820632934548</v>
          </cell>
        </row>
        <row r="277">
          <cell r="AM277">
            <v>5244.4166666666597</v>
          </cell>
          <cell r="BH277">
            <v>12012.095581054667</v>
          </cell>
        </row>
        <row r="278">
          <cell r="AM278">
            <v>8415.7000000000007</v>
          </cell>
          <cell r="BH278">
            <v>22384.430358886693</v>
          </cell>
        </row>
        <row r="279">
          <cell r="AM279">
            <v>8545.2999999999902</v>
          </cell>
          <cell r="BH279">
            <v>15252.562316894502</v>
          </cell>
        </row>
        <row r="280">
          <cell r="AM280">
            <v>10658.4416666666</v>
          </cell>
          <cell r="BH280">
            <v>16342.871459960919</v>
          </cell>
        </row>
        <row r="281">
          <cell r="AM281">
            <v>9655.2250000000004</v>
          </cell>
          <cell r="BH281">
            <v>11875.70764160155</v>
          </cell>
        </row>
        <row r="282">
          <cell r="AM282">
            <v>11839.8083333333</v>
          </cell>
          <cell r="BH282">
            <v>14906.496154785136</v>
          </cell>
        </row>
        <row r="283">
          <cell r="AM283">
            <v>8353.7166666666599</v>
          </cell>
          <cell r="BH283">
            <v>16779.05975341794</v>
          </cell>
        </row>
        <row r="284">
          <cell r="AM284">
            <v>4463.6583333333301</v>
          </cell>
          <cell r="BH284">
            <v>15810.788208007785</v>
          </cell>
        </row>
        <row r="285">
          <cell r="AM285">
            <v>9471.5916666666599</v>
          </cell>
          <cell r="BH285">
            <v>21672.986328124978</v>
          </cell>
        </row>
        <row r="286">
          <cell r="AM286">
            <v>6525.3249999999998</v>
          </cell>
          <cell r="BH286">
            <v>12334.495788574211</v>
          </cell>
        </row>
        <row r="287">
          <cell r="AM287">
            <v>14418.075000000001</v>
          </cell>
          <cell r="BH287">
            <v>21428.547485351552</v>
          </cell>
        </row>
        <row r="288">
          <cell r="AM288">
            <v>9529.5166666666591</v>
          </cell>
          <cell r="BH288">
            <v>17224.400756835916</v>
          </cell>
        </row>
        <row r="289">
          <cell r="AM289">
            <v>8006.9750000000004</v>
          </cell>
          <cell r="BH289">
            <v>14622.46545410155</v>
          </cell>
        </row>
        <row r="290">
          <cell r="AM290">
            <v>7677.0583333333298</v>
          </cell>
          <cell r="BH290">
            <v>16484.321105957006</v>
          </cell>
        </row>
        <row r="291">
          <cell r="AM291">
            <v>3630.65</v>
          </cell>
          <cell r="BH291">
            <v>6761.9572448730423</v>
          </cell>
        </row>
        <row r="292">
          <cell r="AM292">
            <v>10169.6583333333</v>
          </cell>
          <cell r="BH292">
            <v>15487.784179687473</v>
          </cell>
        </row>
        <row r="293">
          <cell r="AM293">
            <v>9539.8916666666701</v>
          </cell>
          <cell r="BH293">
            <v>15672.957641601541</v>
          </cell>
        </row>
        <row r="294">
          <cell r="AM294">
            <v>16161.483333333301</v>
          </cell>
          <cell r="BH294">
            <v>18891.540100097634</v>
          </cell>
        </row>
        <row r="295">
          <cell r="AM295">
            <v>9465.2333333333299</v>
          </cell>
          <cell r="BH295">
            <v>13399.919097900372</v>
          </cell>
        </row>
        <row r="296">
          <cell r="AM296">
            <v>13820.741666666599</v>
          </cell>
          <cell r="BH296">
            <v>18060.646728515592</v>
          </cell>
        </row>
        <row r="297">
          <cell r="AM297">
            <v>10150.733333333301</v>
          </cell>
          <cell r="BH297">
            <v>19436.796997070302</v>
          </cell>
        </row>
      </sheetData>
      <sheetData sheetId="1">
        <row r="6">
          <cell r="B6" t="str">
            <v>Counts</v>
          </cell>
          <cell r="C6" t="str">
            <v>Model</v>
          </cell>
        </row>
        <row r="7">
          <cell r="A7" t="str">
            <v>6 to 7</v>
          </cell>
          <cell r="B7">
            <v>693012.14166666649</v>
          </cell>
          <cell r="C7">
            <v>810337.28855133057</v>
          </cell>
        </row>
        <row r="8">
          <cell r="A8" t="str">
            <v>7 to 8</v>
          </cell>
          <cell r="B8">
            <v>810114.1833333316</v>
          </cell>
          <cell r="C8">
            <v>906872.8416595459</v>
          </cell>
        </row>
        <row r="9">
          <cell r="A9" t="str">
            <v>8 to 9</v>
          </cell>
          <cell r="B9">
            <v>760673.67499999923</v>
          </cell>
          <cell r="C9">
            <v>811163.6258392334</v>
          </cell>
        </row>
        <row r="10">
          <cell r="A10" t="str">
            <v>9 to 10</v>
          </cell>
          <cell r="B10">
            <v>721017.38333333214</v>
          </cell>
          <cell r="C10">
            <v>833504.9010620116</v>
          </cell>
        </row>
        <row r="11">
          <cell r="A11" t="str">
            <v>10 to 14</v>
          </cell>
          <cell r="B11">
            <v>2893013.4833333283</v>
          </cell>
          <cell r="C11">
            <v>3431483.8974609375</v>
          </cell>
        </row>
        <row r="12">
          <cell r="A12" t="str">
            <v>14 to 15</v>
          </cell>
          <cell r="B12">
            <v>825151.52499999921</v>
          </cell>
          <cell r="C12">
            <v>917740.55690002441</v>
          </cell>
        </row>
        <row r="13">
          <cell r="A13" t="str">
            <v>15 to 16</v>
          </cell>
          <cell r="B13">
            <v>872561.39999999898</v>
          </cell>
          <cell r="C13">
            <v>995132.53659057617</v>
          </cell>
        </row>
        <row r="14">
          <cell r="A14" t="str">
            <v>16 to 17</v>
          </cell>
          <cell r="B14">
            <v>882494.03333333263</v>
          </cell>
          <cell r="C14">
            <v>987711.79357910156</v>
          </cell>
        </row>
        <row r="15">
          <cell r="A15" t="str">
            <v>17 to 18</v>
          </cell>
          <cell r="B15">
            <v>863856.43333333288</v>
          </cell>
          <cell r="C15">
            <v>1051296.0905151365</v>
          </cell>
        </row>
        <row r="16">
          <cell r="A16" t="str">
            <v>18 to 20</v>
          </cell>
          <cell r="B16">
            <v>1367820.433333331</v>
          </cell>
          <cell r="C16">
            <v>1616698.4957275391</v>
          </cell>
        </row>
        <row r="17">
          <cell r="A17" t="str">
            <v>20 to 5</v>
          </cell>
          <cell r="B17">
            <v>2096787.8249999753</v>
          </cell>
          <cell r="C17">
            <v>2054390.7575683594</v>
          </cell>
        </row>
        <row r="18">
          <cell r="A18" t="str">
            <v>5 to 6</v>
          </cell>
          <cell r="B18">
            <v>416649.8749999993</v>
          </cell>
          <cell r="C18">
            <v>497954.06660461414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-ME"/>
      <sheetName val="AM_BoardingByRoute"/>
      <sheetName val="MD_BoardingByRoute"/>
      <sheetName val="SoundCast_Data"/>
      <sheetName val="RouteID_Conversion"/>
      <sheetName val="MD_Observed"/>
    </sheetNames>
    <sheetDataSet>
      <sheetData sheetId="0"/>
      <sheetData sheetId="1">
        <row r="2">
          <cell r="H2" t="str">
            <v>AM Model</v>
          </cell>
        </row>
        <row r="3">
          <cell r="D3">
            <v>1001</v>
          </cell>
          <cell r="G3">
            <v>540.79999999999995</v>
          </cell>
          <cell r="H3">
            <v>542.39409255981332</v>
          </cell>
        </row>
        <row r="4">
          <cell r="D4">
            <v>1002</v>
          </cell>
          <cell r="G4">
            <v>1400.3</v>
          </cell>
          <cell r="H4">
            <v>1082.5013999938947</v>
          </cell>
        </row>
        <row r="5">
          <cell r="D5">
            <v>1003</v>
          </cell>
          <cell r="G5">
            <v>1299.7</v>
          </cell>
          <cell r="H5">
            <v>701.18774199485665</v>
          </cell>
        </row>
        <row r="6">
          <cell r="D6">
            <v>1004</v>
          </cell>
          <cell r="G6">
            <v>1217.0999999999999</v>
          </cell>
          <cell r="H6">
            <v>669.67494726180951</v>
          </cell>
        </row>
        <row r="7">
          <cell r="D7">
            <v>1005</v>
          </cell>
          <cell r="G7">
            <v>1388.2</v>
          </cell>
          <cell r="H7">
            <v>1790.4957933425871</v>
          </cell>
        </row>
        <row r="8">
          <cell r="D8">
            <v>1007</v>
          </cell>
          <cell r="G8">
            <v>1981.7</v>
          </cell>
          <cell r="H8">
            <v>1908.9594230651821</v>
          </cell>
        </row>
        <row r="9">
          <cell r="D9">
            <v>1008</v>
          </cell>
          <cell r="G9">
            <v>1485.6</v>
          </cell>
          <cell r="H9">
            <v>892.44172668456793</v>
          </cell>
        </row>
        <row r="10">
          <cell r="D10">
            <v>1009</v>
          </cell>
          <cell r="G10">
            <v>578</v>
          </cell>
          <cell r="H10">
            <v>438.2645492553699</v>
          </cell>
        </row>
        <row r="11">
          <cell r="D11">
            <v>1010</v>
          </cell>
          <cell r="G11">
            <v>855</v>
          </cell>
          <cell r="H11">
            <v>582.26774024963208</v>
          </cell>
        </row>
        <row r="12">
          <cell r="D12">
            <v>1011</v>
          </cell>
          <cell r="G12">
            <v>640</v>
          </cell>
          <cell r="H12">
            <v>788.36274814605406</v>
          </cell>
        </row>
        <row r="13">
          <cell r="D13">
            <v>1012</v>
          </cell>
          <cell r="G13">
            <v>1384.5</v>
          </cell>
          <cell r="H13">
            <v>305.38213852792933</v>
          </cell>
        </row>
        <row r="14">
          <cell r="D14">
            <v>1013</v>
          </cell>
          <cell r="G14">
            <v>607.5</v>
          </cell>
          <cell r="H14">
            <v>739.31760883331106</v>
          </cell>
        </row>
        <row r="15">
          <cell r="D15">
            <v>1014</v>
          </cell>
          <cell r="G15">
            <v>1046.2</v>
          </cell>
          <cell r="H15">
            <v>571.50312611460629</v>
          </cell>
        </row>
        <row r="16">
          <cell r="D16">
            <v>1015</v>
          </cell>
          <cell r="G16">
            <v>1488.5</v>
          </cell>
          <cell r="H16">
            <v>1291.9572591781589</v>
          </cell>
        </row>
        <row r="17">
          <cell r="D17">
            <v>1016</v>
          </cell>
          <cell r="G17">
            <v>819.3</v>
          </cell>
          <cell r="H17">
            <v>1032.3238372802707</v>
          </cell>
        </row>
        <row r="18">
          <cell r="D18">
            <v>1017</v>
          </cell>
          <cell r="G18">
            <v>833.9</v>
          </cell>
          <cell r="H18">
            <v>804.07999801635629</v>
          </cell>
        </row>
        <row r="19">
          <cell r="D19">
            <v>1018</v>
          </cell>
          <cell r="G19">
            <v>1066.3</v>
          </cell>
          <cell r="H19">
            <v>950.8233728408793</v>
          </cell>
        </row>
        <row r="20">
          <cell r="D20">
            <v>1019</v>
          </cell>
          <cell r="G20">
            <v>122</v>
          </cell>
          <cell r="H20">
            <v>122.75761985778789</v>
          </cell>
        </row>
        <row r="21">
          <cell r="D21">
            <v>1021</v>
          </cell>
          <cell r="G21">
            <v>870.19999999999936</v>
          </cell>
          <cell r="H21">
            <v>871.91229438781488</v>
          </cell>
        </row>
        <row r="22">
          <cell r="D22">
            <v>1022</v>
          </cell>
          <cell r="G22">
            <v>425.7</v>
          </cell>
          <cell r="H22">
            <v>328.57571029663063</v>
          </cell>
        </row>
        <row r="23">
          <cell r="D23">
            <v>1023</v>
          </cell>
          <cell r="G23">
            <v>338.4</v>
          </cell>
          <cell r="H23">
            <v>454.18553352355912</v>
          </cell>
        </row>
        <row r="24">
          <cell r="D24">
            <v>1024</v>
          </cell>
          <cell r="G24">
            <v>376.9</v>
          </cell>
          <cell r="H24">
            <v>613.69923591613713</v>
          </cell>
        </row>
        <row r="25">
          <cell r="D25">
            <v>1025</v>
          </cell>
          <cell r="G25">
            <v>293.8</v>
          </cell>
          <cell r="H25">
            <v>369.02827739715525</v>
          </cell>
        </row>
        <row r="26">
          <cell r="D26">
            <v>1026</v>
          </cell>
          <cell r="G26">
            <v>840.2</v>
          </cell>
          <cell r="H26">
            <v>822.11409759521348</v>
          </cell>
        </row>
        <row r="27">
          <cell r="D27">
            <v>1027</v>
          </cell>
          <cell r="G27">
            <v>337.4</v>
          </cell>
          <cell r="H27">
            <v>81.88609433174102</v>
          </cell>
        </row>
        <row r="28">
          <cell r="D28">
            <v>1028</v>
          </cell>
          <cell r="G28">
            <v>1129.5999999999999</v>
          </cell>
          <cell r="H28">
            <v>971.55608272552354</v>
          </cell>
        </row>
        <row r="29">
          <cell r="D29">
            <v>1030</v>
          </cell>
          <cell r="G29">
            <v>449.1</v>
          </cell>
          <cell r="H29">
            <v>415.01626205444279</v>
          </cell>
        </row>
        <row r="30">
          <cell r="D30">
            <v>1031</v>
          </cell>
          <cell r="G30">
            <v>320.7</v>
          </cell>
          <cell r="H30">
            <v>411.49646377563431</v>
          </cell>
        </row>
        <row r="31">
          <cell r="D31">
            <v>1033</v>
          </cell>
          <cell r="G31">
            <v>525.5</v>
          </cell>
          <cell r="H31">
            <v>699.95809555053506</v>
          </cell>
        </row>
        <row r="32">
          <cell r="D32">
            <v>1034</v>
          </cell>
          <cell r="G32">
            <v>104.3</v>
          </cell>
          <cell r="H32">
            <v>79.392789840698001</v>
          </cell>
        </row>
        <row r="33">
          <cell r="D33">
            <v>1035</v>
          </cell>
          <cell r="G33">
            <v>22.3</v>
          </cell>
          <cell r="H33">
            <v>7.8236135244369391</v>
          </cell>
        </row>
        <row r="34">
          <cell r="D34">
            <v>1036</v>
          </cell>
          <cell r="G34">
            <v>1678.6</v>
          </cell>
          <cell r="H34">
            <v>1884.1021447181661</v>
          </cell>
        </row>
        <row r="35">
          <cell r="D35">
            <v>1037</v>
          </cell>
          <cell r="G35">
            <v>191.1</v>
          </cell>
          <cell r="H35">
            <v>280.35061645507767</v>
          </cell>
        </row>
        <row r="36">
          <cell r="D36">
            <v>1038</v>
          </cell>
          <cell r="G36">
            <v>6.1</v>
          </cell>
          <cell r="H36">
            <v>3.200301945209501</v>
          </cell>
        </row>
        <row r="37">
          <cell r="D37">
            <v>1039</v>
          </cell>
          <cell r="G37">
            <v>391.5</v>
          </cell>
          <cell r="H37">
            <v>468.38050460815327</v>
          </cell>
        </row>
        <row r="38">
          <cell r="D38">
            <v>1041</v>
          </cell>
          <cell r="G38">
            <v>2096.9</v>
          </cell>
          <cell r="H38">
            <v>2959.6694259643468</v>
          </cell>
        </row>
        <row r="39">
          <cell r="D39">
            <v>1042</v>
          </cell>
          <cell r="G39">
            <v>19.5</v>
          </cell>
          <cell r="H39">
            <v>18.876079082488982</v>
          </cell>
        </row>
        <row r="40">
          <cell r="D40">
            <v>1043</v>
          </cell>
          <cell r="G40">
            <v>950.5</v>
          </cell>
          <cell r="H40">
            <v>1137.9082193374595</v>
          </cell>
        </row>
        <row r="41">
          <cell r="D41">
            <v>1044</v>
          </cell>
          <cell r="G41">
            <v>938.9</v>
          </cell>
          <cell r="H41">
            <v>1040.1081066131574</v>
          </cell>
        </row>
        <row r="42">
          <cell r="D42">
            <v>1045</v>
          </cell>
          <cell r="G42">
            <v>79</v>
          </cell>
          <cell r="H42">
            <v>22.203183650970448</v>
          </cell>
        </row>
        <row r="43">
          <cell r="D43">
            <v>1046</v>
          </cell>
          <cell r="G43">
            <v>100.8</v>
          </cell>
          <cell r="H43">
            <v>77.050733789801484</v>
          </cell>
        </row>
        <row r="44">
          <cell r="D44">
            <v>1048</v>
          </cell>
          <cell r="G44">
            <v>2033.9</v>
          </cell>
          <cell r="H44">
            <v>2050.2518664561167</v>
          </cell>
        </row>
        <row r="45">
          <cell r="D45">
            <v>1049</v>
          </cell>
          <cell r="G45">
            <v>952.39999999999941</v>
          </cell>
          <cell r="H45">
            <v>903.16072797775109</v>
          </cell>
        </row>
        <row r="46">
          <cell r="D46">
            <v>1051</v>
          </cell>
          <cell r="G46">
            <v>44</v>
          </cell>
          <cell r="H46">
            <v>35.818926513194938</v>
          </cell>
        </row>
        <row r="47">
          <cell r="D47">
            <v>1053</v>
          </cell>
          <cell r="G47">
            <v>7.4</v>
          </cell>
          <cell r="H47">
            <v>26.860532999038671</v>
          </cell>
        </row>
        <row r="48">
          <cell r="D48">
            <v>1054</v>
          </cell>
          <cell r="G48">
            <v>873.6</v>
          </cell>
          <cell r="H48">
            <v>1042.0323128700231</v>
          </cell>
        </row>
        <row r="49">
          <cell r="D49">
            <v>1055</v>
          </cell>
          <cell r="G49">
            <v>542.20000000000005</v>
          </cell>
          <cell r="H49">
            <v>437.24695205688391</v>
          </cell>
        </row>
        <row r="50">
          <cell r="D50">
            <v>1056</v>
          </cell>
          <cell r="G50">
            <v>395.7</v>
          </cell>
          <cell r="H50">
            <v>472.26602077484029</v>
          </cell>
        </row>
        <row r="51">
          <cell r="D51">
            <v>1057</v>
          </cell>
          <cell r="G51">
            <v>161.30000000000001</v>
          </cell>
          <cell r="H51">
            <v>191.44411563873271</v>
          </cell>
        </row>
        <row r="52">
          <cell r="D52">
            <v>1060</v>
          </cell>
          <cell r="G52">
            <v>788.6</v>
          </cell>
          <cell r="H52">
            <v>680.14968872070222</v>
          </cell>
        </row>
        <row r="53">
          <cell r="D53">
            <v>1064</v>
          </cell>
          <cell r="G53">
            <v>389</v>
          </cell>
          <cell r="H53">
            <v>440.67831420898301</v>
          </cell>
        </row>
        <row r="54">
          <cell r="D54">
            <v>1065</v>
          </cell>
          <cell r="G54">
            <v>519</v>
          </cell>
          <cell r="H54">
            <v>506.1356439590449</v>
          </cell>
        </row>
        <row r="55">
          <cell r="D55">
            <v>1066</v>
          </cell>
          <cell r="G55">
            <v>617.9</v>
          </cell>
          <cell r="H55">
            <v>774.38268280029183</v>
          </cell>
        </row>
        <row r="56">
          <cell r="D56">
            <v>1067</v>
          </cell>
          <cell r="G56">
            <v>306.8</v>
          </cell>
          <cell r="H56">
            <v>294.41004657745299</v>
          </cell>
        </row>
        <row r="57">
          <cell r="D57">
            <v>1068</v>
          </cell>
          <cell r="G57">
            <v>336</v>
          </cell>
          <cell r="H57">
            <v>322.00906038284279</v>
          </cell>
        </row>
        <row r="58">
          <cell r="D58">
            <v>1070</v>
          </cell>
          <cell r="G58">
            <v>847.3</v>
          </cell>
          <cell r="H58">
            <v>1139.3844680786099</v>
          </cell>
        </row>
        <row r="59">
          <cell r="D59">
            <v>1071</v>
          </cell>
          <cell r="G59">
            <v>614.1</v>
          </cell>
          <cell r="H59">
            <v>694.62328147888013</v>
          </cell>
        </row>
        <row r="60">
          <cell r="D60">
            <v>1072</v>
          </cell>
          <cell r="G60">
            <v>751.29999999999916</v>
          </cell>
          <cell r="H60">
            <v>659.52688407897836</v>
          </cell>
        </row>
        <row r="61">
          <cell r="D61">
            <v>1073</v>
          </cell>
          <cell r="G61">
            <v>721.5</v>
          </cell>
          <cell r="H61">
            <v>990.10847568511758</v>
          </cell>
        </row>
        <row r="62">
          <cell r="D62">
            <v>1074</v>
          </cell>
          <cell r="G62">
            <v>362.4</v>
          </cell>
          <cell r="H62">
            <v>380.83226776122899</v>
          </cell>
        </row>
        <row r="63">
          <cell r="D63">
            <v>1075</v>
          </cell>
          <cell r="G63">
            <v>1048.7</v>
          </cell>
          <cell r="H63">
            <v>1206.9316673278779</v>
          </cell>
        </row>
        <row r="64">
          <cell r="D64">
            <v>1076</v>
          </cell>
          <cell r="G64">
            <v>406.7</v>
          </cell>
          <cell r="H64">
            <v>641.89031982421807</v>
          </cell>
        </row>
        <row r="65">
          <cell r="D65">
            <v>1077</v>
          </cell>
          <cell r="G65">
            <v>343.3</v>
          </cell>
          <cell r="H65">
            <v>342.13757324218699</v>
          </cell>
        </row>
        <row r="66">
          <cell r="D66">
            <v>1079</v>
          </cell>
          <cell r="G66">
            <v>168.1</v>
          </cell>
          <cell r="H66">
            <v>238.49534606933582</v>
          </cell>
        </row>
        <row r="67">
          <cell r="D67">
            <v>1101</v>
          </cell>
          <cell r="G67">
            <v>830.2</v>
          </cell>
          <cell r="H67">
            <v>1052.4700002670256</v>
          </cell>
        </row>
        <row r="68">
          <cell r="D68">
            <v>1102</v>
          </cell>
          <cell r="G68">
            <v>168.9</v>
          </cell>
          <cell r="H68">
            <v>259.08279037475518</v>
          </cell>
        </row>
        <row r="69">
          <cell r="D69">
            <v>1105</v>
          </cell>
          <cell r="G69">
            <v>212</v>
          </cell>
          <cell r="H69">
            <v>148.41173934936489</v>
          </cell>
        </row>
        <row r="70">
          <cell r="D70">
            <v>1106</v>
          </cell>
          <cell r="G70">
            <v>924.5</v>
          </cell>
          <cell r="H70">
            <v>849.90789413452103</v>
          </cell>
        </row>
        <row r="71">
          <cell r="D71">
            <v>1107</v>
          </cell>
          <cell r="G71">
            <v>265.3</v>
          </cell>
          <cell r="H71">
            <v>214.48904585838275</v>
          </cell>
        </row>
        <row r="72">
          <cell r="D72">
            <v>1110</v>
          </cell>
          <cell r="G72">
            <v>67.599999999999994</v>
          </cell>
          <cell r="H72">
            <v>49.293129920959409</v>
          </cell>
        </row>
        <row r="73">
          <cell r="D73">
            <v>1111</v>
          </cell>
          <cell r="G73">
            <v>324.3</v>
          </cell>
          <cell r="H73">
            <v>430.44103813171233</v>
          </cell>
        </row>
        <row r="74">
          <cell r="D74">
            <v>1113</v>
          </cell>
          <cell r="G74">
            <v>183.9</v>
          </cell>
          <cell r="H74">
            <v>69.215881347656108</v>
          </cell>
        </row>
        <row r="75">
          <cell r="D75">
            <v>1114</v>
          </cell>
          <cell r="G75">
            <v>133.9</v>
          </cell>
          <cell r="H75">
            <v>159.35672378540019</v>
          </cell>
        </row>
        <row r="76">
          <cell r="D76">
            <v>1116</v>
          </cell>
          <cell r="G76">
            <v>194</v>
          </cell>
          <cell r="H76">
            <v>105.4516410827635</v>
          </cell>
        </row>
        <row r="77">
          <cell r="D77">
            <v>1118</v>
          </cell>
          <cell r="G77">
            <v>11</v>
          </cell>
          <cell r="H77">
            <v>113.80643284320813</v>
          </cell>
        </row>
        <row r="78">
          <cell r="D78">
            <v>1119</v>
          </cell>
          <cell r="G78">
            <v>26.2</v>
          </cell>
          <cell r="H78">
            <v>55.683440238237296</v>
          </cell>
        </row>
        <row r="79">
          <cell r="D79">
            <v>1120</v>
          </cell>
          <cell r="G79">
            <v>1326.8</v>
          </cell>
          <cell r="H79">
            <v>1458.3905525207506</v>
          </cell>
        </row>
        <row r="80">
          <cell r="D80">
            <v>1121</v>
          </cell>
          <cell r="G80">
            <v>340.9</v>
          </cell>
          <cell r="H80">
            <v>744.62056636810109</v>
          </cell>
        </row>
        <row r="81">
          <cell r="D81">
            <v>1122</v>
          </cell>
          <cell r="G81">
            <v>260.8</v>
          </cell>
          <cell r="H81">
            <v>344.83378219604469</v>
          </cell>
        </row>
        <row r="82">
          <cell r="D82">
            <v>1123</v>
          </cell>
          <cell r="G82">
            <v>117.5</v>
          </cell>
          <cell r="H82">
            <v>156.79384994506819</v>
          </cell>
        </row>
        <row r="83">
          <cell r="D83">
            <v>1124</v>
          </cell>
          <cell r="G83">
            <v>601.4</v>
          </cell>
          <cell r="H83">
            <v>767.08453178405546</v>
          </cell>
        </row>
        <row r="84">
          <cell r="D84">
            <v>1125</v>
          </cell>
          <cell r="G84">
            <v>601.4</v>
          </cell>
          <cell r="H84">
            <v>468.83471965789744</v>
          </cell>
        </row>
        <row r="85">
          <cell r="D85">
            <v>1128</v>
          </cell>
          <cell r="G85">
            <v>506.2</v>
          </cell>
          <cell r="H85">
            <v>297.23168563842751</v>
          </cell>
        </row>
        <row r="86">
          <cell r="D86">
            <v>1129</v>
          </cell>
          <cell r="G86">
            <v>14.7</v>
          </cell>
          <cell r="H86">
            <v>3.5508858934044758</v>
          </cell>
        </row>
        <row r="87">
          <cell r="D87">
            <v>1131</v>
          </cell>
          <cell r="G87">
            <v>288.60000000000002</v>
          </cell>
          <cell r="H87">
            <v>183.58930015563939</v>
          </cell>
        </row>
        <row r="88">
          <cell r="D88">
            <v>1132</v>
          </cell>
          <cell r="G88">
            <v>513.70000000000005</v>
          </cell>
          <cell r="H88">
            <v>319.56878900527897</v>
          </cell>
        </row>
        <row r="89">
          <cell r="D89">
            <v>1133</v>
          </cell>
          <cell r="G89">
            <v>112.2</v>
          </cell>
          <cell r="H89">
            <v>73.984378814697109</v>
          </cell>
        </row>
        <row r="90">
          <cell r="D90">
            <v>1134</v>
          </cell>
          <cell r="G90">
            <v>120.8</v>
          </cell>
          <cell r="H90">
            <v>141.2675514221188</v>
          </cell>
        </row>
        <row r="91">
          <cell r="D91">
            <v>1139</v>
          </cell>
          <cell r="G91">
            <v>42.9</v>
          </cell>
          <cell r="H91">
            <v>32.908321857452307</v>
          </cell>
        </row>
        <row r="92">
          <cell r="D92">
            <v>1140</v>
          </cell>
          <cell r="G92">
            <v>364.8</v>
          </cell>
          <cell r="H92">
            <v>627.09842443466152</v>
          </cell>
        </row>
        <row r="93">
          <cell r="D93">
            <v>1143</v>
          </cell>
          <cell r="G93">
            <v>251.8</v>
          </cell>
          <cell r="H93">
            <v>106.1133594512939</v>
          </cell>
        </row>
        <row r="94">
          <cell r="D94">
            <v>1148</v>
          </cell>
          <cell r="G94">
            <v>119.3</v>
          </cell>
          <cell r="H94">
            <v>235.63703918456997</v>
          </cell>
        </row>
        <row r="95">
          <cell r="D95">
            <v>1149</v>
          </cell>
          <cell r="G95">
            <v>10.5</v>
          </cell>
          <cell r="H95">
            <v>38.509097695350597</v>
          </cell>
        </row>
        <row r="96">
          <cell r="D96">
            <v>1150</v>
          </cell>
          <cell r="G96">
            <v>1124.2</v>
          </cell>
          <cell r="H96">
            <v>1885.4654998779283</v>
          </cell>
        </row>
        <row r="97">
          <cell r="D97">
            <v>1152</v>
          </cell>
          <cell r="G97">
            <v>107.5</v>
          </cell>
          <cell r="H97">
            <v>81.3489341735838</v>
          </cell>
        </row>
        <row r="98">
          <cell r="D98">
            <v>1153</v>
          </cell>
          <cell r="G98">
            <v>170.7</v>
          </cell>
          <cell r="H98">
            <v>186.11367988586389</v>
          </cell>
        </row>
        <row r="99">
          <cell r="D99">
            <v>1154</v>
          </cell>
          <cell r="G99">
            <v>29.2</v>
          </cell>
          <cell r="H99">
            <v>14.218103170394881</v>
          </cell>
        </row>
        <row r="100">
          <cell r="D100">
            <v>1155</v>
          </cell>
          <cell r="G100">
            <v>80.8</v>
          </cell>
          <cell r="H100">
            <v>91.979736328124915</v>
          </cell>
        </row>
        <row r="101">
          <cell r="D101">
            <v>1156</v>
          </cell>
          <cell r="G101">
            <v>55.1</v>
          </cell>
          <cell r="H101">
            <v>61.441800117492583</v>
          </cell>
        </row>
        <row r="102">
          <cell r="D102">
            <v>1157</v>
          </cell>
          <cell r="G102">
            <v>85.3</v>
          </cell>
          <cell r="H102">
            <v>94.097858428954893</v>
          </cell>
        </row>
        <row r="103">
          <cell r="D103">
            <v>1158</v>
          </cell>
          <cell r="G103">
            <v>172</v>
          </cell>
          <cell r="H103">
            <v>140.5198516845702</v>
          </cell>
        </row>
        <row r="104">
          <cell r="D104">
            <v>1159</v>
          </cell>
          <cell r="G104">
            <v>215.4</v>
          </cell>
          <cell r="H104">
            <v>137.0092887878416</v>
          </cell>
        </row>
        <row r="105">
          <cell r="D105">
            <v>1161</v>
          </cell>
          <cell r="G105">
            <v>158.69999999999999</v>
          </cell>
          <cell r="H105">
            <v>294.53044509887627</v>
          </cell>
        </row>
        <row r="106">
          <cell r="D106">
            <v>1162</v>
          </cell>
          <cell r="G106">
            <v>137.1</v>
          </cell>
          <cell r="H106">
            <v>123.40458202362052</v>
          </cell>
        </row>
        <row r="107">
          <cell r="D107">
            <v>1164</v>
          </cell>
          <cell r="G107">
            <v>208.5</v>
          </cell>
          <cell r="H107">
            <v>266.9517116546628</v>
          </cell>
        </row>
        <row r="108">
          <cell r="D108">
            <v>1166</v>
          </cell>
          <cell r="G108">
            <v>247.7</v>
          </cell>
          <cell r="H108">
            <v>312.64719009399403</v>
          </cell>
        </row>
        <row r="109">
          <cell r="D109">
            <v>1167</v>
          </cell>
          <cell r="G109">
            <v>160.1</v>
          </cell>
          <cell r="H109">
            <v>134.1656417846678</v>
          </cell>
        </row>
        <row r="110">
          <cell r="D110">
            <v>1168</v>
          </cell>
          <cell r="G110">
            <v>161.5</v>
          </cell>
          <cell r="H110">
            <v>226.37581443786598</v>
          </cell>
        </row>
        <row r="111">
          <cell r="D111">
            <v>1169</v>
          </cell>
          <cell r="G111">
            <v>377.2</v>
          </cell>
          <cell r="H111">
            <v>595.10576629638479</v>
          </cell>
        </row>
        <row r="112">
          <cell r="D112">
            <v>1173</v>
          </cell>
          <cell r="G112">
            <v>37.299999999999997</v>
          </cell>
          <cell r="H112">
            <v>22.126908779144273</v>
          </cell>
        </row>
        <row r="113">
          <cell r="D113">
            <v>1174</v>
          </cell>
          <cell r="G113">
            <v>748</v>
          </cell>
          <cell r="H113">
            <v>729.07479953765721</v>
          </cell>
        </row>
        <row r="114">
          <cell r="D114">
            <v>1175</v>
          </cell>
          <cell r="G114">
            <v>93.5</v>
          </cell>
          <cell r="H114">
            <v>76.078964233398295</v>
          </cell>
        </row>
        <row r="115">
          <cell r="D115">
            <v>1177</v>
          </cell>
          <cell r="G115">
            <v>313.8</v>
          </cell>
          <cell r="H115">
            <v>667.35725402831906</v>
          </cell>
        </row>
        <row r="116">
          <cell r="D116">
            <v>1179</v>
          </cell>
          <cell r="G116">
            <v>195.4</v>
          </cell>
          <cell r="H116">
            <v>356.86673736572101</v>
          </cell>
        </row>
        <row r="117">
          <cell r="D117">
            <v>1180</v>
          </cell>
          <cell r="G117">
            <v>719.1</v>
          </cell>
          <cell r="H117">
            <v>663.68273162841729</v>
          </cell>
        </row>
        <row r="118">
          <cell r="D118">
            <v>1181</v>
          </cell>
          <cell r="G118">
            <v>305.60000000000002</v>
          </cell>
          <cell r="H118">
            <v>464.01636123657204</v>
          </cell>
        </row>
        <row r="119">
          <cell r="D119">
            <v>1182</v>
          </cell>
          <cell r="G119">
            <v>59.8</v>
          </cell>
          <cell r="H119">
            <v>115.42515659332261</v>
          </cell>
        </row>
        <row r="120">
          <cell r="D120">
            <v>1183</v>
          </cell>
          <cell r="G120">
            <v>168.2</v>
          </cell>
          <cell r="H120">
            <v>203.98847484588589</v>
          </cell>
        </row>
        <row r="121">
          <cell r="D121">
            <v>1187</v>
          </cell>
          <cell r="G121">
            <v>98.8</v>
          </cell>
          <cell r="H121">
            <v>83.168804645538231</v>
          </cell>
        </row>
        <row r="122">
          <cell r="D122">
            <v>1190</v>
          </cell>
          <cell r="G122">
            <v>153.9</v>
          </cell>
          <cell r="H122">
            <v>155.4752597808837</v>
          </cell>
        </row>
        <row r="123">
          <cell r="D123">
            <v>1192</v>
          </cell>
          <cell r="G123">
            <v>94.4</v>
          </cell>
          <cell r="H123">
            <v>128.26593875884979</v>
          </cell>
        </row>
        <row r="124">
          <cell r="D124">
            <v>1196</v>
          </cell>
          <cell r="G124">
            <v>143.69999999999999</v>
          </cell>
          <cell r="H124">
            <v>226.74800872802729</v>
          </cell>
        </row>
        <row r="125">
          <cell r="D125">
            <v>1197</v>
          </cell>
          <cell r="G125">
            <v>272.7</v>
          </cell>
          <cell r="H125">
            <v>227.09779357910099</v>
          </cell>
        </row>
        <row r="126">
          <cell r="D126">
            <v>1200</v>
          </cell>
          <cell r="G126">
            <v>61.3</v>
          </cell>
          <cell r="H126">
            <v>41.700386285781818</v>
          </cell>
        </row>
        <row r="127">
          <cell r="D127">
            <v>1201</v>
          </cell>
          <cell r="G127">
            <v>4.8</v>
          </cell>
          <cell r="H127">
            <v>22.849999427795399</v>
          </cell>
        </row>
        <row r="128">
          <cell r="D128">
            <v>1202</v>
          </cell>
          <cell r="G128">
            <v>132.1</v>
          </cell>
          <cell r="H128">
            <v>402.11991214752038</v>
          </cell>
        </row>
        <row r="129">
          <cell r="D129">
            <v>1203</v>
          </cell>
          <cell r="G129">
            <v>24.1</v>
          </cell>
          <cell r="H129">
            <v>23.938461720943419</v>
          </cell>
        </row>
        <row r="130">
          <cell r="D130">
            <v>1204</v>
          </cell>
          <cell r="G130">
            <v>6.5</v>
          </cell>
          <cell r="H130">
            <v>97.264587402343579</v>
          </cell>
        </row>
        <row r="131">
          <cell r="D131">
            <v>1205</v>
          </cell>
          <cell r="G131">
            <v>87.5</v>
          </cell>
          <cell r="H131">
            <v>167.81388854980437</v>
          </cell>
        </row>
        <row r="132">
          <cell r="D132">
            <v>1206</v>
          </cell>
          <cell r="G132">
            <v>36.5</v>
          </cell>
          <cell r="H132">
            <v>4.2067078351974398</v>
          </cell>
        </row>
        <row r="133">
          <cell r="D133">
            <v>1207</v>
          </cell>
          <cell r="G133">
            <v>38.4</v>
          </cell>
          <cell r="H133">
            <v>14.836272239685051</v>
          </cell>
        </row>
        <row r="134">
          <cell r="D134">
            <v>1208</v>
          </cell>
          <cell r="G134">
            <v>36.700000000000003</v>
          </cell>
          <cell r="H134">
            <v>14.29509210586547</v>
          </cell>
        </row>
        <row r="135">
          <cell r="D135">
            <v>1209</v>
          </cell>
          <cell r="G135">
            <v>53</v>
          </cell>
          <cell r="H135">
            <v>63.933762073516647</v>
          </cell>
        </row>
        <row r="136">
          <cell r="D136">
            <v>1210</v>
          </cell>
          <cell r="G136">
            <v>85.1</v>
          </cell>
          <cell r="H136">
            <v>138.5481529235839</v>
          </cell>
        </row>
        <row r="137">
          <cell r="D137">
            <v>1211</v>
          </cell>
          <cell r="G137">
            <v>113</v>
          </cell>
          <cell r="H137">
            <v>97.461021423339716</v>
          </cell>
        </row>
        <row r="138">
          <cell r="D138">
            <v>1212</v>
          </cell>
          <cell r="G138">
            <v>659.5</v>
          </cell>
          <cell r="H138">
            <v>779.81819152831827</v>
          </cell>
        </row>
        <row r="139">
          <cell r="D139">
            <v>1214</v>
          </cell>
          <cell r="G139">
            <v>318</v>
          </cell>
          <cell r="H139">
            <v>395.6124343872055</v>
          </cell>
        </row>
        <row r="140">
          <cell r="D140">
            <v>1215</v>
          </cell>
          <cell r="G140">
            <v>135.5</v>
          </cell>
          <cell r="H140">
            <v>197.2023925781248</v>
          </cell>
        </row>
        <row r="141">
          <cell r="D141">
            <v>1216</v>
          </cell>
          <cell r="G141">
            <v>287.89999999999998</v>
          </cell>
          <cell r="H141">
            <v>368.22260284423686</v>
          </cell>
        </row>
        <row r="142">
          <cell r="D142">
            <v>1217</v>
          </cell>
          <cell r="G142">
            <v>142.6</v>
          </cell>
          <cell r="H142">
            <v>211.50228500366188</v>
          </cell>
        </row>
        <row r="143">
          <cell r="D143">
            <v>1218</v>
          </cell>
          <cell r="G143">
            <v>701.7</v>
          </cell>
          <cell r="H143">
            <v>424.67998504638609</v>
          </cell>
        </row>
        <row r="144">
          <cell r="D144">
            <v>1219</v>
          </cell>
          <cell r="G144">
            <v>57.3</v>
          </cell>
          <cell r="H144">
            <v>95.975276947021086</v>
          </cell>
        </row>
        <row r="145">
          <cell r="D145">
            <v>1221</v>
          </cell>
          <cell r="G145">
            <v>234.1</v>
          </cell>
          <cell r="H145">
            <v>458.69759368896428</v>
          </cell>
        </row>
        <row r="146">
          <cell r="D146">
            <v>1222</v>
          </cell>
          <cell r="G146">
            <v>124.5</v>
          </cell>
          <cell r="H146">
            <v>306.12429046630831</v>
          </cell>
        </row>
        <row r="147">
          <cell r="D147">
            <v>1225</v>
          </cell>
          <cell r="G147">
            <v>89.4</v>
          </cell>
          <cell r="H147">
            <v>128.49705123901339</v>
          </cell>
        </row>
        <row r="148">
          <cell r="D148">
            <v>1229</v>
          </cell>
          <cell r="G148">
            <v>160.30000000000001</v>
          </cell>
          <cell r="H148">
            <v>203.19301986694319</v>
          </cell>
        </row>
        <row r="149">
          <cell r="D149">
            <v>1230</v>
          </cell>
          <cell r="G149">
            <v>428.6</v>
          </cell>
          <cell r="H149">
            <v>1269.2634484171826</v>
          </cell>
        </row>
        <row r="150">
          <cell r="D150">
            <v>1232</v>
          </cell>
          <cell r="G150">
            <v>135.19999999999999</v>
          </cell>
          <cell r="H150">
            <v>230.26617240905745</v>
          </cell>
        </row>
        <row r="151">
          <cell r="D151">
            <v>1233</v>
          </cell>
          <cell r="G151">
            <v>164.5</v>
          </cell>
          <cell r="H151">
            <v>375.48693275451649</v>
          </cell>
        </row>
        <row r="152">
          <cell r="D152">
            <v>1234</v>
          </cell>
          <cell r="G152">
            <v>279.39999999999998</v>
          </cell>
          <cell r="H152">
            <v>947.81696510314805</v>
          </cell>
        </row>
        <row r="153">
          <cell r="D153">
            <v>1236</v>
          </cell>
          <cell r="G153">
            <v>98.7</v>
          </cell>
          <cell r="H153">
            <v>205.58260540664173</v>
          </cell>
        </row>
        <row r="154">
          <cell r="D154">
            <v>1237</v>
          </cell>
          <cell r="G154">
            <v>43.7</v>
          </cell>
          <cell r="H154">
            <v>0</v>
          </cell>
        </row>
        <row r="155">
          <cell r="D155">
            <v>1238</v>
          </cell>
          <cell r="G155">
            <v>172.9</v>
          </cell>
          <cell r="H155">
            <v>354.36428260803189</v>
          </cell>
        </row>
        <row r="156">
          <cell r="D156">
            <v>1240</v>
          </cell>
          <cell r="G156">
            <v>450.1</v>
          </cell>
          <cell r="H156">
            <v>823.77969741821107</v>
          </cell>
        </row>
        <row r="157">
          <cell r="D157">
            <v>1242</v>
          </cell>
          <cell r="G157">
            <v>229.5</v>
          </cell>
          <cell r="H157">
            <v>506.06826782226301</v>
          </cell>
        </row>
        <row r="158">
          <cell r="D158">
            <v>1243</v>
          </cell>
          <cell r="G158">
            <v>114.6</v>
          </cell>
          <cell r="H158">
            <v>136.39451980590812</v>
          </cell>
        </row>
        <row r="159">
          <cell r="D159">
            <v>1244</v>
          </cell>
          <cell r="G159">
            <v>120.3</v>
          </cell>
          <cell r="H159">
            <v>178.25625228881822</v>
          </cell>
        </row>
        <row r="160">
          <cell r="D160">
            <v>1245</v>
          </cell>
          <cell r="G160">
            <v>478.2</v>
          </cell>
          <cell r="H160">
            <v>1139.8458147048932</v>
          </cell>
        </row>
        <row r="161">
          <cell r="D161">
            <v>1247</v>
          </cell>
          <cell r="G161">
            <v>27.7</v>
          </cell>
          <cell r="H161">
            <v>64.772436141967603</v>
          </cell>
        </row>
        <row r="162">
          <cell r="D162">
            <v>1248</v>
          </cell>
          <cell r="G162">
            <v>137.80000000000001</v>
          </cell>
          <cell r="H162">
            <v>273.83378601074196</v>
          </cell>
        </row>
        <row r="163">
          <cell r="D163">
            <v>1249</v>
          </cell>
          <cell r="G163">
            <v>121.3</v>
          </cell>
          <cell r="H163">
            <v>860.56235504150243</v>
          </cell>
        </row>
        <row r="164">
          <cell r="D164">
            <v>1250</v>
          </cell>
          <cell r="G164">
            <v>114.5</v>
          </cell>
          <cell r="H164">
            <v>149.30329132080061</v>
          </cell>
        </row>
        <row r="165">
          <cell r="D165">
            <v>1251</v>
          </cell>
          <cell r="G165">
            <v>73</v>
          </cell>
          <cell r="H165">
            <v>180.98930239677401</v>
          </cell>
        </row>
        <row r="166">
          <cell r="D166">
            <v>1252</v>
          </cell>
          <cell r="G166">
            <v>274.5</v>
          </cell>
          <cell r="H166">
            <v>415.0018920898429</v>
          </cell>
        </row>
        <row r="167">
          <cell r="D167">
            <v>1253</v>
          </cell>
          <cell r="G167">
            <v>424.1</v>
          </cell>
          <cell r="H167">
            <v>916.96740150451512</v>
          </cell>
        </row>
        <row r="168">
          <cell r="D168">
            <v>1255</v>
          </cell>
          <cell r="G168">
            <v>786.1</v>
          </cell>
          <cell r="H168">
            <v>1591.6378707885733</v>
          </cell>
        </row>
        <row r="169">
          <cell r="D169">
            <v>1256</v>
          </cell>
          <cell r="G169">
            <v>85.6</v>
          </cell>
          <cell r="H169">
            <v>552.07484436034997</v>
          </cell>
        </row>
        <row r="170">
          <cell r="D170">
            <v>1257</v>
          </cell>
          <cell r="G170">
            <v>182.2</v>
          </cell>
          <cell r="H170">
            <v>347.74482727050679</v>
          </cell>
        </row>
        <row r="171">
          <cell r="D171">
            <v>1260</v>
          </cell>
          <cell r="G171">
            <v>89.8</v>
          </cell>
          <cell r="H171">
            <v>128.4626731872558</v>
          </cell>
        </row>
        <row r="172">
          <cell r="D172">
            <v>1261</v>
          </cell>
          <cell r="G172">
            <v>145.6</v>
          </cell>
          <cell r="H172">
            <v>398.95533752441298</v>
          </cell>
        </row>
        <row r="173">
          <cell r="D173">
            <v>1265</v>
          </cell>
          <cell r="G173">
            <v>182.3</v>
          </cell>
          <cell r="H173">
            <v>222.08379364013661</v>
          </cell>
        </row>
        <row r="174">
          <cell r="D174">
            <v>1266</v>
          </cell>
          <cell r="G174">
            <v>141.1</v>
          </cell>
          <cell r="H174">
            <v>302.16883850097588</v>
          </cell>
        </row>
        <row r="175">
          <cell r="D175">
            <v>1268</v>
          </cell>
          <cell r="G175">
            <v>114.3</v>
          </cell>
          <cell r="H175">
            <v>202.36744689941398</v>
          </cell>
        </row>
        <row r="176">
          <cell r="D176">
            <v>1269</v>
          </cell>
          <cell r="G176">
            <v>144.19999999999999</v>
          </cell>
          <cell r="H176">
            <v>390.26621723174964</v>
          </cell>
        </row>
        <row r="177">
          <cell r="D177">
            <v>1271</v>
          </cell>
          <cell r="G177">
            <v>900.7</v>
          </cell>
          <cell r="H177">
            <v>1910.2504882812427</v>
          </cell>
        </row>
        <row r="178">
          <cell r="D178">
            <v>1272</v>
          </cell>
          <cell r="G178">
            <v>186</v>
          </cell>
          <cell r="H178">
            <v>300.29402923583831</v>
          </cell>
        </row>
        <row r="179">
          <cell r="D179">
            <v>1277</v>
          </cell>
          <cell r="G179">
            <v>129.4</v>
          </cell>
          <cell r="H179">
            <v>235.71160125732411</v>
          </cell>
        </row>
        <row r="180">
          <cell r="D180">
            <v>1301</v>
          </cell>
          <cell r="G180">
            <v>749.3</v>
          </cell>
          <cell r="H180">
            <v>587.63031673431249</v>
          </cell>
        </row>
        <row r="181">
          <cell r="D181">
            <v>1303</v>
          </cell>
          <cell r="G181">
            <v>543.70000000000005</v>
          </cell>
          <cell r="H181">
            <v>526.44789886474405</v>
          </cell>
        </row>
        <row r="182">
          <cell r="D182">
            <v>1304</v>
          </cell>
          <cell r="G182">
            <v>196.7</v>
          </cell>
          <cell r="H182">
            <v>161.33499526977531</v>
          </cell>
        </row>
        <row r="183">
          <cell r="D183">
            <v>1306</v>
          </cell>
          <cell r="G183">
            <v>189.7</v>
          </cell>
          <cell r="H183">
            <v>229.0954246520987</v>
          </cell>
        </row>
        <row r="184">
          <cell r="D184">
            <v>1308</v>
          </cell>
          <cell r="G184">
            <v>115.6</v>
          </cell>
          <cell r="H184">
            <v>68.364969253539812</v>
          </cell>
        </row>
        <row r="185">
          <cell r="D185">
            <v>1311</v>
          </cell>
          <cell r="G185">
            <v>275.3</v>
          </cell>
          <cell r="H185">
            <v>437.29940032958922</v>
          </cell>
        </row>
        <row r="186">
          <cell r="D186">
            <v>1312</v>
          </cell>
          <cell r="G186">
            <v>680.9</v>
          </cell>
          <cell r="H186">
            <v>871.25188064574991</v>
          </cell>
        </row>
        <row r="187">
          <cell r="D187">
            <v>1316</v>
          </cell>
          <cell r="G187">
            <v>364.9</v>
          </cell>
          <cell r="H187">
            <v>232.47194671630854</v>
          </cell>
        </row>
        <row r="188">
          <cell r="D188">
            <v>1330</v>
          </cell>
          <cell r="G188">
            <v>101.3</v>
          </cell>
          <cell r="H188">
            <v>55.585753679275463</v>
          </cell>
        </row>
        <row r="189">
          <cell r="D189">
            <v>1331</v>
          </cell>
          <cell r="G189">
            <v>214.8</v>
          </cell>
          <cell r="H189">
            <v>165.59062838554343</v>
          </cell>
        </row>
        <row r="190">
          <cell r="D190">
            <v>1342</v>
          </cell>
          <cell r="G190">
            <v>128.69999999999999</v>
          </cell>
          <cell r="H190">
            <v>274.77459716796733</v>
          </cell>
        </row>
        <row r="191">
          <cell r="D191">
            <v>1345</v>
          </cell>
          <cell r="G191">
            <v>219.7</v>
          </cell>
          <cell r="H191">
            <v>158.35846042633028</v>
          </cell>
        </row>
        <row r="192">
          <cell r="D192">
            <v>1346</v>
          </cell>
          <cell r="G192">
            <v>232.8</v>
          </cell>
          <cell r="H192">
            <v>205.89050483703579</v>
          </cell>
        </row>
        <row r="193">
          <cell r="D193">
            <v>1347</v>
          </cell>
          <cell r="G193">
            <v>197.7</v>
          </cell>
          <cell r="H193">
            <v>282.25354385375971</v>
          </cell>
        </row>
        <row r="194">
          <cell r="D194">
            <v>1348</v>
          </cell>
          <cell r="G194">
            <v>204</v>
          </cell>
          <cell r="H194">
            <v>372.6316223144529</v>
          </cell>
        </row>
        <row r="195">
          <cell r="D195">
            <v>1355</v>
          </cell>
          <cell r="G195">
            <v>398.9</v>
          </cell>
          <cell r="H195">
            <v>367.03932380676201</v>
          </cell>
        </row>
        <row r="196">
          <cell r="D196">
            <v>1358</v>
          </cell>
          <cell r="G196">
            <v>1849.2</v>
          </cell>
          <cell r="H196">
            <v>3119.5275878906232</v>
          </cell>
        </row>
        <row r="197">
          <cell r="D197">
            <v>1372</v>
          </cell>
          <cell r="G197">
            <v>894.6</v>
          </cell>
          <cell r="H197">
            <v>885.2840003967267</v>
          </cell>
        </row>
        <row r="198">
          <cell r="D198">
            <v>1373</v>
          </cell>
          <cell r="G198">
            <v>285.2</v>
          </cell>
          <cell r="H198">
            <v>383.74641418456804</v>
          </cell>
        </row>
        <row r="199">
          <cell r="D199">
            <v>1600</v>
          </cell>
          <cell r="G199">
            <v>11.4</v>
          </cell>
          <cell r="H199">
            <v>23.58628845214842</v>
          </cell>
        </row>
        <row r="200">
          <cell r="D200">
            <v>1661</v>
          </cell>
          <cell r="G200">
            <v>3.6</v>
          </cell>
          <cell r="H200">
            <v>6.6354705095290907</v>
          </cell>
        </row>
        <row r="201">
          <cell r="D201">
            <v>1915</v>
          </cell>
          <cell r="G201">
            <v>73.3</v>
          </cell>
          <cell r="H201">
            <v>63.914534091949356</v>
          </cell>
        </row>
        <row r="202">
          <cell r="D202">
            <v>1921</v>
          </cell>
          <cell r="G202">
            <v>80.900000000000006</v>
          </cell>
          <cell r="H202">
            <v>294.90290069580038</v>
          </cell>
        </row>
        <row r="203">
          <cell r="D203">
            <v>1941</v>
          </cell>
          <cell r="G203">
            <v>290.39999999999998</v>
          </cell>
          <cell r="H203">
            <v>79.123928070068203</v>
          </cell>
        </row>
        <row r="204">
          <cell r="D204">
            <v>1952</v>
          </cell>
          <cell r="G204">
            <v>37.5</v>
          </cell>
          <cell r="H204">
            <v>0</v>
          </cell>
        </row>
        <row r="205">
          <cell r="D205">
            <v>2001</v>
          </cell>
          <cell r="G205">
            <v>1152.909090909091</v>
          </cell>
          <cell r="H205">
            <v>2773.7270355224537</v>
          </cell>
        </row>
        <row r="206">
          <cell r="D206">
            <v>2002</v>
          </cell>
          <cell r="G206">
            <v>646.5</v>
          </cell>
          <cell r="H206">
            <v>1462.7129960060095</v>
          </cell>
        </row>
        <row r="207">
          <cell r="D207">
            <v>2003</v>
          </cell>
          <cell r="G207">
            <v>461.31818181818181</v>
          </cell>
          <cell r="H207">
            <v>971.64350843429372</v>
          </cell>
        </row>
        <row r="208">
          <cell r="D208">
            <v>2010</v>
          </cell>
          <cell r="G208">
            <v>155</v>
          </cell>
          <cell r="H208">
            <v>114.8404397964475</v>
          </cell>
        </row>
        <row r="209">
          <cell r="D209">
            <v>2011</v>
          </cell>
          <cell r="G209">
            <v>166.59090909090909</v>
          </cell>
          <cell r="H209">
            <v>289.21071434020979</v>
          </cell>
        </row>
        <row r="210">
          <cell r="D210">
            <v>2013</v>
          </cell>
          <cell r="G210">
            <v>75.954545454545453</v>
          </cell>
          <cell r="H210">
            <v>119.6164741516111</v>
          </cell>
        </row>
        <row r="211">
          <cell r="D211">
            <v>2016</v>
          </cell>
          <cell r="G211">
            <v>223.5</v>
          </cell>
          <cell r="H211">
            <v>263.3333873748777</v>
          </cell>
        </row>
        <row r="212">
          <cell r="D212">
            <v>2026</v>
          </cell>
          <cell r="G212">
            <v>17</v>
          </cell>
          <cell r="H212">
            <v>10.29299688339232</v>
          </cell>
        </row>
        <row r="213">
          <cell r="D213">
            <v>2028</v>
          </cell>
          <cell r="G213">
            <v>196.36363636363637</v>
          </cell>
          <cell r="H213">
            <v>77.094901084899846</v>
          </cell>
        </row>
        <row r="214">
          <cell r="D214">
            <v>2041</v>
          </cell>
          <cell r="G214">
            <v>182.04545454545456</v>
          </cell>
          <cell r="H214">
            <v>267.17508697509732</v>
          </cell>
        </row>
        <row r="215">
          <cell r="D215">
            <v>2042</v>
          </cell>
          <cell r="G215">
            <v>150.18181818181819</v>
          </cell>
          <cell r="H215">
            <v>156.48871135711633</v>
          </cell>
        </row>
        <row r="216">
          <cell r="D216">
            <v>2045</v>
          </cell>
          <cell r="G216">
            <v>195.90909090909091</v>
          </cell>
          <cell r="H216">
            <v>143.10745620727525</v>
          </cell>
        </row>
        <row r="217">
          <cell r="D217">
            <v>2048</v>
          </cell>
          <cell r="G217">
            <v>280.45454545454544</v>
          </cell>
          <cell r="H217">
            <v>327.93365383148171</v>
          </cell>
        </row>
        <row r="218">
          <cell r="D218">
            <v>2051</v>
          </cell>
          <cell r="G218">
            <v>69.22727272727272</v>
          </cell>
          <cell r="H218">
            <v>80.018344879150163</v>
          </cell>
        </row>
        <row r="219">
          <cell r="D219">
            <v>2052</v>
          </cell>
          <cell r="G219">
            <v>226.09090909090909</v>
          </cell>
          <cell r="H219">
            <v>256.33749389648398</v>
          </cell>
        </row>
        <row r="220">
          <cell r="D220">
            <v>2053</v>
          </cell>
          <cell r="G220">
            <v>307.95454545454544</v>
          </cell>
          <cell r="H220">
            <v>479.76952743530228</v>
          </cell>
        </row>
        <row r="221">
          <cell r="D221">
            <v>2054</v>
          </cell>
          <cell r="G221">
            <v>139.36363636363637</v>
          </cell>
          <cell r="H221">
            <v>161.63436317443819</v>
          </cell>
        </row>
        <row r="222">
          <cell r="D222">
            <v>2055</v>
          </cell>
          <cell r="G222">
            <v>209.72727272727272</v>
          </cell>
          <cell r="H222">
            <v>187.13295745849581</v>
          </cell>
        </row>
        <row r="223">
          <cell r="D223">
            <v>2056</v>
          </cell>
          <cell r="G223">
            <v>110.09090909090909</v>
          </cell>
          <cell r="H223">
            <v>181.05547904968228</v>
          </cell>
        </row>
        <row r="224">
          <cell r="D224">
            <v>2057</v>
          </cell>
          <cell r="G224">
            <v>164.86363636363637</v>
          </cell>
          <cell r="H224">
            <v>171.70048046112032</v>
          </cell>
        </row>
        <row r="225">
          <cell r="D225">
            <v>2059</v>
          </cell>
          <cell r="G225">
            <v>35.545454545454547</v>
          </cell>
          <cell r="H225">
            <v>51.502394199371309</v>
          </cell>
        </row>
        <row r="226">
          <cell r="D226">
            <v>2060</v>
          </cell>
          <cell r="G226">
            <v>12</v>
          </cell>
          <cell r="H226">
            <v>99.078796386718608</v>
          </cell>
        </row>
        <row r="227">
          <cell r="D227">
            <v>2061</v>
          </cell>
          <cell r="G227">
            <v>54.727272727272727</v>
          </cell>
          <cell r="H227">
            <v>116.04730272293068</v>
          </cell>
        </row>
        <row r="228">
          <cell r="D228">
            <v>2100</v>
          </cell>
          <cell r="G228">
            <v>110.18181818181819</v>
          </cell>
          <cell r="H228">
            <v>248.94641494750942</v>
          </cell>
        </row>
        <row r="229">
          <cell r="D229">
            <v>2102</v>
          </cell>
          <cell r="G229">
            <v>89.590909090909093</v>
          </cell>
          <cell r="H229">
            <v>265.87233734130837</v>
          </cell>
        </row>
        <row r="230">
          <cell r="D230">
            <v>2113</v>
          </cell>
          <cell r="G230">
            <v>5.4545454545454541</v>
          </cell>
          <cell r="H230">
            <v>2.3922078013420052</v>
          </cell>
        </row>
        <row r="231">
          <cell r="D231">
            <v>2202</v>
          </cell>
          <cell r="G231">
            <v>302.63636363636363</v>
          </cell>
          <cell r="H231">
            <v>248.46319389343228</v>
          </cell>
        </row>
        <row r="232">
          <cell r="D232">
            <v>2204</v>
          </cell>
          <cell r="G232">
            <v>305.72727272727275</v>
          </cell>
          <cell r="H232">
            <v>503.58182525634572</v>
          </cell>
        </row>
        <row r="233">
          <cell r="D233">
            <v>2206</v>
          </cell>
          <cell r="G233">
            <v>164.81818181818181</v>
          </cell>
          <cell r="H233">
            <v>154.85691070556609</v>
          </cell>
        </row>
        <row r="234">
          <cell r="D234">
            <v>2207</v>
          </cell>
          <cell r="G234">
            <v>29.045454545454547</v>
          </cell>
          <cell r="H234">
            <v>19.530949592590289</v>
          </cell>
        </row>
        <row r="235">
          <cell r="D235">
            <v>2212</v>
          </cell>
          <cell r="G235">
            <v>138.09090909090909</v>
          </cell>
          <cell r="H235">
            <v>81.539621591567766</v>
          </cell>
        </row>
        <row r="236">
          <cell r="D236">
            <v>2214</v>
          </cell>
          <cell r="G236">
            <v>226.22727272727275</v>
          </cell>
          <cell r="H236">
            <v>121.5127334594725</v>
          </cell>
        </row>
        <row r="237">
          <cell r="D237">
            <v>2220</v>
          </cell>
          <cell r="G237">
            <v>82.090909090909093</v>
          </cell>
          <cell r="H237">
            <v>101.50133228301969</v>
          </cell>
        </row>
        <row r="238">
          <cell r="D238">
            <v>2300</v>
          </cell>
          <cell r="G238">
            <v>151.68181818181819</v>
          </cell>
          <cell r="H238">
            <v>239.52523803710883</v>
          </cell>
        </row>
        <row r="239">
          <cell r="D239">
            <v>2402</v>
          </cell>
          <cell r="G239">
            <v>275.59090909090912</v>
          </cell>
          <cell r="H239">
            <v>516.94614744186345</v>
          </cell>
        </row>
        <row r="240">
          <cell r="D240">
            <v>2406</v>
          </cell>
          <cell r="G240">
            <v>10.136363636363637</v>
          </cell>
          <cell r="H240">
            <v>5.1333333402872086</v>
          </cell>
        </row>
        <row r="241">
          <cell r="D241">
            <v>2407</v>
          </cell>
          <cell r="G241">
            <v>4.6363636363636367</v>
          </cell>
          <cell r="H241">
            <v>6.6666670143604195E-2</v>
          </cell>
        </row>
        <row r="242">
          <cell r="D242">
            <v>2408</v>
          </cell>
          <cell r="G242">
            <v>21.227272727272727</v>
          </cell>
          <cell r="H242">
            <v>0</v>
          </cell>
        </row>
        <row r="243">
          <cell r="D243">
            <v>2409</v>
          </cell>
          <cell r="G243">
            <v>110.22727272727273</v>
          </cell>
          <cell r="H243">
            <v>276.33411026000942</v>
          </cell>
        </row>
        <row r="244">
          <cell r="D244">
            <v>2410</v>
          </cell>
          <cell r="G244">
            <v>226.68181818181819</v>
          </cell>
          <cell r="H244">
            <v>287.72049975395169</v>
          </cell>
        </row>
        <row r="245">
          <cell r="D245">
            <v>2413</v>
          </cell>
          <cell r="G245">
            <v>41.409090909090907</v>
          </cell>
          <cell r="H245">
            <v>28.704005002975435</v>
          </cell>
        </row>
        <row r="246">
          <cell r="D246">
            <v>2444</v>
          </cell>
          <cell r="G246">
            <v>13.272727272727273</v>
          </cell>
          <cell r="H246">
            <v>16.5763018131256</v>
          </cell>
        </row>
        <row r="247">
          <cell r="D247">
            <v>2446</v>
          </cell>
          <cell r="G247">
            <v>5.6818181818181817</v>
          </cell>
          <cell r="H247">
            <v>0</v>
          </cell>
        </row>
        <row r="248">
          <cell r="D248">
            <v>2490</v>
          </cell>
          <cell r="G248">
            <v>75.681818181818187</v>
          </cell>
          <cell r="H248">
            <v>151.90649032592762</v>
          </cell>
        </row>
        <row r="249">
          <cell r="D249">
            <v>2495</v>
          </cell>
          <cell r="G249">
            <v>59.545454545454547</v>
          </cell>
          <cell r="H249">
            <v>20.787745952606191</v>
          </cell>
        </row>
        <row r="250">
          <cell r="D250">
            <v>2496</v>
          </cell>
          <cell r="G250">
            <v>84.72727272727272</v>
          </cell>
          <cell r="H250">
            <v>68.042628288268929</v>
          </cell>
        </row>
        <row r="251">
          <cell r="D251">
            <v>2497</v>
          </cell>
          <cell r="G251">
            <v>54.31818181818182</v>
          </cell>
          <cell r="H251">
            <v>0</v>
          </cell>
        </row>
        <row r="252">
          <cell r="D252">
            <v>2500</v>
          </cell>
          <cell r="G252">
            <v>194.40909090909091</v>
          </cell>
          <cell r="H252">
            <v>398.18479919433571</v>
          </cell>
        </row>
        <row r="253">
          <cell r="D253">
            <v>2501</v>
          </cell>
          <cell r="G253">
            <v>158.86363636363637</v>
          </cell>
          <cell r="H253">
            <v>409.42977142333939</v>
          </cell>
        </row>
        <row r="254">
          <cell r="D254">
            <v>2601</v>
          </cell>
          <cell r="G254">
            <v>37.31818181818182</v>
          </cell>
          <cell r="H254">
            <v>20.122513294219949</v>
          </cell>
        </row>
        <row r="255">
          <cell r="D255">
            <v>2603</v>
          </cell>
          <cell r="G255">
            <v>62.227272727272727</v>
          </cell>
          <cell r="H255">
            <v>34.516501128673461</v>
          </cell>
        </row>
        <row r="256">
          <cell r="D256">
            <v>3101</v>
          </cell>
          <cell r="G256">
            <v>326.78394485843756</v>
          </cell>
          <cell r="H256">
            <v>609.32039642333871</v>
          </cell>
        </row>
        <row r="257">
          <cell r="D257">
            <v>3105</v>
          </cell>
          <cell r="G257">
            <v>245.18336953845946</v>
          </cell>
          <cell r="H257">
            <v>405.36340332031227</v>
          </cell>
        </row>
        <row r="258">
          <cell r="D258">
            <v>3106</v>
          </cell>
          <cell r="G258">
            <v>19.257371176632681</v>
          </cell>
          <cell r="H258">
            <v>49.151424884796057</v>
          </cell>
        </row>
        <row r="259">
          <cell r="D259">
            <v>3110</v>
          </cell>
          <cell r="G259">
            <v>107.82780989770201</v>
          </cell>
          <cell r="H259">
            <v>77.847758293151799</v>
          </cell>
        </row>
        <row r="260">
          <cell r="D260">
            <v>3112</v>
          </cell>
          <cell r="G260">
            <v>248.20382865482011</v>
          </cell>
          <cell r="H260">
            <v>275.61708259582497</v>
          </cell>
        </row>
        <row r="261">
          <cell r="D261">
            <v>3113</v>
          </cell>
          <cell r="G261">
            <v>176.17066117633328</v>
          </cell>
          <cell r="H261">
            <v>617.45001983642237</v>
          </cell>
        </row>
        <row r="262">
          <cell r="D262">
            <v>3115</v>
          </cell>
          <cell r="G262">
            <v>318.67979996898356</v>
          </cell>
          <cell r="H262">
            <v>545.26665115356286</v>
          </cell>
        </row>
        <row r="263">
          <cell r="D263">
            <v>3116</v>
          </cell>
          <cell r="G263">
            <v>250.34884382767353</v>
          </cell>
          <cell r="H263">
            <v>483.90570068359182</v>
          </cell>
        </row>
        <row r="264">
          <cell r="D264">
            <v>3118</v>
          </cell>
          <cell r="G264">
            <v>258.61549388248829</v>
          </cell>
          <cell r="H264">
            <v>275.87547492980929</v>
          </cell>
        </row>
        <row r="265">
          <cell r="D265">
            <v>3119</v>
          </cell>
          <cell r="G265">
            <v>63.855093634584932</v>
          </cell>
          <cell r="H265">
            <v>54.471185684204002</v>
          </cell>
        </row>
        <row r="266">
          <cell r="D266">
            <v>3120</v>
          </cell>
          <cell r="G266">
            <v>8.3849976197628546</v>
          </cell>
          <cell r="H266">
            <v>15.13291311264037</v>
          </cell>
        </row>
        <row r="267">
          <cell r="D267">
            <v>3121</v>
          </cell>
          <cell r="G267">
            <v>147.31197433610245</v>
          </cell>
          <cell r="H267">
            <v>192.28944396972628</v>
          </cell>
        </row>
        <row r="268">
          <cell r="D268">
            <v>3130</v>
          </cell>
          <cell r="G268">
            <v>130.41101185556326</v>
          </cell>
          <cell r="H268">
            <v>97.699099540710193</v>
          </cell>
        </row>
        <row r="269">
          <cell r="D269">
            <v>3131</v>
          </cell>
          <cell r="G269">
            <v>114.83193473913033</v>
          </cell>
          <cell r="H269">
            <v>115.1564359664913</v>
          </cell>
        </row>
        <row r="270">
          <cell r="D270">
            <v>3190</v>
          </cell>
          <cell r="G270">
            <v>62.739119858047772</v>
          </cell>
          <cell r="H270">
            <v>28.435123443603487</v>
          </cell>
        </row>
        <row r="271">
          <cell r="D271">
            <v>3200</v>
          </cell>
          <cell r="G271">
            <v>134.51904635283356</v>
          </cell>
          <cell r="H271">
            <v>502.26646423339702</v>
          </cell>
        </row>
        <row r="272">
          <cell r="D272">
            <v>3201</v>
          </cell>
          <cell r="G272">
            <v>269.70191409064688</v>
          </cell>
          <cell r="H272">
            <v>956.70467376708802</v>
          </cell>
        </row>
        <row r="273">
          <cell r="D273">
            <v>3202</v>
          </cell>
          <cell r="G273">
            <v>135.41479173790989</v>
          </cell>
          <cell r="H273">
            <v>527.09227561950581</v>
          </cell>
        </row>
        <row r="274">
          <cell r="D274">
            <v>3221</v>
          </cell>
          <cell r="G274">
            <v>49.919164867472098</v>
          </cell>
          <cell r="H274">
            <v>99.956589698791362</v>
          </cell>
        </row>
        <row r="275">
          <cell r="D275">
            <v>3222</v>
          </cell>
          <cell r="G275">
            <v>41.216483986358945</v>
          </cell>
          <cell r="H275">
            <v>57.872756958007699</v>
          </cell>
        </row>
        <row r="276">
          <cell r="D276">
            <v>3230</v>
          </cell>
          <cell r="G276">
            <v>20.246523946148752</v>
          </cell>
          <cell r="H276">
            <v>24.809257864952059</v>
          </cell>
        </row>
        <row r="277">
          <cell r="D277">
            <v>3240</v>
          </cell>
          <cell r="G277">
            <v>54.347578897242798</v>
          </cell>
          <cell r="H277">
            <v>60.402220726013155</v>
          </cell>
        </row>
        <row r="278">
          <cell r="D278">
            <v>3270</v>
          </cell>
          <cell r="G278">
            <v>128.41044367310948</v>
          </cell>
          <cell r="H278">
            <v>276.53423213958706</v>
          </cell>
        </row>
        <row r="279">
          <cell r="D279">
            <v>3275</v>
          </cell>
          <cell r="G279">
            <v>74.821535591529297</v>
          </cell>
          <cell r="H279">
            <v>92.735754966735499</v>
          </cell>
        </row>
        <row r="280">
          <cell r="D280">
            <v>3280</v>
          </cell>
          <cell r="G280">
            <v>86.799572591295245</v>
          </cell>
          <cell r="H280">
            <v>215.41213417053189</v>
          </cell>
        </row>
        <row r="281">
          <cell r="D281">
            <v>3401</v>
          </cell>
          <cell r="G281">
            <v>252.86361917605041</v>
          </cell>
          <cell r="H281">
            <v>295.51564025878878</v>
          </cell>
        </row>
        <row r="282">
          <cell r="D282">
            <v>3402</v>
          </cell>
          <cell r="G282">
            <v>559.68184310587117</v>
          </cell>
          <cell r="H282">
            <v>459.10214233398352</v>
          </cell>
        </row>
        <row r="283">
          <cell r="D283">
            <v>3404</v>
          </cell>
          <cell r="G283">
            <v>98.545463889533195</v>
          </cell>
          <cell r="H283">
            <v>183.84166717529291</v>
          </cell>
        </row>
        <row r="284">
          <cell r="D284">
            <v>3406</v>
          </cell>
          <cell r="G284">
            <v>130.02013624664042</v>
          </cell>
          <cell r="H284">
            <v>208.51110839843687</v>
          </cell>
        </row>
        <row r="285">
          <cell r="D285">
            <v>3408</v>
          </cell>
          <cell r="G285">
            <v>145.26609440056475</v>
          </cell>
          <cell r="H285">
            <v>154.57762908935541</v>
          </cell>
        </row>
        <row r="286">
          <cell r="D286">
            <v>3410</v>
          </cell>
          <cell r="G286">
            <v>121.77372216091852</v>
          </cell>
          <cell r="H286">
            <v>175.9094963073729</v>
          </cell>
        </row>
        <row r="287">
          <cell r="D287">
            <v>3411</v>
          </cell>
          <cell r="G287">
            <v>188.17565557948046</v>
          </cell>
          <cell r="H287">
            <v>198.49214172363259</v>
          </cell>
        </row>
        <row r="288">
          <cell r="D288">
            <v>3412</v>
          </cell>
          <cell r="G288">
            <v>283.50899983744358</v>
          </cell>
          <cell r="H288">
            <v>202.04145050048808</v>
          </cell>
        </row>
        <row r="289">
          <cell r="D289">
            <v>3413</v>
          </cell>
          <cell r="G289">
            <v>115.30896313304251</v>
          </cell>
          <cell r="H289">
            <v>508.27066040038903</v>
          </cell>
        </row>
        <row r="290">
          <cell r="D290">
            <v>3415</v>
          </cell>
          <cell r="G290">
            <v>249.93148546320515</v>
          </cell>
          <cell r="H290">
            <v>457.05773162841695</v>
          </cell>
        </row>
        <row r="291">
          <cell r="D291">
            <v>3416</v>
          </cell>
          <cell r="G291">
            <v>115.21482745383712</v>
          </cell>
          <cell r="H291">
            <v>215.8890495300291</v>
          </cell>
        </row>
        <row r="292">
          <cell r="D292">
            <v>3417</v>
          </cell>
          <cell r="G292">
            <v>144.74226816393306</v>
          </cell>
          <cell r="H292">
            <v>89.5966472625731</v>
          </cell>
        </row>
        <row r="293">
          <cell r="D293">
            <v>3421</v>
          </cell>
          <cell r="G293">
            <v>129.54123525191409</v>
          </cell>
          <cell r="H293">
            <v>121.5086555480956</v>
          </cell>
        </row>
        <row r="294">
          <cell r="D294">
            <v>3422</v>
          </cell>
          <cell r="G294">
            <v>19.530052333710969</v>
          </cell>
          <cell r="H294">
            <v>16.141591548919671</v>
          </cell>
        </row>
        <row r="295">
          <cell r="D295">
            <v>3424</v>
          </cell>
          <cell r="G295">
            <v>39.734462002133668</v>
          </cell>
          <cell r="H295">
            <v>51.956288337707306</v>
          </cell>
        </row>
        <row r="296">
          <cell r="D296">
            <v>3425</v>
          </cell>
          <cell r="G296">
            <v>47.138703064289594</v>
          </cell>
          <cell r="H296">
            <v>16.884640932083112</v>
          </cell>
        </row>
        <row r="297">
          <cell r="D297">
            <v>3435</v>
          </cell>
          <cell r="G297">
            <v>144.26384328190369</v>
          </cell>
          <cell r="H297">
            <v>96.769398689269906</v>
          </cell>
        </row>
        <row r="298">
          <cell r="D298">
            <v>3441</v>
          </cell>
          <cell r="G298">
            <v>35.315983672745482</v>
          </cell>
          <cell r="H298">
            <v>45.255367279052678</v>
          </cell>
        </row>
        <row r="299">
          <cell r="D299">
            <v>3477</v>
          </cell>
          <cell r="G299">
            <v>103.1818</v>
          </cell>
          <cell r="H299">
            <v>121.77031517028799</v>
          </cell>
        </row>
        <row r="300">
          <cell r="D300">
            <v>3701</v>
          </cell>
          <cell r="G300">
            <v>534.03099468463847</v>
          </cell>
          <cell r="H300">
            <v>1548.4923706054672</v>
          </cell>
        </row>
        <row r="301">
          <cell r="D301">
            <v>3812</v>
          </cell>
          <cell r="G301">
            <v>82.196681849205518</v>
          </cell>
          <cell r="H301">
            <v>152.84169006347651</v>
          </cell>
        </row>
        <row r="302">
          <cell r="D302">
            <v>3821</v>
          </cell>
          <cell r="G302">
            <v>57.292106804778442</v>
          </cell>
          <cell r="H302">
            <v>119.24929618835439</v>
          </cell>
        </row>
        <row r="303">
          <cell r="D303">
            <v>3851</v>
          </cell>
          <cell r="G303">
            <v>133.17867640493739</v>
          </cell>
          <cell r="H303">
            <v>220.279155731201</v>
          </cell>
        </row>
        <row r="304">
          <cell r="D304">
            <v>3855</v>
          </cell>
          <cell r="G304">
            <v>280.78928293796383</v>
          </cell>
          <cell r="H304">
            <v>298.76546478271331</v>
          </cell>
        </row>
        <row r="305">
          <cell r="D305">
            <v>3860</v>
          </cell>
          <cell r="G305">
            <v>163.95029895012226</v>
          </cell>
          <cell r="H305">
            <v>311.5556411743151</v>
          </cell>
        </row>
        <row r="306">
          <cell r="D306">
            <v>3870</v>
          </cell>
          <cell r="G306">
            <v>122.40730956593393</v>
          </cell>
          <cell r="H306">
            <v>176.57869720458959</v>
          </cell>
        </row>
        <row r="307">
          <cell r="D307">
            <v>3871</v>
          </cell>
          <cell r="G307">
            <v>19.960181160878378</v>
          </cell>
          <cell r="H307">
            <v>53.375865936279197</v>
          </cell>
        </row>
        <row r="308">
          <cell r="D308">
            <v>3880</v>
          </cell>
          <cell r="G308">
            <v>206.30965332639028</v>
          </cell>
          <cell r="H308">
            <v>451.16973114013604</v>
          </cell>
        </row>
        <row r="309">
          <cell r="D309">
            <v>4005</v>
          </cell>
          <cell r="G309">
            <v>41</v>
          </cell>
          <cell r="H309">
            <v>5.9827119261026338</v>
          </cell>
        </row>
        <row r="310">
          <cell r="D310">
            <v>4008</v>
          </cell>
          <cell r="G310">
            <v>13</v>
          </cell>
          <cell r="H310">
            <v>9.399894714355451</v>
          </cell>
        </row>
        <row r="311">
          <cell r="D311">
            <v>4009</v>
          </cell>
          <cell r="G311">
            <v>23</v>
          </cell>
          <cell r="H311">
            <v>15.594526290893551</v>
          </cell>
        </row>
        <row r="312">
          <cell r="D312">
            <v>4011</v>
          </cell>
          <cell r="G312">
            <v>203</v>
          </cell>
          <cell r="H312">
            <v>105.09371042251568</v>
          </cell>
        </row>
        <row r="313">
          <cell r="D313">
            <v>4012</v>
          </cell>
          <cell r="G313">
            <v>46</v>
          </cell>
          <cell r="H313">
            <v>33.014328420162144</v>
          </cell>
        </row>
        <row r="314">
          <cell r="D314">
            <v>4013</v>
          </cell>
          <cell r="G314">
            <v>95</v>
          </cell>
          <cell r="H314">
            <v>143.0189590454099</v>
          </cell>
        </row>
        <row r="315">
          <cell r="D315">
            <v>4015</v>
          </cell>
          <cell r="G315">
            <v>58</v>
          </cell>
          <cell r="H315">
            <v>161.7333602905272</v>
          </cell>
        </row>
        <row r="316">
          <cell r="D316">
            <v>4017</v>
          </cell>
          <cell r="G316">
            <v>49</v>
          </cell>
          <cell r="H316">
            <v>28.507204771041849</v>
          </cell>
        </row>
        <row r="317">
          <cell r="D317">
            <v>4019</v>
          </cell>
          <cell r="G317">
            <v>56</v>
          </cell>
          <cell r="H317">
            <v>59.972920417785502</v>
          </cell>
        </row>
        <row r="318">
          <cell r="D318">
            <v>4020</v>
          </cell>
          <cell r="G318">
            <v>72</v>
          </cell>
          <cell r="H318">
            <v>93.01091289520221</v>
          </cell>
        </row>
        <row r="319">
          <cell r="D319">
            <v>4021</v>
          </cell>
          <cell r="G319">
            <v>46</v>
          </cell>
          <cell r="H319">
            <v>58.453534126281497</v>
          </cell>
        </row>
        <row r="320">
          <cell r="D320">
            <v>4022</v>
          </cell>
          <cell r="G320">
            <v>57</v>
          </cell>
          <cell r="H320">
            <v>5.3344460278749404</v>
          </cell>
        </row>
        <row r="321">
          <cell r="D321">
            <v>4023</v>
          </cell>
          <cell r="G321">
            <v>5</v>
          </cell>
          <cell r="H321">
            <v>28.453627943992593</v>
          </cell>
        </row>
        <row r="322">
          <cell r="D322">
            <v>4024</v>
          </cell>
          <cell r="G322">
            <v>66</v>
          </cell>
          <cell r="H322">
            <v>55.891166210174418</v>
          </cell>
        </row>
        <row r="323">
          <cell r="D323">
            <v>4025</v>
          </cell>
          <cell r="G323">
            <v>60</v>
          </cell>
          <cell r="H323">
            <v>55.941288471221768</v>
          </cell>
        </row>
        <row r="324">
          <cell r="D324">
            <v>4026</v>
          </cell>
          <cell r="G324">
            <v>38</v>
          </cell>
          <cell r="H324">
            <v>62.516788959503103</v>
          </cell>
        </row>
        <row r="325">
          <cell r="D325">
            <v>4029</v>
          </cell>
          <cell r="G325">
            <v>37</v>
          </cell>
          <cell r="H325">
            <v>39.624374866485482</v>
          </cell>
        </row>
        <row r="326">
          <cell r="D326">
            <v>4032</v>
          </cell>
          <cell r="G326">
            <v>28</v>
          </cell>
          <cell r="H326">
            <v>14.741270035505279</v>
          </cell>
        </row>
        <row r="327">
          <cell r="D327">
            <v>4033</v>
          </cell>
          <cell r="G327">
            <v>35</v>
          </cell>
          <cell r="H327">
            <v>41.777904510497976</v>
          </cell>
        </row>
        <row r="328">
          <cell r="D328">
            <v>4034</v>
          </cell>
          <cell r="G328">
            <v>24</v>
          </cell>
          <cell r="H328">
            <v>2.5714287459850276</v>
          </cell>
        </row>
        <row r="329">
          <cell r="D329">
            <v>4035</v>
          </cell>
          <cell r="G329">
            <v>9</v>
          </cell>
          <cell r="H329">
            <v>0</v>
          </cell>
        </row>
        <row r="330">
          <cell r="D330">
            <v>4036</v>
          </cell>
          <cell r="G330">
            <v>11</v>
          </cell>
          <cell r="H330">
            <v>2.3214285969734183</v>
          </cell>
        </row>
        <row r="331">
          <cell r="D331">
            <v>4037</v>
          </cell>
          <cell r="G331">
            <v>17</v>
          </cell>
          <cell r="H331">
            <v>3.065844058990467</v>
          </cell>
        </row>
        <row r="332">
          <cell r="D332">
            <v>4041</v>
          </cell>
          <cell r="G332">
            <v>8</v>
          </cell>
          <cell r="H332">
            <v>0</v>
          </cell>
        </row>
        <row r="333">
          <cell r="D333">
            <v>4081</v>
          </cell>
          <cell r="G333">
            <v>60</v>
          </cell>
          <cell r="H333">
            <v>4.79262530803679</v>
          </cell>
        </row>
        <row r="334">
          <cell r="D334">
            <v>4085</v>
          </cell>
          <cell r="G334">
            <v>6</v>
          </cell>
          <cell r="H334">
            <v>1.25</v>
          </cell>
        </row>
        <row r="335">
          <cell r="D335">
            <v>4086</v>
          </cell>
          <cell r="G335">
            <v>54</v>
          </cell>
          <cell r="H335">
            <v>27.471883893012972</v>
          </cell>
        </row>
        <row r="336">
          <cell r="D336">
            <v>4090</v>
          </cell>
          <cell r="G336">
            <v>189</v>
          </cell>
          <cell r="H336">
            <v>182.31282162666292</v>
          </cell>
        </row>
        <row r="337">
          <cell r="D337">
            <v>4091</v>
          </cell>
          <cell r="G337">
            <v>106</v>
          </cell>
          <cell r="H337">
            <v>70.180502459406682</v>
          </cell>
        </row>
        <row r="338">
          <cell r="D338">
            <v>4092</v>
          </cell>
          <cell r="G338">
            <v>4</v>
          </cell>
          <cell r="H338">
            <v>16.652381896972642</v>
          </cell>
        </row>
        <row r="339">
          <cell r="D339">
            <v>4093</v>
          </cell>
          <cell r="G339">
            <v>41</v>
          </cell>
          <cell r="H339">
            <v>23.810487508773711</v>
          </cell>
        </row>
        <row r="340">
          <cell r="D340">
            <v>4094</v>
          </cell>
          <cell r="G340">
            <v>26</v>
          </cell>
          <cell r="H340">
            <v>14.282547235488879</v>
          </cell>
        </row>
        <row r="341">
          <cell r="D341">
            <v>4095</v>
          </cell>
          <cell r="G341">
            <v>50</v>
          </cell>
          <cell r="H341">
            <v>18.548366785049428</v>
          </cell>
        </row>
        <row r="342">
          <cell r="D342">
            <v>4096</v>
          </cell>
          <cell r="G342">
            <v>30</v>
          </cell>
          <cell r="H342">
            <v>1.3799999952316215</v>
          </cell>
        </row>
        <row r="343">
          <cell r="D343">
            <v>4097</v>
          </cell>
          <cell r="G343">
            <v>42</v>
          </cell>
          <cell r="H343">
            <v>15.52499985694884</v>
          </cell>
        </row>
        <row r="344">
          <cell r="D344">
            <v>4098</v>
          </cell>
          <cell r="G344">
            <v>27</v>
          </cell>
          <cell r="H344">
            <v>5.2999999523162824</v>
          </cell>
        </row>
        <row r="345">
          <cell r="D345">
            <v>4099</v>
          </cell>
          <cell r="G345">
            <v>30</v>
          </cell>
          <cell r="H345">
            <v>9.375</v>
          </cell>
        </row>
        <row r="346">
          <cell r="D346">
            <v>4106</v>
          </cell>
          <cell r="G346">
            <v>22</v>
          </cell>
          <cell r="H346">
            <v>18.548366785049428</v>
          </cell>
        </row>
        <row r="347">
          <cell r="D347">
            <v>4200</v>
          </cell>
          <cell r="G347">
            <v>20.272727272727273</v>
          </cell>
          <cell r="H347">
            <v>0</v>
          </cell>
        </row>
        <row r="348">
          <cell r="D348">
            <v>4201</v>
          </cell>
          <cell r="G348">
            <v>28.40909090909091</v>
          </cell>
          <cell r="H348">
            <v>10.70580589771269</v>
          </cell>
        </row>
        <row r="349">
          <cell r="D349">
            <v>4202</v>
          </cell>
          <cell r="G349">
            <v>30.272727272727273</v>
          </cell>
          <cell r="H349">
            <v>14.848719120025619</v>
          </cell>
        </row>
        <row r="350">
          <cell r="D350">
            <v>4203</v>
          </cell>
          <cell r="G350">
            <v>21.863636363636363</v>
          </cell>
          <cell r="H350">
            <v>3.1153846979141231</v>
          </cell>
        </row>
        <row r="351">
          <cell r="D351">
            <v>4204</v>
          </cell>
          <cell r="G351">
            <v>32.772727272727273</v>
          </cell>
          <cell r="H351">
            <v>31.832842826843219</v>
          </cell>
        </row>
        <row r="352">
          <cell r="D352">
            <v>4205</v>
          </cell>
          <cell r="G352">
            <v>33.636363636363633</v>
          </cell>
          <cell r="H352">
            <v>28.379732131957908</v>
          </cell>
        </row>
        <row r="353">
          <cell r="D353">
            <v>4206</v>
          </cell>
          <cell r="G353">
            <v>31.181818181818183</v>
          </cell>
          <cell r="H353">
            <v>26.923765182495053</v>
          </cell>
        </row>
        <row r="354">
          <cell r="D354">
            <v>4207</v>
          </cell>
          <cell r="G354">
            <v>27.40909090909091</v>
          </cell>
          <cell r="H354">
            <v>8.779615163803081</v>
          </cell>
        </row>
        <row r="355">
          <cell r="D355">
            <v>4208</v>
          </cell>
          <cell r="G355">
            <v>26.40909090909091</v>
          </cell>
          <cell r="H355">
            <v>24.808345794677727</v>
          </cell>
        </row>
        <row r="356">
          <cell r="D356">
            <v>4209</v>
          </cell>
          <cell r="G356">
            <v>33.5</v>
          </cell>
          <cell r="H356">
            <v>28.363739013671779</v>
          </cell>
        </row>
        <row r="357">
          <cell r="D357">
            <v>4210</v>
          </cell>
          <cell r="G357">
            <v>25.681818181818183</v>
          </cell>
          <cell r="H357">
            <v>48.443459510803095</v>
          </cell>
        </row>
        <row r="358">
          <cell r="D358">
            <v>4211</v>
          </cell>
          <cell r="G358">
            <v>23.545454545454547</v>
          </cell>
          <cell r="H358">
            <v>31.479810714721619</v>
          </cell>
        </row>
        <row r="359">
          <cell r="D359">
            <v>4212</v>
          </cell>
          <cell r="G359">
            <v>25.636363636363637</v>
          </cell>
          <cell r="H359">
            <v>17.076359510421739</v>
          </cell>
        </row>
        <row r="360">
          <cell r="D360">
            <v>4213</v>
          </cell>
          <cell r="G360">
            <v>28</v>
          </cell>
          <cell r="H360">
            <v>5.88437712192533</v>
          </cell>
        </row>
        <row r="361">
          <cell r="D361">
            <v>4214</v>
          </cell>
          <cell r="G361">
            <v>35.227272727272727</v>
          </cell>
          <cell r="H361">
            <v>18.459034442901601</v>
          </cell>
        </row>
        <row r="362">
          <cell r="D362">
            <v>4215</v>
          </cell>
          <cell r="G362">
            <v>32.045454545454547</v>
          </cell>
          <cell r="H362">
            <v>65.634570121764995</v>
          </cell>
        </row>
        <row r="363">
          <cell r="D363">
            <v>4216</v>
          </cell>
          <cell r="G363">
            <v>25.59090909090909</v>
          </cell>
          <cell r="H363">
            <v>15.832853794097879</v>
          </cell>
        </row>
        <row r="364">
          <cell r="D364">
            <v>4217</v>
          </cell>
          <cell r="G364">
            <v>27.681818181818183</v>
          </cell>
          <cell r="H364">
            <v>10.08247852325438</v>
          </cell>
        </row>
        <row r="365">
          <cell r="D365">
            <v>4218</v>
          </cell>
          <cell r="G365">
            <v>30</v>
          </cell>
          <cell r="H365">
            <v>25.794990062713591</v>
          </cell>
        </row>
        <row r="366">
          <cell r="D366">
            <v>4219</v>
          </cell>
          <cell r="G366">
            <v>28.40909090909091</v>
          </cell>
          <cell r="H366">
            <v>49.630400657653695</v>
          </cell>
        </row>
        <row r="367">
          <cell r="D367">
            <v>4220</v>
          </cell>
          <cell r="G367">
            <v>35.863636363636367</v>
          </cell>
          <cell r="H367">
            <v>9.6566019058227397</v>
          </cell>
        </row>
        <row r="368">
          <cell r="D368">
            <v>4221</v>
          </cell>
          <cell r="G368">
            <v>34.863636363636367</v>
          </cell>
          <cell r="H368">
            <v>23.39079904556273</v>
          </cell>
        </row>
        <row r="369">
          <cell r="D369">
            <v>4222</v>
          </cell>
          <cell r="G369">
            <v>30.454545454545453</v>
          </cell>
          <cell r="H369">
            <v>107.7688579559325</v>
          </cell>
        </row>
        <row r="370">
          <cell r="D370">
            <v>4223</v>
          </cell>
          <cell r="G370">
            <v>30.136363636363637</v>
          </cell>
          <cell r="H370">
            <v>56.437853813171202</v>
          </cell>
        </row>
        <row r="371">
          <cell r="D371">
            <v>4224</v>
          </cell>
          <cell r="G371">
            <v>31.59090909090909</v>
          </cell>
          <cell r="H371">
            <v>23.671495914459218</v>
          </cell>
        </row>
        <row r="372">
          <cell r="D372">
            <v>4225</v>
          </cell>
          <cell r="G372">
            <v>32.272727272727273</v>
          </cell>
          <cell r="H372">
            <v>98.432559967040802</v>
          </cell>
        </row>
        <row r="373">
          <cell r="D373">
            <v>4227</v>
          </cell>
          <cell r="G373">
            <v>16.727272727272727</v>
          </cell>
          <cell r="H373">
            <v>0</v>
          </cell>
        </row>
        <row r="374">
          <cell r="D374">
            <v>4228</v>
          </cell>
          <cell r="G374">
            <v>15.954545454545455</v>
          </cell>
          <cell r="H374">
            <v>0</v>
          </cell>
        </row>
        <row r="375">
          <cell r="D375">
            <v>6510</v>
          </cell>
          <cell r="G375">
            <v>770.46738732584618</v>
          </cell>
          <cell r="H375">
            <v>765.46565628051519</v>
          </cell>
        </row>
        <row r="376">
          <cell r="D376">
            <v>6511</v>
          </cell>
          <cell r="G376">
            <v>825.79951282012041</v>
          </cell>
          <cell r="H376">
            <v>873.56260871887071</v>
          </cell>
        </row>
        <row r="377">
          <cell r="D377">
            <v>6522</v>
          </cell>
          <cell r="G377">
            <v>811.5</v>
          </cell>
          <cell r="H377">
            <v>840.2871551513648</v>
          </cell>
        </row>
        <row r="378">
          <cell r="D378">
            <v>6532</v>
          </cell>
          <cell r="G378">
            <v>356.58758311540225</v>
          </cell>
          <cell r="H378">
            <v>199.07278442382801</v>
          </cell>
        </row>
        <row r="379">
          <cell r="D379">
            <v>6535</v>
          </cell>
          <cell r="G379">
            <v>419.78506038345648</v>
          </cell>
          <cell r="H379">
            <v>1781.8648147582994</v>
          </cell>
        </row>
        <row r="380">
          <cell r="D380">
            <v>6540</v>
          </cell>
          <cell r="G380">
            <v>334.8</v>
          </cell>
          <cell r="H380">
            <v>581.84638214111294</v>
          </cell>
        </row>
        <row r="381">
          <cell r="D381">
            <v>6545</v>
          </cell>
          <cell r="G381">
            <v>1801.2</v>
          </cell>
          <cell r="H381">
            <v>3679.1333312988222</v>
          </cell>
        </row>
        <row r="382">
          <cell r="D382">
            <v>6550</v>
          </cell>
          <cell r="G382">
            <v>1999.2</v>
          </cell>
          <cell r="H382">
            <v>4335.0994606018012</v>
          </cell>
        </row>
        <row r="383">
          <cell r="D383">
            <v>6554</v>
          </cell>
          <cell r="G383">
            <v>388.2</v>
          </cell>
          <cell r="H383">
            <v>694.62707901000829</v>
          </cell>
        </row>
        <row r="384">
          <cell r="D384">
            <v>6555</v>
          </cell>
          <cell r="G384">
            <v>205.4</v>
          </cell>
          <cell r="H384">
            <v>200.27739906311021</v>
          </cell>
        </row>
        <row r="385">
          <cell r="D385">
            <v>6556</v>
          </cell>
          <cell r="G385">
            <v>260.3</v>
          </cell>
          <cell r="H385">
            <v>263.98800182342501</v>
          </cell>
        </row>
        <row r="386">
          <cell r="D386">
            <v>6560</v>
          </cell>
          <cell r="G386">
            <v>375.2</v>
          </cell>
          <cell r="H386">
            <v>819.47416496276651</v>
          </cell>
        </row>
        <row r="387">
          <cell r="D387">
            <v>6566</v>
          </cell>
          <cell r="G387">
            <v>666.2</v>
          </cell>
          <cell r="H387">
            <v>1371.0197601318328</v>
          </cell>
        </row>
        <row r="388">
          <cell r="D388">
            <v>6574</v>
          </cell>
          <cell r="G388">
            <v>667.9431511888921</v>
          </cell>
          <cell r="H388">
            <v>390.91970443725563</v>
          </cell>
        </row>
        <row r="389">
          <cell r="D389">
            <v>6577</v>
          </cell>
          <cell r="G389">
            <v>505.1</v>
          </cell>
          <cell r="H389">
            <v>71.216073036193706</v>
          </cell>
        </row>
        <row r="390">
          <cell r="D390">
            <v>6578</v>
          </cell>
          <cell r="G390">
            <v>250.82981347144971</v>
          </cell>
          <cell r="H390">
            <v>53.358569443225733</v>
          </cell>
        </row>
        <row r="391">
          <cell r="D391">
            <v>6586</v>
          </cell>
          <cell r="G391">
            <v>128.49238167578321</v>
          </cell>
          <cell r="H391">
            <v>99.220855712890398</v>
          </cell>
        </row>
        <row r="392">
          <cell r="D392">
            <v>6590</v>
          </cell>
          <cell r="G392">
            <v>476.96491931030135</v>
          </cell>
          <cell r="H392">
            <v>895.08201408385958</v>
          </cell>
        </row>
        <row r="393">
          <cell r="D393">
            <v>6592</v>
          </cell>
          <cell r="G393">
            <v>228.91919067306267</v>
          </cell>
          <cell r="H393">
            <v>475.6821005344388</v>
          </cell>
        </row>
        <row r="394">
          <cell r="D394">
            <v>6594</v>
          </cell>
          <cell r="G394">
            <v>483.0075070222212</v>
          </cell>
          <cell r="H394">
            <v>219.33415031433071</v>
          </cell>
        </row>
        <row r="395">
          <cell r="D395">
            <v>6595</v>
          </cell>
          <cell r="G395">
            <v>134</v>
          </cell>
          <cell r="H395">
            <v>141.5113143920897</v>
          </cell>
        </row>
        <row r="396">
          <cell r="D396">
            <v>6599</v>
          </cell>
          <cell r="G396">
            <v>20.886878599260136</v>
          </cell>
          <cell r="H396">
            <v>940.03137796744477</v>
          </cell>
        </row>
        <row r="397">
          <cell r="D397">
            <v>7002</v>
          </cell>
          <cell r="G397">
            <v>54.590909090909093</v>
          </cell>
          <cell r="H397">
            <v>135.35621643066389</v>
          </cell>
        </row>
        <row r="398">
          <cell r="D398">
            <v>7003</v>
          </cell>
          <cell r="G398">
            <v>73.318181818181813</v>
          </cell>
          <cell r="H398">
            <v>444.56584548950138</v>
          </cell>
        </row>
        <row r="399">
          <cell r="D399">
            <v>7004</v>
          </cell>
          <cell r="G399">
            <v>30.90909090909091</v>
          </cell>
          <cell r="H399">
            <v>241.13842010498041</v>
          </cell>
        </row>
        <row r="400">
          <cell r="D400">
            <v>7005</v>
          </cell>
          <cell r="G400">
            <v>24.636363636363637</v>
          </cell>
          <cell r="H400">
            <v>1.579740226268767</v>
          </cell>
        </row>
        <row r="401">
          <cell r="D401">
            <v>7007</v>
          </cell>
          <cell r="G401">
            <v>267.72727272727275</v>
          </cell>
          <cell r="H401">
            <v>230.05519723892186</v>
          </cell>
        </row>
        <row r="402">
          <cell r="D402">
            <v>7008</v>
          </cell>
          <cell r="G402">
            <v>94.36363636363636</v>
          </cell>
          <cell r="H402">
            <v>398.10556411743141</v>
          </cell>
        </row>
        <row r="403">
          <cell r="D403">
            <v>7009</v>
          </cell>
          <cell r="G403">
            <v>387.45454545454544</v>
          </cell>
          <cell r="H403">
            <v>280.56724351644436</v>
          </cell>
        </row>
        <row r="404">
          <cell r="D404">
            <v>7012</v>
          </cell>
          <cell r="G404">
            <v>22.545454545454547</v>
          </cell>
          <cell r="H404">
            <v>44.133047103881722</v>
          </cell>
        </row>
        <row r="405">
          <cell r="D405">
            <v>7014</v>
          </cell>
          <cell r="G405">
            <v>18.181818181818183</v>
          </cell>
          <cell r="H405">
            <v>112.26157379150371</v>
          </cell>
        </row>
        <row r="406">
          <cell r="D406">
            <v>7017</v>
          </cell>
          <cell r="G406">
            <v>50</v>
          </cell>
          <cell r="H406">
            <v>262.8771533966061</v>
          </cell>
        </row>
        <row r="407">
          <cell r="D407">
            <v>7018</v>
          </cell>
          <cell r="G407">
            <v>78.409090909090907</v>
          </cell>
          <cell r="H407">
            <v>130.31023406982411</v>
          </cell>
        </row>
        <row r="408">
          <cell r="D408">
            <v>7025</v>
          </cell>
          <cell r="G408">
            <v>23.59090909090909</v>
          </cell>
          <cell r="H408">
            <v>86.403608322143398</v>
          </cell>
        </row>
        <row r="409">
          <cell r="D409">
            <v>7027</v>
          </cell>
          <cell r="G409">
            <v>14</v>
          </cell>
          <cell r="H409">
            <v>105.79213237762433</v>
          </cell>
        </row>
        <row r="410">
          <cell r="D410">
            <v>7029</v>
          </cell>
          <cell r="G410">
            <v>189.63636363636363</v>
          </cell>
          <cell r="H410">
            <v>152.17706680297832</v>
          </cell>
        </row>
        <row r="411">
          <cell r="D411">
            <v>7070</v>
          </cell>
          <cell r="G411">
            <v>57.454545454545453</v>
          </cell>
          <cell r="H411">
            <v>18.93119001388548</v>
          </cell>
        </row>
        <row r="412">
          <cell r="D412">
            <v>7079</v>
          </cell>
          <cell r="G412">
            <v>19.045454545454547</v>
          </cell>
          <cell r="H412">
            <v>0</v>
          </cell>
        </row>
        <row r="413">
          <cell r="D413">
            <v>7701</v>
          </cell>
          <cell r="G413">
            <v>1.1363636363636365</v>
          </cell>
          <cell r="H413">
            <v>33.680463790893519</v>
          </cell>
        </row>
        <row r="414">
          <cell r="D414">
            <v>7702</v>
          </cell>
          <cell r="G414">
            <v>2.2272727272727271</v>
          </cell>
          <cell r="H414">
            <v>0</v>
          </cell>
        </row>
        <row r="415">
          <cell r="D415">
            <v>6001</v>
          </cell>
          <cell r="G415">
            <v>4127.568181818182</v>
          </cell>
          <cell r="H415">
            <v>3808.952316284167</v>
          </cell>
        </row>
        <row r="416">
          <cell r="D416">
            <v>6003</v>
          </cell>
          <cell r="G416">
            <v>548.72727272727275</v>
          </cell>
          <cell r="H416">
            <v>23.210668563842752</v>
          </cell>
        </row>
        <row r="417">
          <cell r="D417">
            <v>6011</v>
          </cell>
          <cell r="G417">
            <v>2840</v>
          </cell>
          <cell r="H417">
            <v>3783.495773315427</v>
          </cell>
        </row>
        <row r="418">
          <cell r="D418">
            <v>6010</v>
          </cell>
          <cell r="G418">
            <v>552.41</v>
          </cell>
          <cell r="H418">
            <v>1236.6676769256592</v>
          </cell>
        </row>
        <row r="419">
          <cell r="D419">
            <v>8001</v>
          </cell>
          <cell r="G419">
            <v>1596</v>
          </cell>
          <cell r="H419">
            <v>0</v>
          </cell>
        </row>
        <row r="420">
          <cell r="D420">
            <v>1975</v>
          </cell>
          <cell r="G420">
            <v>260</v>
          </cell>
          <cell r="H420">
            <v>0</v>
          </cell>
        </row>
        <row r="421">
          <cell r="D421">
            <v>4501</v>
          </cell>
          <cell r="G421">
            <v>393.99</v>
          </cell>
          <cell r="H421">
            <v>55.850087404250942</v>
          </cell>
        </row>
        <row r="422">
          <cell r="D422">
            <v>4502</v>
          </cell>
          <cell r="G422">
            <v>164.91</v>
          </cell>
          <cell r="H422">
            <v>90.123958587646257</v>
          </cell>
        </row>
        <row r="423">
          <cell r="D423">
            <v>5001</v>
          </cell>
          <cell r="G423">
            <v>43</v>
          </cell>
          <cell r="H423">
            <v>28.402880191802911</v>
          </cell>
        </row>
        <row r="424">
          <cell r="D424">
            <v>5004</v>
          </cell>
          <cell r="G424">
            <v>16</v>
          </cell>
          <cell r="H424">
            <v>1</v>
          </cell>
        </row>
        <row r="425">
          <cell r="D425">
            <v>5005</v>
          </cell>
          <cell r="G425">
            <v>594</v>
          </cell>
          <cell r="H425">
            <v>484.19246387481627</v>
          </cell>
        </row>
        <row r="426">
          <cell r="D426">
            <v>5006</v>
          </cell>
          <cell r="G426">
            <v>195</v>
          </cell>
          <cell r="H426">
            <v>102.44239997863751</v>
          </cell>
        </row>
      </sheetData>
      <sheetData sheetId="2">
        <row r="1">
          <cell r="H1" t="str">
            <v>MD Model</v>
          </cell>
        </row>
        <row r="2">
          <cell r="D2">
            <v>1001</v>
          </cell>
          <cell r="G2">
            <v>898.4</v>
          </cell>
          <cell r="H2">
            <v>1113.4211425781223</v>
          </cell>
        </row>
        <row r="3">
          <cell r="D3">
            <v>1002</v>
          </cell>
          <cell r="G3">
            <v>2034.6</v>
          </cell>
          <cell r="H3">
            <v>2181.5688514709436</v>
          </cell>
        </row>
        <row r="4">
          <cell r="D4">
            <v>1003</v>
          </cell>
          <cell r="G4">
            <v>3356</v>
          </cell>
          <cell r="H4">
            <v>1933.5012326240503</v>
          </cell>
        </row>
        <row r="5">
          <cell r="D5">
            <v>1004</v>
          </cell>
          <cell r="G5">
            <v>1889.5</v>
          </cell>
          <cell r="H5">
            <v>1401.2220420837382</v>
          </cell>
        </row>
        <row r="6">
          <cell r="D6">
            <v>1005</v>
          </cell>
          <cell r="G6">
            <v>2293.6999999999998</v>
          </cell>
          <cell r="H6">
            <v>4486.7030181884693</v>
          </cell>
        </row>
        <row r="7">
          <cell r="D7">
            <v>1007</v>
          </cell>
          <cell r="G7">
            <v>5401.5000000000082</v>
          </cell>
          <cell r="H7">
            <v>3696.0655846595696</v>
          </cell>
        </row>
        <row r="8">
          <cell r="D8">
            <v>1008</v>
          </cell>
          <cell r="G8">
            <v>2611.8000000000002</v>
          </cell>
          <cell r="H8">
            <v>3228.6315155029229</v>
          </cell>
        </row>
        <row r="9">
          <cell r="D9">
            <v>1009</v>
          </cell>
          <cell r="G9">
            <v>882.80000000000052</v>
          </cell>
          <cell r="H9">
            <v>637.44160079955941</v>
          </cell>
        </row>
        <row r="10">
          <cell r="D10">
            <v>1010</v>
          </cell>
          <cell r="G10">
            <v>1367.6</v>
          </cell>
          <cell r="H10">
            <v>1706.5335388183571</v>
          </cell>
        </row>
        <row r="11">
          <cell r="D11">
            <v>1011</v>
          </cell>
          <cell r="G11">
            <v>959.1</v>
          </cell>
          <cell r="H11">
            <v>1340.1250619888285</v>
          </cell>
        </row>
        <row r="12">
          <cell r="D12">
            <v>1012</v>
          </cell>
          <cell r="G12">
            <v>1617.3</v>
          </cell>
          <cell r="H12">
            <v>231.88216757774327</v>
          </cell>
        </row>
        <row r="13">
          <cell r="D13">
            <v>1013</v>
          </cell>
          <cell r="G13">
            <v>803.3</v>
          </cell>
          <cell r="H13">
            <v>983.68852710723786</v>
          </cell>
        </row>
        <row r="14">
          <cell r="D14">
            <v>1014</v>
          </cell>
          <cell r="G14">
            <v>1456.8</v>
          </cell>
          <cell r="H14">
            <v>759.86945676803441</v>
          </cell>
        </row>
        <row r="15">
          <cell r="D15">
            <v>1015</v>
          </cell>
          <cell r="G15">
            <v>1692</v>
          </cell>
          <cell r="H15">
            <v>2406.473779678342</v>
          </cell>
        </row>
        <row r="16">
          <cell r="D16">
            <v>1016</v>
          </cell>
          <cell r="G16">
            <v>1884.6</v>
          </cell>
          <cell r="H16">
            <v>3046.9822826385453</v>
          </cell>
        </row>
        <row r="17">
          <cell r="D17">
            <v>1017</v>
          </cell>
          <cell r="G17">
            <v>621.6</v>
          </cell>
          <cell r="H17">
            <v>605.78169250488202</v>
          </cell>
        </row>
        <row r="18">
          <cell r="D18">
            <v>1018</v>
          </cell>
          <cell r="G18">
            <v>1349.1</v>
          </cell>
          <cell r="H18">
            <v>1966.5882644653286</v>
          </cell>
        </row>
        <row r="19">
          <cell r="D19">
            <v>1021</v>
          </cell>
          <cell r="G19">
            <v>853.7</v>
          </cell>
          <cell r="H19">
            <v>663.31118679046494</v>
          </cell>
        </row>
        <row r="20">
          <cell r="D20">
            <v>1022</v>
          </cell>
          <cell r="G20">
            <v>827.3</v>
          </cell>
          <cell r="H20">
            <v>774.83234786987225</v>
          </cell>
        </row>
        <row r="21">
          <cell r="D21">
            <v>1023</v>
          </cell>
          <cell r="G21">
            <v>664.6</v>
          </cell>
          <cell r="H21">
            <v>515.17954826354844</v>
          </cell>
        </row>
        <row r="22">
          <cell r="D22">
            <v>1024</v>
          </cell>
          <cell r="G22">
            <v>485.2</v>
          </cell>
          <cell r="H22">
            <v>1035.3290252685529</v>
          </cell>
        </row>
        <row r="23">
          <cell r="D23">
            <v>1025</v>
          </cell>
          <cell r="G23">
            <v>204</v>
          </cell>
          <cell r="H23">
            <v>399.56677246093693</v>
          </cell>
        </row>
        <row r="24">
          <cell r="D24">
            <v>1026</v>
          </cell>
          <cell r="G24">
            <v>644.1</v>
          </cell>
          <cell r="H24">
            <v>763.64374160766533</v>
          </cell>
        </row>
        <row r="25">
          <cell r="D25">
            <v>1027</v>
          </cell>
          <cell r="G25">
            <v>502.9</v>
          </cell>
          <cell r="H25">
            <v>265.08858585357564</v>
          </cell>
        </row>
        <row r="26">
          <cell r="D26">
            <v>1028</v>
          </cell>
          <cell r="G26">
            <v>845.8</v>
          </cell>
          <cell r="H26">
            <v>871.27423858642419</v>
          </cell>
        </row>
        <row r="27">
          <cell r="D27">
            <v>1030</v>
          </cell>
          <cell r="G27">
            <v>872</v>
          </cell>
          <cell r="H27">
            <v>1054.3694076538061</v>
          </cell>
        </row>
        <row r="28">
          <cell r="D28">
            <v>1031</v>
          </cell>
          <cell r="G28">
            <v>453.5</v>
          </cell>
          <cell r="H28">
            <v>835.86626529693444</v>
          </cell>
        </row>
        <row r="29">
          <cell r="D29">
            <v>1033</v>
          </cell>
          <cell r="G29">
            <v>318.5</v>
          </cell>
          <cell r="H29">
            <v>614.49406433105332</v>
          </cell>
        </row>
        <row r="30">
          <cell r="D30">
            <v>1036</v>
          </cell>
          <cell r="G30">
            <v>4398.3000000000093</v>
          </cell>
          <cell r="H30">
            <v>2917.0481433868345</v>
          </cell>
        </row>
        <row r="31">
          <cell r="D31">
            <v>1037</v>
          </cell>
          <cell r="G31">
            <v>20.5</v>
          </cell>
          <cell r="H31">
            <v>28.756560802459642</v>
          </cell>
        </row>
        <row r="32">
          <cell r="D32">
            <v>1038</v>
          </cell>
          <cell r="G32">
            <v>64</v>
          </cell>
          <cell r="H32">
            <v>18.317683696746812</v>
          </cell>
        </row>
        <row r="33">
          <cell r="D33">
            <v>1039</v>
          </cell>
          <cell r="G33">
            <v>416.6</v>
          </cell>
          <cell r="H33">
            <v>235.71871280670152</v>
          </cell>
        </row>
        <row r="34">
          <cell r="D34">
            <v>1041</v>
          </cell>
          <cell r="G34">
            <v>3038.2</v>
          </cell>
          <cell r="H34">
            <v>4069.0633115768374</v>
          </cell>
        </row>
        <row r="35">
          <cell r="D35">
            <v>1042</v>
          </cell>
          <cell r="G35">
            <v>62</v>
          </cell>
          <cell r="H35">
            <v>79.94650840759266</v>
          </cell>
        </row>
        <row r="36">
          <cell r="D36">
            <v>1043</v>
          </cell>
          <cell r="G36">
            <v>2158.4</v>
          </cell>
          <cell r="H36">
            <v>3058.9254455566333</v>
          </cell>
        </row>
        <row r="37">
          <cell r="D37">
            <v>1044</v>
          </cell>
          <cell r="G37">
            <v>2002.1</v>
          </cell>
          <cell r="H37">
            <v>2340.4867029190045</v>
          </cell>
        </row>
        <row r="38">
          <cell r="D38">
            <v>1046</v>
          </cell>
          <cell r="G38">
            <v>53.9</v>
          </cell>
          <cell r="H38">
            <v>84.023920059203846</v>
          </cell>
        </row>
        <row r="39">
          <cell r="D39">
            <v>1048</v>
          </cell>
          <cell r="G39">
            <v>3386.1000000000058</v>
          </cell>
          <cell r="H39">
            <v>3900.1579679250681</v>
          </cell>
        </row>
        <row r="40">
          <cell r="D40">
            <v>1049</v>
          </cell>
          <cell r="G40">
            <v>2489.3000000000002</v>
          </cell>
          <cell r="H40">
            <v>2895.4901123046811</v>
          </cell>
        </row>
        <row r="41">
          <cell r="D41">
            <v>1051</v>
          </cell>
          <cell r="G41">
            <v>67.400000000000006</v>
          </cell>
          <cell r="H41">
            <v>28.941140770912131</v>
          </cell>
        </row>
        <row r="42">
          <cell r="D42">
            <v>1053</v>
          </cell>
          <cell r="G42">
            <v>56.2</v>
          </cell>
          <cell r="H42">
            <v>54.922820165753187</v>
          </cell>
        </row>
        <row r="43">
          <cell r="D43">
            <v>1054</v>
          </cell>
          <cell r="G43">
            <v>885.7</v>
          </cell>
          <cell r="H43">
            <v>1045.9075546264628</v>
          </cell>
        </row>
        <row r="44">
          <cell r="D44">
            <v>1055</v>
          </cell>
          <cell r="G44">
            <v>578.70000000000005</v>
          </cell>
          <cell r="H44">
            <v>714.12568664550645</v>
          </cell>
        </row>
        <row r="45">
          <cell r="D45">
            <v>1056</v>
          </cell>
          <cell r="G45">
            <v>644.79999999999995</v>
          </cell>
          <cell r="H45">
            <v>616.74208831787053</v>
          </cell>
        </row>
        <row r="46">
          <cell r="D46">
            <v>1060</v>
          </cell>
          <cell r="G46">
            <v>1757.5</v>
          </cell>
          <cell r="H46">
            <v>1553.6210794448816</v>
          </cell>
        </row>
        <row r="47">
          <cell r="D47">
            <v>1065</v>
          </cell>
          <cell r="G47">
            <v>979.2</v>
          </cell>
          <cell r="H47">
            <v>621.12892532348496</v>
          </cell>
        </row>
        <row r="48">
          <cell r="D48">
            <v>1066</v>
          </cell>
          <cell r="G48">
            <v>872.79999999999882</v>
          </cell>
          <cell r="H48">
            <v>1214.8419036865207</v>
          </cell>
        </row>
        <row r="49">
          <cell r="D49">
            <v>1067</v>
          </cell>
          <cell r="G49">
            <v>529.20000000000005</v>
          </cell>
          <cell r="H49">
            <v>565.23587036132744</v>
          </cell>
        </row>
        <row r="50">
          <cell r="D50">
            <v>1068</v>
          </cell>
          <cell r="G50">
            <v>1081.0999999999999</v>
          </cell>
          <cell r="H50">
            <v>659.39297866821244</v>
          </cell>
        </row>
        <row r="51">
          <cell r="D51">
            <v>1070</v>
          </cell>
          <cell r="G51">
            <v>1409.2</v>
          </cell>
          <cell r="H51">
            <v>2268.6404275894129</v>
          </cell>
        </row>
        <row r="52">
          <cell r="D52">
            <v>1071</v>
          </cell>
          <cell r="G52">
            <v>1493.8</v>
          </cell>
          <cell r="H52">
            <v>1488.1626853942839</v>
          </cell>
        </row>
        <row r="53">
          <cell r="D53">
            <v>1072</v>
          </cell>
          <cell r="G53">
            <v>1784.7</v>
          </cell>
          <cell r="H53">
            <v>1557.0359077453593</v>
          </cell>
        </row>
        <row r="54">
          <cell r="D54">
            <v>1073</v>
          </cell>
          <cell r="G54">
            <v>2542.1</v>
          </cell>
          <cell r="H54">
            <v>2411.7657785415586</v>
          </cell>
        </row>
        <row r="55">
          <cell r="D55">
            <v>1074</v>
          </cell>
          <cell r="G55">
            <v>124.1</v>
          </cell>
          <cell r="H55">
            <v>180.36989879608137</v>
          </cell>
        </row>
        <row r="56">
          <cell r="D56">
            <v>1075</v>
          </cell>
          <cell r="G56">
            <v>1715.9</v>
          </cell>
          <cell r="H56">
            <v>1620.470541477202</v>
          </cell>
        </row>
        <row r="57">
          <cell r="D57">
            <v>1101</v>
          </cell>
          <cell r="G57">
            <v>1385</v>
          </cell>
          <cell r="H57">
            <v>1247.1904983520483</v>
          </cell>
        </row>
        <row r="58">
          <cell r="D58">
            <v>1105</v>
          </cell>
          <cell r="G58">
            <v>410.9</v>
          </cell>
          <cell r="H58">
            <v>319.16817283630326</v>
          </cell>
        </row>
        <row r="59">
          <cell r="D59">
            <v>1106</v>
          </cell>
          <cell r="G59">
            <v>1701</v>
          </cell>
          <cell r="H59">
            <v>960.41687774658067</v>
          </cell>
        </row>
        <row r="60">
          <cell r="D60">
            <v>1107</v>
          </cell>
          <cell r="G60">
            <v>465.3</v>
          </cell>
          <cell r="H60">
            <v>258.43059158325161</v>
          </cell>
        </row>
        <row r="61">
          <cell r="D61">
            <v>1118</v>
          </cell>
          <cell r="G61">
            <v>53.8</v>
          </cell>
          <cell r="H61">
            <v>48.360118746757394</v>
          </cell>
        </row>
        <row r="62">
          <cell r="D62">
            <v>1119</v>
          </cell>
          <cell r="G62">
            <v>23.1</v>
          </cell>
          <cell r="H62">
            <v>5.22713632136582</v>
          </cell>
        </row>
        <row r="63">
          <cell r="D63">
            <v>1120</v>
          </cell>
          <cell r="G63">
            <v>2872.9</v>
          </cell>
          <cell r="H63">
            <v>2293.3032760620108</v>
          </cell>
        </row>
        <row r="64">
          <cell r="D64">
            <v>1121</v>
          </cell>
          <cell r="G64">
            <v>76</v>
          </cell>
          <cell r="H64">
            <v>87.014267921447541</v>
          </cell>
        </row>
        <row r="65">
          <cell r="D65">
            <v>1122</v>
          </cell>
          <cell r="G65">
            <v>98.1</v>
          </cell>
          <cell r="H65">
            <v>41.21672534942622</v>
          </cell>
        </row>
        <row r="66">
          <cell r="D66">
            <v>1124</v>
          </cell>
          <cell r="G66">
            <v>1054.7</v>
          </cell>
          <cell r="H66">
            <v>668.02243566512959</v>
          </cell>
        </row>
        <row r="67">
          <cell r="D67">
            <v>1125</v>
          </cell>
          <cell r="G67">
            <v>758.8</v>
          </cell>
          <cell r="H67">
            <v>413.17450523376391</v>
          </cell>
        </row>
        <row r="68">
          <cell r="D68">
            <v>1128</v>
          </cell>
          <cell r="G68">
            <v>1195</v>
          </cell>
          <cell r="H68">
            <v>481.59474372863679</v>
          </cell>
        </row>
        <row r="69">
          <cell r="D69">
            <v>1131</v>
          </cell>
          <cell r="G69">
            <v>644.5</v>
          </cell>
          <cell r="H69">
            <v>435.46743917465176</v>
          </cell>
        </row>
        <row r="70">
          <cell r="D70">
            <v>1132</v>
          </cell>
          <cell r="G70">
            <v>762.7</v>
          </cell>
          <cell r="H70">
            <v>394.06197547912564</v>
          </cell>
        </row>
        <row r="71">
          <cell r="D71">
            <v>1134</v>
          </cell>
          <cell r="G71">
            <v>110.2</v>
          </cell>
          <cell r="H71">
            <v>90.453702926635657</v>
          </cell>
        </row>
        <row r="72">
          <cell r="D72">
            <v>1139</v>
          </cell>
          <cell r="G72">
            <v>99.5</v>
          </cell>
          <cell r="H72">
            <v>43.572022914886389</v>
          </cell>
        </row>
        <row r="73">
          <cell r="D73">
            <v>1140</v>
          </cell>
          <cell r="G73">
            <v>1029</v>
          </cell>
          <cell r="H73">
            <v>765.16819810867128</v>
          </cell>
        </row>
        <row r="74">
          <cell r="D74">
            <v>1148</v>
          </cell>
          <cell r="G74">
            <v>280.39999999999998</v>
          </cell>
          <cell r="H74">
            <v>288.11187076568513</v>
          </cell>
        </row>
        <row r="75">
          <cell r="D75">
            <v>1149</v>
          </cell>
          <cell r="G75">
            <v>54.2</v>
          </cell>
          <cell r="H75">
            <v>20.755187004804597</v>
          </cell>
        </row>
        <row r="76">
          <cell r="D76">
            <v>1150</v>
          </cell>
          <cell r="G76">
            <v>2672.6</v>
          </cell>
          <cell r="H76">
            <v>3439.5324192047065</v>
          </cell>
        </row>
        <row r="77">
          <cell r="D77">
            <v>1153</v>
          </cell>
          <cell r="G77">
            <v>144.4</v>
          </cell>
          <cell r="H77">
            <v>55.980801343917747</v>
          </cell>
        </row>
        <row r="78">
          <cell r="D78">
            <v>1154</v>
          </cell>
          <cell r="G78">
            <v>5.7</v>
          </cell>
          <cell r="H78">
            <v>6.5252050161361606</v>
          </cell>
        </row>
        <row r="79">
          <cell r="D79">
            <v>1155</v>
          </cell>
          <cell r="G79">
            <v>212</v>
          </cell>
          <cell r="H79">
            <v>108.60578775405854</v>
          </cell>
        </row>
        <row r="80">
          <cell r="D80">
            <v>1156</v>
          </cell>
          <cell r="G80">
            <v>152.19999999999999</v>
          </cell>
          <cell r="H80">
            <v>74.319247484206954</v>
          </cell>
        </row>
        <row r="81">
          <cell r="D81">
            <v>1157</v>
          </cell>
          <cell r="G81">
            <v>0</v>
          </cell>
          <cell r="H81">
            <v>0</v>
          </cell>
        </row>
        <row r="82">
          <cell r="D82">
            <v>1158</v>
          </cell>
          <cell r="G82">
            <v>0</v>
          </cell>
          <cell r="H82">
            <v>0</v>
          </cell>
        </row>
        <row r="83">
          <cell r="D83">
            <v>1159</v>
          </cell>
          <cell r="G83">
            <v>0</v>
          </cell>
          <cell r="H83">
            <v>0</v>
          </cell>
        </row>
        <row r="84">
          <cell r="D84">
            <v>1161</v>
          </cell>
          <cell r="G84">
            <v>0</v>
          </cell>
          <cell r="H84">
            <v>0</v>
          </cell>
        </row>
        <row r="85">
          <cell r="D85">
            <v>1162</v>
          </cell>
          <cell r="G85">
            <v>0.3</v>
          </cell>
          <cell r="H85">
            <v>0</v>
          </cell>
        </row>
        <row r="86">
          <cell r="D86">
            <v>1164</v>
          </cell>
          <cell r="G86">
            <v>519.29999999999995</v>
          </cell>
          <cell r="H86">
            <v>146.88743352889989</v>
          </cell>
        </row>
        <row r="87">
          <cell r="D87">
            <v>1166</v>
          </cell>
          <cell r="G87">
            <v>650.20000000000005</v>
          </cell>
          <cell r="H87">
            <v>367.92745780944654</v>
          </cell>
        </row>
        <row r="88">
          <cell r="D88">
            <v>1167</v>
          </cell>
          <cell r="G88">
            <v>20.6</v>
          </cell>
          <cell r="H88">
            <v>26.973771333694401</v>
          </cell>
        </row>
        <row r="89">
          <cell r="D89">
            <v>1168</v>
          </cell>
          <cell r="G89">
            <v>397.4</v>
          </cell>
          <cell r="H89">
            <v>201.7131524085996</v>
          </cell>
        </row>
        <row r="90">
          <cell r="D90">
            <v>1169</v>
          </cell>
          <cell r="G90">
            <v>823.9</v>
          </cell>
          <cell r="H90">
            <v>714.97075653076081</v>
          </cell>
        </row>
        <row r="91">
          <cell r="D91">
            <v>1174</v>
          </cell>
          <cell r="G91">
            <v>2110.3000000000002</v>
          </cell>
          <cell r="H91">
            <v>775.80073022842305</v>
          </cell>
        </row>
        <row r="92">
          <cell r="D92">
            <v>1180</v>
          </cell>
          <cell r="G92">
            <v>1614.1</v>
          </cell>
          <cell r="H92">
            <v>718.0228815078724</v>
          </cell>
        </row>
        <row r="93">
          <cell r="D93">
            <v>1181</v>
          </cell>
          <cell r="G93">
            <v>797.3</v>
          </cell>
          <cell r="H93">
            <v>648.4648017883294</v>
          </cell>
        </row>
        <row r="94">
          <cell r="D94">
            <v>1182</v>
          </cell>
          <cell r="G94">
            <v>151.5</v>
          </cell>
          <cell r="H94">
            <v>63.716552615165632</v>
          </cell>
        </row>
        <row r="95">
          <cell r="D95">
            <v>1183</v>
          </cell>
          <cell r="G95">
            <v>275.10000000000002</v>
          </cell>
          <cell r="H95">
            <v>125.84775972366305</v>
          </cell>
        </row>
        <row r="96">
          <cell r="D96">
            <v>1187</v>
          </cell>
          <cell r="G96">
            <v>152.19999999999999</v>
          </cell>
          <cell r="H96">
            <v>69.159982442855664</v>
          </cell>
        </row>
        <row r="97">
          <cell r="D97">
            <v>1197</v>
          </cell>
          <cell r="G97">
            <v>73.400000000000006</v>
          </cell>
          <cell r="H97">
            <v>25.607895612716579</v>
          </cell>
        </row>
        <row r="98">
          <cell r="D98">
            <v>1200</v>
          </cell>
          <cell r="G98">
            <v>154.69999999999999</v>
          </cell>
          <cell r="H98">
            <v>94.188548803329297</v>
          </cell>
        </row>
        <row r="99">
          <cell r="D99">
            <v>1203</v>
          </cell>
          <cell r="G99">
            <v>13.6</v>
          </cell>
          <cell r="H99">
            <v>48.784746170043924</v>
          </cell>
        </row>
        <row r="100">
          <cell r="D100">
            <v>1204</v>
          </cell>
          <cell r="G100">
            <v>73.5</v>
          </cell>
          <cell r="H100">
            <v>303.63921356201143</v>
          </cell>
        </row>
        <row r="101">
          <cell r="D101">
            <v>1205</v>
          </cell>
          <cell r="G101">
            <v>24.5</v>
          </cell>
          <cell r="H101">
            <v>4.3515851497650111</v>
          </cell>
        </row>
        <row r="102">
          <cell r="D102">
            <v>1206</v>
          </cell>
          <cell r="G102">
            <v>21.8</v>
          </cell>
          <cell r="H102">
            <v>6.4610263109207082</v>
          </cell>
        </row>
        <row r="103">
          <cell r="D103">
            <v>1207</v>
          </cell>
          <cell r="G103">
            <v>20.7</v>
          </cell>
          <cell r="H103">
            <v>15.218395233154281</v>
          </cell>
        </row>
        <row r="104">
          <cell r="D104">
            <v>1208</v>
          </cell>
          <cell r="G104">
            <v>0</v>
          </cell>
          <cell r="H104">
            <v>12.139511227607709</v>
          </cell>
        </row>
        <row r="105">
          <cell r="D105">
            <v>1209</v>
          </cell>
          <cell r="G105">
            <v>129.80000000000001</v>
          </cell>
          <cell r="H105">
            <v>105.87250423431377</v>
          </cell>
        </row>
        <row r="106">
          <cell r="D106">
            <v>1212</v>
          </cell>
          <cell r="G106">
            <v>157.6</v>
          </cell>
          <cell r="H106">
            <v>146.99020957946769</v>
          </cell>
        </row>
        <row r="107">
          <cell r="D107">
            <v>1213</v>
          </cell>
          <cell r="G107">
            <v>11.7</v>
          </cell>
          <cell r="H107">
            <v>6.6622642278671202</v>
          </cell>
        </row>
        <row r="108">
          <cell r="D108">
            <v>1219</v>
          </cell>
          <cell r="G108">
            <v>29.5</v>
          </cell>
          <cell r="H108">
            <v>4.214353442192067</v>
          </cell>
        </row>
        <row r="109">
          <cell r="D109">
            <v>1221</v>
          </cell>
          <cell r="G109">
            <v>492.1</v>
          </cell>
          <cell r="H109">
            <v>428.64923286437931</v>
          </cell>
        </row>
        <row r="110">
          <cell r="D110">
            <v>1222</v>
          </cell>
          <cell r="G110">
            <v>219.8</v>
          </cell>
          <cell r="H110">
            <v>560.09378051757676</v>
          </cell>
        </row>
        <row r="111">
          <cell r="D111">
            <v>1230</v>
          </cell>
          <cell r="G111">
            <v>868.6</v>
          </cell>
          <cell r="H111">
            <v>1793.1086629927131</v>
          </cell>
        </row>
        <row r="112">
          <cell r="D112">
            <v>1232</v>
          </cell>
          <cell r="G112">
            <v>4.2</v>
          </cell>
          <cell r="H112">
            <v>6.5341061949729866</v>
          </cell>
        </row>
        <row r="113">
          <cell r="D113">
            <v>1233</v>
          </cell>
          <cell r="G113">
            <v>311.60000000000002</v>
          </cell>
          <cell r="H113">
            <v>704.5189056396481</v>
          </cell>
        </row>
        <row r="114">
          <cell r="D114">
            <v>1234</v>
          </cell>
          <cell r="G114">
            <v>465.5</v>
          </cell>
          <cell r="H114">
            <v>1250.8889465332009</v>
          </cell>
        </row>
        <row r="115">
          <cell r="D115">
            <v>1236</v>
          </cell>
          <cell r="G115">
            <v>192.8</v>
          </cell>
          <cell r="H115">
            <v>274.85327959060646</v>
          </cell>
        </row>
        <row r="116">
          <cell r="D116">
            <v>1237</v>
          </cell>
          <cell r="G116">
            <v>0</v>
          </cell>
          <cell r="H116">
            <v>0</v>
          </cell>
        </row>
        <row r="117">
          <cell r="D117">
            <v>1238</v>
          </cell>
          <cell r="G117">
            <v>378.5</v>
          </cell>
          <cell r="H117">
            <v>428.73427581787024</v>
          </cell>
        </row>
        <row r="118">
          <cell r="D118">
            <v>1240</v>
          </cell>
          <cell r="G118">
            <v>862.2</v>
          </cell>
          <cell r="H118">
            <v>1285.0582427978495</v>
          </cell>
        </row>
        <row r="119">
          <cell r="D119">
            <v>1242</v>
          </cell>
          <cell r="G119">
            <v>24.1</v>
          </cell>
          <cell r="H119">
            <v>0</v>
          </cell>
        </row>
        <row r="120">
          <cell r="D120">
            <v>1243</v>
          </cell>
          <cell r="G120">
            <v>0</v>
          </cell>
          <cell r="H120">
            <v>0</v>
          </cell>
        </row>
        <row r="121">
          <cell r="D121">
            <v>1244</v>
          </cell>
          <cell r="G121">
            <v>3.7</v>
          </cell>
          <cell r="H121">
            <v>0</v>
          </cell>
        </row>
        <row r="122">
          <cell r="D122">
            <v>1245</v>
          </cell>
          <cell r="G122">
            <v>958.49999999999943</v>
          </cell>
          <cell r="H122">
            <v>1044.8990297317496</v>
          </cell>
        </row>
        <row r="123">
          <cell r="D123">
            <v>1247</v>
          </cell>
          <cell r="G123">
            <v>0</v>
          </cell>
          <cell r="H123">
            <v>0</v>
          </cell>
        </row>
        <row r="124">
          <cell r="D124">
            <v>1248</v>
          </cell>
          <cell r="G124">
            <v>285</v>
          </cell>
          <cell r="H124">
            <v>399.11403846740609</v>
          </cell>
        </row>
        <row r="125">
          <cell r="D125">
            <v>1249</v>
          </cell>
          <cell r="G125">
            <v>128.19999999999999</v>
          </cell>
          <cell r="H125">
            <v>419.12107563018776</v>
          </cell>
        </row>
        <row r="126">
          <cell r="D126">
            <v>1250</v>
          </cell>
          <cell r="G126">
            <v>0</v>
          </cell>
          <cell r="H126">
            <v>0</v>
          </cell>
        </row>
        <row r="127">
          <cell r="D127">
            <v>1251</v>
          </cell>
          <cell r="G127">
            <v>111.2</v>
          </cell>
          <cell r="H127">
            <v>156.11802387237523</v>
          </cell>
        </row>
        <row r="128">
          <cell r="D128">
            <v>1252</v>
          </cell>
          <cell r="G128">
            <v>0</v>
          </cell>
          <cell r="H128">
            <v>0</v>
          </cell>
        </row>
        <row r="129">
          <cell r="D129">
            <v>1253</v>
          </cell>
          <cell r="G129">
            <v>999</v>
          </cell>
          <cell r="H129">
            <v>1153.6066474914519</v>
          </cell>
        </row>
        <row r="130">
          <cell r="D130">
            <v>1255</v>
          </cell>
          <cell r="G130">
            <v>827.09999999999945</v>
          </cell>
          <cell r="H130">
            <v>1675.5063552856425</v>
          </cell>
        </row>
        <row r="131">
          <cell r="D131">
            <v>1266</v>
          </cell>
          <cell r="G131">
            <v>4.8</v>
          </cell>
          <cell r="H131">
            <v>0</v>
          </cell>
        </row>
        <row r="132">
          <cell r="D132">
            <v>1269</v>
          </cell>
          <cell r="G132">
            <v>62.7</v>
          </cell>
          <cell r="H132">
            <v>88.075148105621167</v>
          </cell>
        </row>
        <row r="133">
          <cell r="D133">
            <v>1271</v>
          </cell>
          <cell r="G133">
            <v>1510</v>
          </cell>
          <cell r="H133">
            <v>2129.0915336608869</v>
          </cell>
        </row>
        <row r="134">
          <cell r="D134">
            <v>1272</v>
          </cell>
          <cell r="G134">
            <v>73.3</v>
          </cell>
          <cell r="H134">
            <v>95.340345859527503</v>
          </cell>
        </row>
        <row r="135">
          <cell r="D135">
            <v>1277</v>
          </cell>
          <cell r="G135">
            <v>15.3</v>
          </cell>
          <cell r="H135">
            <v>26.059673309326129</v>
          </cell>
        </row>
        <row r="136">
          <cell r="D136">
            <v>1301</v>
          </cell>
          <cell r="G136">
            <v>29.6</v>
          </cell>
          <cell r="H136">
            <v>15.62319636344901</v>
          </cell>
        </row>
        <row r="137">
          <cell r="D137">
            <v>1312</v>
          </cell>
          <cell r="G137">
            <v>29.9</v>
          </cell>
          <cell r="H137">
            <v>45.968412399291893</v>
          </cell>
        </row>
        <row r="138">
          <cell r="D138">
            <v>1330</v>
          </cell>
          <cell r="G138">
            <v>52.5</v>
          </cell>
          <cell r="H138">
            <v>11.449955821037271</v>
          </cell>
        </row>
        <row r="139">
          <cell r="D139">
            <v>1331</v>
          </cell>
          <cell r="G139">
            <v>486.6</v>
          </cell>
          <cell r="H139">
            <v>199.33814716339089</v>
          </cell>
        </row>
        <row r="140">
          <cell r="D140">
            <v>1345</v>
          </cell>
          <cell r="G140">
            <v>636.9</v>
          </cell>
          <cell r="H140">
            <v>218.8501472473142</v>
          </cell>
        </row>
        <row r="141">
          <cell r="D141">
            <v>1346</v>
          </cell>
          <cell r="G141">
            <v>634.1</v>
          </cell>
          <cell r="H141">
            <v>318.00393116474072</v>
          </cell>
        </row>
        <row r="142">
          <cell r="D142">
            <v>1347</v>
          </cell>
          <cell r="G142">
            <v>439.7000000000005</v>
          </cell>
          <cell r="H142">
            <v>493.42427825927587</v>
          </cell>
        </row>
        <row r="143">
          <cell r="D143">
            <v>1348</v>
          </cell>
          <cell r="G143">
            <v>538.9</v>
          </cell>
          <cell r="H143">
            <v>494.93317413329964</v>
          </cell>
        </row>
        <row r="144">
          <cell r="D144">
            <v>1355</v>
          </cell>
          <cell r="G144">
            <v>5.4</v>
          </cell>
          <cell r="H144">
            <v>25.350028991699158</v>
          </cell>
        </row>
        <row r="145">
          <cell r="D145">
            <v>1358</v>
          </cell>
          <cell r="G145">
            <v>2890.9</v>
          </cell>
          <cell r="H145">
            <v>4811.8350219726544</v>
          </cell>
        </row>
        <row r="146">
          <cell r="D146">
            <v>1372</v>
          </cell>
          <cell r="G146">
            <v>1442</v>
          </cell>
          <cell r="H146">
            <v>1426.471798896787</v>
          </cell>
        </row>
        <row r="147">
          <cell r="D147">
            <v>1373</v>
          </cell>
          <cell r="G147">
            <v>150.19999999999999</v>
          </cell>
          <cell r="H147">
            <v>125.81455659866317</v>
          </cell>
        </row>
        <row r="148">
          <cell r="D148">
            <v>1661</v>
          </cell>
          <cell r="G148">
            <v>3.2</v>
          </cell>
          <cell r="H148">
            <v>13.240681923925862</v>
          </cell>
        </row>
        <row r="149">
          <cell r="D149">
            <v>1915</v>
          </cell>
          <cell r="G149">
            <v>108.4</v>
          </cell>
          <cell r="H149">
            <v>28.882336258888142</v>
          </cell>
        </row>
        <row r="150">
          <cell r="D150">
            <v>1921</v>
          </cell>
          <cell r="G150">
            <v>88.1</v>
          </cell>
          <cell r="H150">
            <v>166.12105703353848</v>
          </cell>
        </row>
        <row r="151">
          <cell r="D151">
            <v>1952</v>
          </cell>
          <cell r="G151">
            <v>37.1</v>
          </cell>
          <cell r="H151">
            <v>24.416028022766099</v>
          </cell>
        </row>
        <row r="152">
          <cell r="D152">
            <v>1975</v>
          </cell>
          <cell r="G152">
            <v>260</v>
          </cell>
          <cell r="H152">
            <v>0</v>
          </cell>
        </row>
        <row r="153">
          <cell r="D153">
            <v>2001</v>
          </cell>
          <cell r="G153">
            <v>3270.727272727273</v>
          </cell>
          <cell r="H153">
            <v>3448.7446746826145</v>
          </cell>
        </row>
        <row r="154">
          <cell r="D154">
            <v>2002</v>
          </cell>
          <cell r="G154">
            <v>1756.0454545454545</v>
          </cell>
          <cell r="H154">
            <v>1583.591850280759</v>
          </cell>
        </row>
        <row r="155">
          <cell r="D155">
            <v>2003</v>
          </cell>
          <cell r="G155">
            <v>1464.5</v>
          </cell>
          <cell r="H155">
            <v>1123.7676544189439</v>
          </cell>
        </row>
        <row r="156">
          <cell r="D156">
            <v>2010</v>
          </cell>
          <cell r="G156">
            <v>347.0454545454545</v>
          </cell>
          <cell r="H156">
            <v>137.97523307800282</v>
          </cell>
        </row>
        <row r="157">
          <cell r="D157">
            <v>2011</v>
          </cell>
          <cell r="G157">
            <v>286.36363636363637</v>
          </cell>
          <cell r="H157">
            <v>451.22718238830475</v>
          </cell>
        </row>
        <row r="158">
          <cell r="D158">
            <v>2013</v>
          </cell>
          <cell r="G158">
            <v>109.40909090909091</v>
          </cell>
          <cell r="H158">
            <v>117.7368459701536</v>
          </cell>
        </row>
        <row r="159">
          <cell r="D159">
            <v>2016</v>
          </cell>
          <cell r="G159">
            <v>503.04545454545456</v>
          </cell>
          <cell r="H159">
            <v>417.21399688720544</v>
          </cell>
        </row>
        <row r="160">
          <cell r="D160">
            <v>2026</v>
          </cell>
          <cell r="G160">
            <v>66.181818181818187</v>
          </cell>
          <cell r="H160">
            <v>28.823591709136899</v>
          </cell>
        </row>
        <row r="161">
          <cell r="D161">
            <v>2028</v>
          </cell>
          <cell r="G161">
            <v>463.27272727272725</v>
          </cell>
          <cell r="H161">
            <v>88.048532485961815</v>
          </cell>
        </row>
        <row r="162">
          <cell r="D162">
            <v>2041</v>
          </cell>
          <cell r="G162">
            <v>459.86363636363637</v>
          </cell>
          <cell r="H162">
            <v>347.03785133361799</v>
          </cell>
        </row>
        <row r="163">
          <cell r="D163">
            <v>2042</v>
          </cell>
          <cell r="G163">
            <v>386.31818181818181</v>
          </cell>
          <cell r="H163">
            <v>205.71679353713969</v>
          </cell>
        </row>
        <row r="164">
          <cell r="D164">
            <v>2045</v>
          </cell>
          <cell r="G164">
            <v>282.31818181818181</v>
          </cell>
          <cell r="H164">
            <v>31.633765995502397</v>
          </cell>
        </row>
        <row r="165">
          <cell r="D165">
            <v>2048</v>
          </cell>
          <cell r="G165">
            <v>602.5454545454545</v>
          </cell>
          <cell r="H165">
            <v>318.24867248535043</v>
          </cell>
        </row>
        <row r="166">
          <cell r="D166">
            <v>2051</v>
          </cell>
          <cell r="G166">
            <v>112.5</v>
          </cell>
          <cell r="H166">
            <v>106.23470115661604</v>
          </cell>
        </row>
        <row r="167">
          <cell r="D167">
            <v>2052</v>
          </cell>
          <cell r="G167">
            <v>513.86363636363637</v>
          </cell>
          <cell r="H167">
            <v>201.80259513854952</v>
          </cell>
        </row>
        <row r="168">
          <cell r="D168">
            <v>2053</v>
          </cell>
          <cell r="G168">
            <v>732.4545454545455</v>
          </cell>
          <cell r="H168">
            <v>443.65794277191105</v>
          </cell>
        </row>
        <row r="169">
          <cell r="D169">
            <v>2054</v>
          </cell>
          <cell r="G169">
            <v>330.13636363636363</v>
          </cell>
          <cell r="H169">
            <v>236.10782146453829</v>
          </cell>
        </row>
        <row r="170">
          <cell r="D170">
            <v>2055</v>
          </cell>
          <cell r="G170">
            <v>505.63636363636363</v>
          </cell>
          <cell r="H170">
            <v>177.4991044998165</v>
          </cell>
        </row>
        <row r="171">
          <cell r="D171">
            <v>2056</v>
          </cell>
          <cell r="G171">
            <v>193.18181818181819</v>
          </cell>
          <cell r="H171">
            <v>83.97155666351307</v>
          </cell>
        </row>
        <row r="172">
          <cell r="D172">
            <v>2057</v>
          </cell>
          <cell r="G172">
            <v>582.5454545454545</v>
          </cell>
          <cell r="H172">
            <v>234.70677471160849</v>
          </cell>
        </row>
        <row r="173">
          <cell r="D173">
            <v>2059</v>
          </cell>
          <cell r="G173">
            <v>37.545454545454547</v>
          </cell>
          <cell r="H173">
            <v>22.000683784484831</v>
          </cell>
        </row>
        <row r="174">
          <cell r="D174">
            <v>2060</v>
          </cell>
          <cell r="G174">
            <v>0</v>
          </cell>
          <cell r="H174">
            <v>0</v>
          </cell>
        </row>
        <row r="175">
          <cell r="D175">
            <v>2061</v>
          </cell>
          <cell r="G175">
            <v>83.22727272727272</v>
          </cell>
          <cell r="H175">
            <v>114.0296435356139</v>
          </cell>
        </row>
        <row r="176">
          <cell r="D176">
            <v>2100</v>
          </cell>
          <cell r="G176">
            <v>244.40909090909091</v>
          </cell>
          <cell r="H176">
            <v>267.99584960937409</v>
          </cell>
        </row>
        <row r="177">
          <cell r="D177">
            <v>2102</v>
          </cell>
          <cell r="G177">
            <v>0</v>
          </cell>
          <cell r="H177">
            <v>0</v>
          </cell>
        </row>
        <row r="178">
          <cell r="D178">
            <v>2113</v>
          </cell>
          <cell r="G178">
            <v>20.31818181818182</v>
          </cell>
          <cell r="H178">
            <v>2.2666665092110563</v>
          </cell>
        </row>
        <row r="179">
          <cell r="D179">
            <v>2202</v>
          </cell>
          <cell r="G179">
            <v>709.86363636363626</v>
          </cell>
          <cell r="H179">
            <v>312.86237144470192</v>
          </cell>
        </row>
        <row r="180">
          <cell r="D180">
            <v>2204</v>
          </cell>
          <cell r="G180">
            <v>922.18181818181813</v>
          </cell>
          <cell r="H180">
            <v>607.93283462524346</v>
          </cell>
        </row>
        <row r="181">
          <cell r="D181">
            <v>2206</v>
          </cell>
          <cell r="G181">
            <v>417.13636363636363</v>
          </cell>
          <cell r="H181">
            <v>127.47284841537453</v>
          </cell>
        </row>
        <row r="182">
          <cell r="D182">
            <v>2207</v>
          </cell>
          <cell r="G182">
            <v>12.727272727272727</v>
          </cell>
          <cell r="H182">
            <v>14.48855090141295</v>
          </cell>
        </row>
        <row r="183">
          <cell r="D183">
            <v>2212</v>
          </cell>
          <cell r="G183">
            <v>368.59090909090912</v>
          </cell>
          <cell r="H183">
            <v>95.659781455993283</v>
          </cell>
        </row>
        <row r="184">
          <cell r="D184">
            <v>2214</v>
          </cell>
          <cell r="G184">
            <v>547.63636363636363</v>
          </cell>
          <cell r="H184">
            <v>120.86738109588606</v>
          </cell>
        </row>
        <row r="185">
          <cell r="D185">
            <v>2220</v>
          </cell>
          <cell r="G185">
            <v>173.90909090909091</v>
          </cell>
          <cell r="H185">
            <v>115.26035976409894</v>
          </cell>
        </row>
        <row r="186">
          <cell r="D186">
            <v>2300</v>
          </cell>
          <cell r="G186">
            <v>480.81818181818181</v>
          </cell>
          <cell r="H186">
            <v>515.1978740692133</v>
          </cell>
        </row>
        <row r="187">
          <cell r="D187">
            <v>2402</v>
          </cell>
          <cell r="G187">
            <v>891.59090909090901</v>
          </cell>
          <cell r="H187">
            <v>767.32243156432867</v>
          </cell>
        </row>
        <row r="188">
          <cell r="D188">
            <v>2406</v>
          </cell>
          <cell r="G188">
            <v>15.863636363636363</v>
          </cell>
          <cell r="H188">
            <v>1.833333343267439</v>
          </cell>
        </row>
        <row r="189">
          <cell r="D189">
            <v>2407</v>
          </cell>
          <cell r="G189">
            <v>26.909090909090907</v>
          </cell>
          <cell r="H189">
            <v>5.6666665673255814</v>
          </cell>
        </row>
        <row r="190">
          <cell r="D190">
            <v>2408</v>
          </cell>
          <cell r="G190">
            <v>66.045454545454547</v>
          </cell>
          <cell r="H190">
            <v>38.900000095367368</v>
          </cell>
        </row>
        <row r="191">
          <cell r="D191">
            <v>2409</v>
          </cell>
          <cell r="G191">
            <v>211.72727272727272</v>
          </cell>
          <cell r="H191">
            <v>185.48677825927712</v>
          </cell>
        </row>
        <row r="192">
          <cell r="D192">
            <v>2410</v>
          </cell>
          <cell r="G192">
            <v>570.18181818181824</v>
          </cell>
          <cell r="H192">
            <v>271.50067520141567</v>
          </cell>
        </row>
        <row r="193">
          <cell r="D193">
            <v>2413</v>
          </cell>
          <cell r="G193">
            <v>59.272727272727266</v>
          </cell>
          <cell r="H193">
            <v>35.841933012008511</v>
          </cell>
        </row>
        <row r="194">
          <cell r="D194">
            <v>2444</v>
          </cell>
          <cell r="G194">
            <v>32.863636363636367</v>
          </cell>
          <cell r="H194">
            <v>4.7605437524616638</v>
          </cell>
        </row>
        <row r="195">
          <cell r="D195">
            <v>2446</v>
          </cell>
          <cell r="G195">
            <v>9.9090909090909101</v>
          </cell>
          <cell r="H195">
            <v>0</v>
          </cell>
        </row>
        <row r="196">
          <cell r="D196">
            <v>2500</v>
          </cell>
          <cell r="G196">
            <v>576.9545454545455</v>
          </cell>
          <cell r="H196">
            <v>700.98898696899278</v>
          </cell>
        </row>
        <row r="197">
          <cell r="D197">
            <v>2501</v>
          </cell>
          <cell r="G197">
            <v>240.27272727272725</v>
          </cell>
          <cell r="H197">
            <v>314.92627191543534</v>
          </cell>
        </row>
        <row r="198">
          <cell r="D198">
            <v>2603</v>
          </cell>
          <cell r="G198">
            <v>7.545454545454545</v>
          </cell>
          <cell r="H198">
            <v>13.311619967222208</v>
          </cell>
        </row>
        <row r="199">
          <cell r="D199">
            <v>3101</v>
          </cell>
          <cell r="G199">
            <v>783.83948504216551</v>
          </cell>
          <cell r="H199">
            <v>592.28664398193246</v>
          </cell>
        </row>
        <row r="200">
          <cell r="D200">
            <v>3105</v>
          </cell>
          <cell r="G200">
            <v>160.48232317408704</v>
          </cell>
          <cell r="H200">
            <v>220.73761558532692</v>
          </cell>
        </row>
        <row r="201">
          <cell r="D201">
            <v>3106</v>
          </cell>
          <cell r="G201">
            <v>183.24262882336731</v>
          </cell>
          <cell r="H201">
            <v>200.08937454223607</v>
          </cell>
        </row>
        <row r="202">
          <cell r="D202">
            <v>3110</v>
          </cell>
          <cell r="G202">
            <v>164.60096015474633</v>
          </cell>
          <cell r="H202">
            <v>117.44294714927662</v>
          </cell>
        </row>
        <row r="203">
          <cell r="D203">
            <v>3112</v>
          </cell>
          <cell r="G203">
            <v>477.2090780324491</v>
          </cell>
          <cell r="H203">
            <v>169.56048344075671</v>
          </cell>
        </row>
        <row r="204">
          <cell r="D204">
            <v>3113</v>
          </cell>
          <cell r="G204">
            <v>483.48175508535769</v>
          </cell>
          <cell r="H204">
            <v>652.48388290405114</v>
          </cell>
        </row>
        <row r="205">
          <cell r="D205">
            <v>3115</v>
          </cell>
          <cell r="G205">
            <v>721.22551208227299</v>
          </cell>
          <cell r="H205">
            <v>0</v>
          </cell>
        </row>
        <row r="206">
          <cell r="D206">
            <v>3116</v>
          </cell>
          <cell r="G206">
            <v>642.6143049360071</v>
          </cell>
          <cell r="H206">
            <v>789.39698791503861</v>
          </cell>
        </row>
        <row r="207">
          <cell r="D207">
            <v>3118</v>
          </cell>
          <cell r="G207">
            <v>738.85168356975589</v>
          </cell>
          <cell r="H207">
            <v>399.83426856994527</v>
          </cell>
        </row>
        <row r="208">
          <cell r="D208">
            <v>3119</v>
          </cell>
          <cell r="G208">
            <v>89.855412612622729</v>
          </cell>
          <cell r="H208">
            <v>30.009523987769981</v>
          </cell>
        </row>
        <row r="209">
          <cell r="D209">
            <v>3120</v>
          </cell>
          <cell r="G209">
            <v>196.59603932531007</v>
          </cell>
          <cell r="H209">
            <v>151.75186824798573</v>
          </cell>
        </row>
        <row r="210">
          <cell r="D210">
            <v>3121</v>
          </cell>
          <cell r="G210">
            <v>57.298999236961151</v>
          </cell>
          <cell r="H210">
            <v>31.379199981689357</v>
          </cell>
        </row>
        <row r="211">
          <cell r="D211">
            <v>3130</v>
          </cell>
          <cell r="G211">
            <v>204.98273349230865</v>
          </cell>
          <cell r="H211">
            <v>143.90548801422105</v>
          </cell>
        </row>
        <row r="212">
          <cell r="D212">
            <v>3131</v>
          </cell>
          <cell r="G212">
            <v>312.31321415631868</v>
          </cell>
          <cell r="H212">
            <v>255.7358026504514</v>
          </cell>
        </row>
        <row r="213">
          <cell r="D213">
            <v>3190</v>
          </cell>
          <cell r="G213">
            <v>102.93327213407061</v>
          </cell>
          <cell r="H213">
            <v>0</v>
          </cell>
        </row>
        <row r="214">
          <cell r="D214">
            <v>3200</v>
          </cell>
          <cell r="G214">
            <v>37.535422724315914</v>
          </cell>
          <cell r="H214">
            <v>0</v>
          </cell>
        </row>
        <row r="215">
          <cell r="D215">
            <v>3201</v>
          </cell>
          <cell r="G215">
            <v>659.44795256752207</v>
          </cell>
          <cell r="H215">
            <v>1240.4783096313445</v>
          </cell>
        </row>
        <row r="216">
          <cell r="D216">
            <v>3202</v>
          </cell>
          <cell r="G216">
            <v>586.08140833406799</v>
          </cell>
          <cell r="H216">
            <v>1318.7976078987101</v>
          </cell>
        </row>
        <row r="217">
          <cell r="D217">
            <v>3207</v>
          </cell>
          <cell r="G217">
            <v>16.070649673905116</v>
          </cell>
          <cell r="H217">
            <v>0</v>
          </cell>
        </row>
        <row r="218">
          <cell r="D218">
            <v>3221</v>
          </cell>
          <cell r="G218">
            <v>115.40949147870826</v>
          </cell>
          <cell r="H218">
            <v>93.265482425689569</v>
          </cell>
        </row>
        <row r="219">
          <cell r="D219">
            <v>3222</v>
          </cell>
          <cell r="G219">
            <v>104.47812394764402</v>
          </cell>
          <cell r="H219">
            <v>48.662911415100041</v>
          </cell>
        </row>
        <row r="220">
          <cell r="D220">
            <v>3227</v>
          </cell>
          <cell r="G220">
            <v>20.157888901054879</v>
          </cell>
          <cell r="H220">
            <v>54.498458147048865</v>
          </cell>
        </row>
        <row r="221">
          <cell r="D221">
            <v>3240</v>
          </cell>
          <cell r="G221">
            <v>185.4538820489378</v>
          </cell>
          <cell r="H221">
            <v>110.08405709266651</v>
          </cell>
        </row>
        <row r="222">
          <cell r="D222">
            <v>3247</v>
          </cell>
          <cell r="G222">
            <v>62.064490330085789</v>
          </cell>
          <cell r="H222">
            <v>2.2098421901464418</v>
          </cell>
        </row>
        <row r="223">
          <cell r="D223">
            <v>3270</v>
          </cell>
          <cell r="G223">
            <v>251.50545846891086</v>
          </cell>
          <cell r="H223">
            <v>170.42531394958462</v>
          </cell>
        </row>
        <row r="224">
          <cell r="D224">
            <v>3275</v>
          </cell>
          <cell r="G224">
            <v>167.99451455866779</v>
          </cell>
          <cell r="H224">
            <v>140.4704723358152</v>
          </cell>
        </row>
        <row r="225">
          <cell r="D225">
            <v>3277</v>
          </cell>
          <cell r="G225">
            <v>37.159761912095682</v>
          </cell>
          <cell r="H225">
            <v>0</v>
          </cell>
        </row>
        <row r="226">
          <cell r="D226">
            <v>3280</v>
          </cell>
          <cell r="G226">
            <v>208.50893680838499</v>
          </cell>
          <cell r="H226">
            <v>357.76782035827603</v>
          </cell>
        </row>
        <row r="227">
          <cell r="D227">
            <v>3401</v>
          </cell>
          <cell r="G227">
            <v>17.590901334015594</v>
          </cell>
          <cell r="H227">
            <v>0</v>
          </cell>
        </row>
        <row r="228">
          <cell r="D228">
            <v>3414</v>
          </cell>
          <cell r="G228">
            <v>154.53025193140991</v>
          </cell>
          <cell r="H228">
            <v>226.65803813934303</v>
          </cell>
        </row>
        <row r="229">
          <cell r="D229">
            <v>3421</v>
          </cell>
          <cell r="G229">
            <v>36.195389442589196</v>
          </cell>
          <cell r="H229">
            <v>6.6551545858383001</v>
          </cell>
        </row>
        <row r="230">
          <cell r="D230">
            <v>3701</v>
          </cell>
          <cell r="G230">
            <v>1146.2800761412398</v>
          </cell>
          <cell r="H230">
            <v>2236.2080841064417</v>
          </cell>
        </row>
        <row r="231">
          <cell r="D231">
            <v>3851</v>
          </cell>
          <cell r="G231">
            <v>21.775953472706586</v>
          </cell>
          <cell r="H231">
            <v>0</v>
          </cell>
        </row>
        <row r="232">
          <cell r="D232">
            <v>3855</v>
          </cell>
          <cell r="G232">
            <v>90.976715643560397</v>
          </cell>
          <cell r="H232">
            <v>27.957697868347147</v>
          </cell>
        </row>
        <row r="233">
          <cell r="D233">
            <v>3860</v>
          </cell>
          <cell r="G233">
            <v>127.35574838024924</v>
          </cell>
          <cell r="H233">
            <v>0</v>
          </cell>
        </row>
        <row r="234">
          <cell r="D234">
            <v>3870</v>
          </cell>
          <cell r="G234">
            <v>14.789603279017047</v>
          </cell>
          <cell r="H234">
            <v>95.129059314727726</v>
          </cell>
        </row>
        <row r="235">
          <cell r="D235">
            <v>3871</v>
          </cell>
          <cell r="G235">
            <v>81.166869558801849</v>
          </cell>
          <cell r="H235">
            <v>135.4749994277953</v>
          </cell>
        </row>
        <row r="236">
          <cell r="D236">
            <v>4005</v>
          </cell>
          <cell r="G236">
            <v>111</v>
          </cell>
          <cell r="H236">
            <v>0</v>
          </cell>
        </row>
        <row r="237">
          <cell r="D237">
            <v>4008</v>
          </cell>
          <cell r="G237">
            <v>81</v>
          </cell>
          <cell r="H237">
            <v>104.05042886733992</v>
          </cell>
        </row>
        <row r="238">
          <cell r="D238">
            <v>4009</v>
          </cell>
          <cell r="G238">
            <v>121</v>
          </cell>
          <cell r="H238">
            <v>41.666665792465139</v>
          </cell>
        </row>
        <row r="239">
          <cell r="D239">
            <v>4011</v>
          </cell>
          <cell r="G239">
            <v>583</v>
          </cell>
          <cell r="H239">
            <v>91.883780956268254</v>
          </cell>
        </row>
        <row r="240">
          <cell r="D240">
            <v>4012</v>
          </cell>
          <cell r="G240">
            <v>199</v>
          </cell>
          <cell r="H240">
            <v>52.645617604255627</v>
          </cell>
        </row>
        <row r="241">
          <cell r="D241">
            <v>4013</v>
          </cell>
          <cell r="G241">
            <v>243</v>
          </cell>
          <cell r="H241">
            <v>291.00335597991852</v>
          </cell>
        </row>
        <row r="242">
          <cell r="D242">
            <v>4017</v>
          </cell>
          <cell r="G242">
            <v>237</v>
          </cell>
          <cell r="H242">
            <v>260.92982578277565</v>
          </cell>
        </row>
        <row r="243">
          <cell r="D243">
            <v>4020</v>
          </cell>
          <cell r="G243">
            <v>199</v>
          </cell>
          <cell r="H243">
            <v>89.184074878692599</v>
          </cell>
        </row>
        <row r="244">
          <cell r="D244">
            <v>4021</v>
          </cell>
          <cell r="G244">
            <v>143</v>
          </cell>
          <cell r="H244">
            <v>94.294420719146586</v>
          </cell>
        </row>
        <row r="245">
          <cell r="D245">
            <v>4023</v>
          </cell>
          <cell r="G245">
            <v>41</v>
          </cell>
          <cell r="H245">
            <v>29.238522529601941</v>
          </cell>
        </row>
        <row r="246">
          <cell r="D246">
            <v>4024</v>
          </cell>
          <cell r="G246">
            <v>223</v>
          </cell>
          <cell r="H246">
            <v>87.42263650894148</v>
          </cell>
        </row>
        <row r="247">
          <cell r="D247">
            <v>4025</v>
          </cell>
          <cell r="G247">
            <v>221</v>
          </cell>
          <cell r="H247">
            <v>98.259757041930897</v>
          </cell>
        </row>
        <row r="248">
          <cell r="D248">
            <v>4026</v>
          </cell>
          <cell r="G248">
            <v>228</v>
          </cell>
          <cell r="H248">
            <v>102.0316805839537</v>
          </cell>
        </row>
        <row r="249">
          <cell r="D249">
            <v>4029</v>
          </cell>
          <cell r="G249">
            <v>119</v>
          </cell>
          <cell r="H249">
            <v>126.80073547363267</v>
          </cell>
        </row>
        <row r="250">
          <cell r="D250">
            <v>4032</v>
          </cell>
          <cell r="G250">
            <v>85</v>
          </cell>
          <cell r="H250">
            <v>70.845328330993539</v>
          </cell>
        </row>
        <row r="251">
          <cell r="D251">
            <v>4034</v>
          </cell>
          <cell r="G251">
            <v>54</v>
          </cell>
          <cell r="H251">
            <v>5.8016890287399256</v>
          </cell>
        </row>
        <row r="252">
          <cell r="D252">
            <v>4035</v>
          </cell>
          <cell r="G252">
            <v>55</v>
          </cell>
          <cell r="H252">
            <v>1</v>
          </cell>
        </row>
        <row r="253">
          <cell r="D253">
            <v>4036</v>
          </cell>
          <cell r="G253">
            <v>50</v>
          </cell>
          <cell r="H253">
            <v>5.3016887903213465</v>
          </cell>
        </row>
        <row r="254">
          <cell r="D254">
            <v>4037</v>
          </cell>
          <cell r="G254">
            <v>30</v>
          </cell>
          <cell r="H254">
            <v>9.53281825780868</v>
          </cell>
        </row>
        <row r="255">
          <cell r="D255">
            <v>4041</v>
          </cell>
          <cell r="G255">
            <v>25</v>
          </cell>
          <cell r="H255">
            <v>0</v>
          </cell>
        </row>
        <row r="256">
          <cell r="D256">
            <v>4043</v>
          </cell>
          <cell r="G256">
            <v>44</v>
          </cell>
          <cell r="H256">
            <v>10.600881218910182</v>
          </cell>
        </row>
        <row r="257">
          <cell r="D257">
            <v>4086</v>
          </cell>
          <cell r="G257">
            <v>30</v>
          </cell>
          <cell r="H257">
            <v>2.6495727151632229</v>
          </cell>
        </row>
        <row r="258">
          <cell r="D258">
            <v>4090</v>
          </cell>
          <cell r="G258">
            <v>102</v>
          </cell>
          <cell r="H258">
            <v>146.1616810560225</v>
          </cell>
        </row>
        <row r="259">
          <cell r="D259">
            <v>4091</v>
          </cell>
          <cell r="G259">
            <v>8</v>
          </cell>
          <cell r="H259">
            <v>1.0191263705492011</v>
          </cell>
        </row>
        <row r="260">
          <cell r="D260">
            <v>4092</v>
          </cell>
          <cell r="G260">
            <v>53</v>
          </cell>
          <cell r="H260">
            <v>58.711360216140662</v>
          </cell>
        </row>
        <row r="261">
          <cell r="D261">
            <v>4501</v>
          </cell>
          <cell r="G261">
            <v>462.51000000000005</v>
          </cell>
          <cell r="H261">
            <v>178.89999866485573</v>
          </cell>
        </row>
        <row r="262">
          <cell r="D262">
            <v>4502</v>
          </cell>
          <cell r="G262">
            <v>193.59</v>
          </cell>
          <cell r="H262">
            <v>0</v>
          </cell>
        </row>
        <row r="263">
          <cell r="D263">
            <v>5001</v>
          </cell>
          <cell r="G263">
            <v>238</v>
          </cell>
          <cell r="H263">
            <v>10.142461635172335</v>
          </cell>
        </row>
        <row r="264">
          <cell r="D264">
            <v>5004</v>
          </cell>
          <cell r="G264">
            <v>30</v>
          </cell>
          <cell r="H264">
            <v>2</v>
          </cell>
        </row>
        <row r="265">
          <cell r="D265">
            <v>5005</v>
          </cell>
          <cell r="G265">
            <v>1869</v>
          </cell>
          <cell r="H265">
            <v>61.997662022709719</v>
          </cell>
        </row>
        <row r="266">
          <cell r="D266">
            <v>5006</v>
          </cell>
          <cell r="G266">
            <v>1235</v>
          </cell>
          <cell r="H266">
            <v>23.594745159149149</v>
          </cell>
        </row>
        <row r="267">
          <cell r="D267">
            <v>6010</v>
          </cell>
          <cell r="G267">
            <v>1212.316</v>
          </cell>
          <cell r="H267">
            <v>485.20570373535105</v>
          </cell>
        </row>
        <row r="268">
          <cell r="D268">
            <v>6011</v>
          </cell>
          <cell r="G268">
            <v>7079</v>
          </cell>
          <cell r="H268">
            <v>5780.764602661131</v>
          </cell>
        </row>
        <row r="269">
          <cell r="D269">
            <v>6510</v>
          </cell>
          <cell r="G269">
            <v>754.62200313004985</v>
          </cell>
          <cell r="H269">
            <v>1242.3895049095122</v>
          </cell>
        </row>
        <row r="270">
          <cell r="D270">
            <v>6511</v>
          </cell>
          <cell r="G270">
            <v>808.81617158519509</v>
          </cell>
          <cell r="H270">
            <v>4647.3747730255109</v>
          </cell>
        </row>
        <row r="271">
          <cell r="D271">
            <v>6522</v>
          </cell>
          <cell r="G271">
            <v>1027.8</v>
          </cell>
          <cell r="H271">
            <v>1233.8719844818097</v>
          </cell>
        </row>
        <row r="272">
          <cell r="D272">
            <v>6532</v>
          </cell>
          <cell r="G272">
            <v>349.2540251389575</v>
          </cell>
          <cell r="H272">
            <v>64.636527061462274</v>
          </cell>
        </row>
        <row r="273">
          <cell r="D273">
            <v>6535</v>
          </cell>
          <cell r="G273">
            <v>411.15178703425204</v>
          </cell>
          <cell r="H273">
            <v>1254.2934608459459</v>
          </cell>
        </row>
        <row r="274">
          <cell r="D274">
            <v>6540</v>
          </cell>
          <cell r="G274">
            <v>437.7</v>
          </cell>
          <cell r="H274">
            <v>836.53818607330163</v>
          </cell>
        </row>
        <row r="275">
          <cell r="D275">
            <v>6545</v>
          </cell>
          <cell r="G275">
            <v>1703.9</v>
          </cell>
          <cell r="H275">
            <v>3591.8933801650965</v>
          </cell>
        </row>
        <row r="276">
          <cell r="D276">
            <v>6550</v>
          </cell>
          <cell r="G276">
            <v>1863.5</v>
          </cell>
          <cell r="H276">
            <v>5784.6313858032108</v>
          </cell>
        </row>
        <row r="277">
          <cell r="D277">
            <v>6554</v>
          </cell>
          <cell r="G277">
            <v>1095.5999999999999</v>
          </cell>
          <cell r="H277">
            <v>5361.8304882049506</v>
          </cell>
        </row>
        <row r="278">
          <cell r="D278">
            <v>6555</v>
          </cell>
          <cell r="G278">
            <v>3.2</v>
          </cell>
          <cell r="H278">
            <v>82.434753417968594</v>
          </cell>
        </row>
        <row r="279">
          <cell r="D279">
            <v>6556</v>
          </cell>
          <cell r="G279">
            <v>58.7</v>
          </cell>
          <cell r="H279">
            <v>77.340293884277258</v>
          </cell>
        </row>
        <row r="280">
          <cell r="D280">
            <v>6560</v>
          </cell>
          <cell r="G280">
            <v>571.1</v>
          </cell>
          <cell r="H280">
            <v>1120.5834827423078</v>
          </cell>
        </row>
        <row r="281">
          <cell r="D281">
            <v>6566</v>
          </cell>
          <cell r="G281">
            <v>431.6</v>
          </cell>
          <cell r="H281">
            <v>932.69175100326424</v>
          </cell>
        </row>
        <row r="282">
          <cell r="D282">
            <v>6574</v>
          </cell>
          <cell r="G282">
            <v>654.20627403400908</v>
          </cell>
          <cell r="H282">
            <v>895.92174530029126</v>
          </cell>
        </row>
        <row r="283">
          <cell r="D283">
            <v>6577</v>
          </cell>
          <cell r="G283">
            <v>2.9</v>
          </cell>
          <cell r="H283">
            <v>56.834168434142946</v>
          </cell>
        </row>
        <row r="284">
          <cell r="D284">
            <v>6578</v>
          </cell>
          <cell r="G284">
            <v>245.67126318418863</v>
          </cell>
          <cell r="H284">
            <v>1026.8176689147929</v>
          </cell>
        </row>
        <row r="285">
          <cell r="D285">
            <v>6586</v>
          </cell>
          <cell r="G285">
            <v>125.8498153746289</v>
          </cell>
          <cell r="H285">
            <v>24.366128414869234</v>
          </cell>
        </row>
        <row r="286">
          <cell r="D286">
            <v>6590</v>
          </cell>
          <cell r="G286">
            <v>467.15568855152765</v>
          </cell>
          <cell r="H286">
            <v>337.88852596282914</v>
          </cell>
        </row>
        <row r="287">
          <cell r="D287">
            <v>6592</v>
          </cell>
          <cell r="G287">
            <v>224.21125288662998</v>
          </cell>
          <cell r="H287">
            <v>227.71511650085412</v>
          </cell>
        </row>
        <row r="288">
          <cell r="D288">
            <v>6594</v>
          </cell>
          <cell r="G288">
            <v>473.07400478173753</v>
          </cell>
          <cell r="H288">
            <v>1297.6224212646462</v>
          </cell>
        </row>
        <row r="289">
          <cell r="D289">
            <v>6595</v>
          </cell>
          <cell r="G289">
            <v>134</v>
          </cell>
          <cell r="H289">
            <v>0</v>
          </cell>
        </row>
        <row r="290">
          <cell r="D290">
            <v>6599</v>
          </cell>
          <cell r="G290">
            <v>20.457320357729706</v>
          </cell>
          <cell r="H290">
            <v>1517.0365812778464</v>
          </cell>
        </row>
        <row r="291">
          <cell r="D291">
            <v>7002</v>
          </cell>
          <cell r="G291">
            <v>105.95454545454545</v>
          </cell>
          <cell r="H291">
            <v>59.764469146728466</v>
          </cell>
        </row>
        <row r="292">
          <cell r="D292">
            <v>7003</v>
          </cell>
          <cell r="G292">
            <v>162.72727272727272</v>
          </cell>
          <cell r="H292">
            <v>272.47798061370764</v>
          </cell>
        </row>
        <row r="293">
          <cell r="D293">
            <v>7004</v>
          </cell>
          <cell r="G293">
            <v>75.272727272727266</v>
          </cell>
          <cell r="H293">
            <v>167.3136978149405</v>
          </cell>
        </row>
        <row r="294">
          <cell r="D294">
            <v>7005</v>
          </cell>
          <cell r="G294">
            <v>35.909090909090907</v>
          </cell>
          <cell r="H294">
            <v>4.7279350757598806</v>
          </cell>
        </row>
        <row r="295">
          <cell r="D295">
            <v>7007</v>
          </cell>
          <cell r="G295">
            <v>859.18181818181813</v>
          </cell>
          <cell r="H295">
            <v>353.85001182556147</v>
          </cell>
        </row>
        <row r="296">
          <cell r="D296">
            <v>7008</v>
          </cell>
          <cell r="G296">
            <v>97.090909090909093</v>
          </cell>
          <cell r="H296">
            <v>80.521670579910136</v>
          </cell>
        </row>
        <row r="297">
          <cell r="D297">
            <v>7009</v>
          </cell>
          <cell r="G297">
            <v>1150.2727272727273</v>
          </cell>
          <cell r="H297">
            <v>343.7900712192058</v>
          </cell>
        </row>
        <row r="298">
          <cell r="D298">
            <v>7012</v>
          </cell>
          <cell r="G298">
            <v>59.090909090909093</v>
          </cell>
          <cell r="H298">
            <v>16.318749666213929</v>
          </cell>
        </row>
        <row r="299">
          <cell r="D299">
            <v>7014</v>
          </cell>
          <cell r="G299">
            <v>37.590909090909093</v>
          </cell>
          <cell r="H299">
            <v>29.368859291076621</v>
          </cell>
        </row>
        <row r="300">
          <cell r="D300">
            <v>7017</v>
          </cell>
          <cell r="G300">
            <v>79.272727272727266</v>
          </cell>
          <cell r="H300">
            <v>122.47436714172345</v>
          </cell>
        </row>
        <row r="301">
          <cell r="D301">
            <v>7018</v>
          </cell>
          <cell r="G301">
            <v>99.772727272727266</v>
          </cell>
          <cell r="H301">
            <v>124.24209594726538</v>
          </cell>
        </row>
        <row r="302">
          <cell r="D302">
            <v>7025</v>
          </cell>
          <cell r="G302">
            <v>61.045454545454547</v>
          </cell>
          <cell r="H302">
            <v>119.9202766418455</v>
          </cell>
        </row>
        <row r="303">
          <cell r="D303">
            <v>7027</v>
          </cell>
          <cell r="G303">
            <v>24.681818181818183</v>
          </cell>
          <cell r="H303">
            <v>56.229281902313168</v>
          </cell>
        </row>
        <row r="304">
          <cell r="D304">
            <v>7029</v>
          </cell>
          <cell r="G304">
            <v>373.04545454545456</v>
          </cell>
          <cell r="H304">
            <v>160.44482409954063</v>
          </cell>
        </row>
        <row r="305">
          <cell r="D305">
            <v>7070</v>
          </cell>
          <cell r="G305">
            <v>36.863636363636367</v>
          </cell>
          <cell r="H305">
            <v>0</v>
          </cell>
        </row>
        <row r="306">
          <cell r="D306">
            <v>7079</v>
          </cell>
          <cell r="G306">
            <v>2.0909090909090908</v>
          </cell>
          <cell r="H306">
            <v>0</v>
          </cell>
        </row>
        <row r="307">
          <cell r="D307">
            <v>7701</v>
          </cell>
          <cell r="G307">
            <v>15.227272727272727</v>
          </cell>
          <cell r="H307">
            <v>112.51345586776709</v>
          </cell>
        </row>
        <row r="308">
          <cell r="D308">
            <v>7702</v>
          </cell>
          <cell r="G308">
            <v>14.318181818181818</v>
          </cell>
          <cell r="H308">
            <v>0</v>
          </cell>
        </row>
        <row r="309">
          <cell r="D309">
            <v>8001</v>
          </cell>
          <cell r="G309">
            <v>2310</v>
          </cell>
          <cell r="H309">
            <v>3.0237304717302318</v>
          </cell>
        </row>
      </sheetData>
      <sheetData sheetId="3"/>
      <sheetData sheetId="4">
        <row r="2">
          <cell r="J2">
            <v>1001</v>
          </cell>
          <cell r="K2">
            <v>195.3637733459471</v>
          </cell>
          <cell r="P2">
            <v>1001</v>
          </cell>
          <cell r="Q2">
            <v>610.91570281982195</v>
          </cell>
        </row>
        <row r="3">
          <cell r="J3">
            <v>1001</v>
          </cell>
          <cell r="K3">
            <v>347.03031921386616</v>
          </cell>
          <cell r="P3">
            <v>1001</v>
          </cell>
          <cell r="Q3">
            <v>502.50543975830021</v>
          </cell>
        </row>
        <row r="4">
          <cell r="J4">
            <v>1002</v>
          </cell>
          <cell r="K4">
            <v>133.55934906005839</v>
          </cell>
          <cell r="P4">
            <v>1002</v>
          </cell>
          <cell r="Q4">
            <v>337.59547805786059</v>
          </cell>
        </row>
        <row r="5">
          <cell r="J5">
            <v>1002</v>
          </cell>
          <cell r="K5">
            <v>57.590538024902202</v>
          </cell>
          <cell r="P5">
            <v>1002</v>
          </cell>
          <cell r="Q5">
            <v>489.52625274658141</v>
          </cell>
        </row>
        <row r="6">
          <cell r="J6">
            <v>1002</v>
          </cell>
          <cell r="K6">
            <v>369.60022735595601</v>
          </cell>
          <cell r="P6">
            <v>1002</v>
          </cell>
          <cell r="Q6">
            <v>716.32262420654172</v>
          </cell>
        </row>
        <row r="7">
          <cell r="J7">
            <v>1002</v>
          </cell>
          <cell r="K7">
            <v>185.91749572753889</v>
          </cell>
          <cell r="P7">
            <v>1002</v>
          </cell>
          <cell r="Q7">
            <v>638.12449645996026</v>
          </cell>
        </row>
        <row r="8">
          <cell r="J8">
            <v>1002</v>
          </cell>
          <cell r="K8">
            <v>145.3167648315428</v>
          </cell>
          <cell r="P8">
            <v>1003</v>
          </cell>
          <cell r="Q8">
            <v>360.71101760864252</v>
          </cell>
        </row>
        <row r="9">
          <cell r="J9">
            <v>1002</v>
          </cell>
          <cell r="K9">
            <v>190.5170249938964</v>
          </cell>
          <cell r="P9">
            <v>1003</v>
          </cell>
          <cell r="Q9">
            <v>344.33439254760651</v>
          </cell>
        </row>
        <row r="10">
          <cell r="J10">
            <v>1003</v>
          </cell>
          <cell r="K10">
            <v>105.9531002044677</v>
          </cell>
          <cell r="P10">
            <v>1003</v>
          </cell>
          <cell r="Q10">
            <v>37.518789768218994</v>
          </cell>
        </row>
        <row r="11">
          <cell r="J11">
            <v>1003</v>
          </cell>
          <cell r="K11">
            <v>135.1108589172361</v>
          </cell>
          <cell r="P11">
            <v>1003</v>
          </cell>
          <cell r="Q11">
            <v>343.56460571288972</v>
          </cell>
        </row>
        <row r="12">
          <cell r="J12">
            <v>1003</v>
          </cell>
          <cell r="K12">
            <v>60.632341384887596</v>
          </cell>
          <cell r="P12">
            <v>1003</v>
          </cell>
          <cell r="Q12">
            <v>180.89018440246511</v>
          </cell>
        </row>
        <row r="13">
          <cell r="J13">
            <v>1003</v>
          </cell>
          <cell r="K13">
            <v>10.722002506256089</v>
          </cell>
          <cell r="P13">
            <v>1003</v>
          </cell>
          <cell r="Q13">
            <v>222.07079696655239</v>
          </cell>
        </row>
        <row r="14">
          <cell r="J14">
            <v>1003</v>
          </cell>
          <cell r="K14">
            <v>124.65948867797829</v>
          </cell>
          <cell r="P14">
            <v>1003</v>
          </cell>
          <cell r="Q14">
            <v>444.41144561767499</v>
          </cell>
        </row>
        <row r="15">
          <cell r="J15">
            <v>1003</v>
          </cell>
          <cell r="K15">
            <v>32.245671272277683</v>
          </cell>
          <cell r="P15">
            <v>1004</v>
          </cell>
          <cell r="Q15">
            <v>395.38232040405211</v>
          </cell>
        </row>
        <row r="16">
          <cell r="J16">
            <v>1003</v>
          </cell>
          <cell r="K16">
            <v>55.690862655639499</v>
          </cell>
          <cell r="P16">
            <v>1004</v>
          </cell>
          <cell r="Q16">
            <v>446.38105010986317</v>
          </cell>
        </row>
        <row r="17">
          <cell r="J17">
            <v>1003</v>
          </cell>
          <cell r="K17">
            <v>30.37487411499011</v>
          </cell>
          <cell r="P17">
            <v>1004</v>
          </cell>
          <cell r="Q17">
            <v>286.17217636108313</v>
          </cell>
        </row>
        <row r="18">
          <cell r="J18">
            <v>1003</v>
          </cell>
          <cell r="K18">
            <v>11.2242166996002</v>
          </cell>
          <cell r="P18">
            <v>1004</v>
          </cell>
          <cell r="Q18">
            <v>273.28649520873972</v>
          </cell>
        </row>
        <row r="19">
          <cell r="J19">
            <v>1003</v>
          </cell>
          <cell r="K19">
            <v>134.5743255615233</v>
          </cell>
          <cell r="P19">
            <v>1005</v>
          </cell>
          <cell r="Q19">
            <v>1207.9058380126939</v>
          </cell>
        </row>
        <row r="20">
          <cell r="J20">
            <v>1004</v>
          </cell>
          <cell r="K20">
            <v>29.5765056610107</v>
          </cell>
          <cell r="P20">
            <v>1005</v>
          </cell>
          <cell r="Q20">
            <v>186.1666412353508</v>
          </cell>
        </row>
        <row r="21">
          <cell r="J21">
            <v>1004</v>
          </cell>
          <cell r="K21">
            <v>27.022169589996238</v>
          </cell>
          <cell r="P21">
            <v>1005</v>
          </cell>
          <cell r="Q21">
            <v>1015.4544219970689</v>
          </cell>
        </row>
        <row r="22">
          <cell r="J22">
            <v>1004</v>
          </cell>
          <cell r="K22">
            <v>202.69797134399408</v>
          </cell>
          <cell r="P22">
            <v>1005</v>
          </cell>
          <cell r="Q22">
            <v>1048.954925537108</v>
          </cell>
        </row>
        <row r="23">
          <cell r="J23">
            <v>1004</v>
          </cell>
          <cell r="K23">
            <v>135.38142776489241</v>
          </cell>
          <cell r="P23">
            <v>1005</v>
          </cell>
          <cell r="Q23">
            <v>1028.2211914062482</v>
          </cell>
        </row>
        <row r="24">
          <cell r="J24">
            <v>1004</v>
          </cell>
          <cell r="K24">
            <v>143.3319740295409</v>
          </cell>
          <cell r="P24">
            <v>1007</v>
          </cell>
          <cell r="Q24">
            <v>47.461306095123213</v>
          </cell>
        </row>
        <row r="25">
          <cell r="J25">
            <v>1004</v>
          </cell>
          <cell r="K25">
            <v>67.214504241943203</v>
          </cell>
          <cell r="P25">
            <v>1007</v>
          </cell>
          <cell r="Q25">
            <v>2065.5201416015589</v>
          </cell>
        </row>
        <row r="26">
          <cell r="J26">
            <v>1004</v>
          </cell>
          <cell r="K26">
            <v>34.048545837402223</v>
          </cell>
          <cell r="P26">
            <v>1007</v>
          </cell>
          <cell r="Q26">
            <v>1050.008010864256</v>
          </cell>
        </row>
        <row r="27">
          <cell r="J27">
            <v>1004</v>
          </cell>
          <cell r="K27">
            <v>30.401848793029639</v>
          </cell>
          <cell r="P27">
            <v>1007</v>
          </cell>
          <cell r="Q27">
            <v>533.07612609863145</v>
          </cell>
        </row>
        <row r="28">
          <cell r="J28">
            <v>1005</v>
          </cell>
          <cell r="K28">
            <v>82.772125244140398</v>
          </cell>
          <cell r="P28">
            <v>1008</v>
          </cell>
          <cell r="Q28">
            <v>1593.398254394526</v>
          </cell>
        </row>
        <row r="29">
          <cell r="J29">
            <v>1005</v>
          </cell>
          <cell r="K29">
            <v>288.8497467041006</v>
          </cell>
          <cell r="P29">
            <v>1008</v>
          </cell>
          <cell r="Q29">
            <v>1635.2332611083968</v>
          </cell>
        </row>
        <row r="30">
          <cell r="J30">
            <v>1005</v>
          </cell>
          <cell r="K30">
            <v>82.203859329223505</v>
          </cell>
          <cell r="P30">
            <v>1009</v>
          </cell>
          <cell r="Q30">
            <v>333.59329986572226</v>
          </cell>
        </row>
        <row r="31">
          <cell r="J31">
            <v>1005</v>
          </cell>
          <cell r="K31">
            <v>281.93503570556618</v>
          </cell>
          <cell r="P31">
            <v>1009</v>
          </cell>
          <cell r="Q31">
            <v>303.84830093383709</v>
          </cell>
        </row>
        <row r="32">
          <cell r="J32">
            <v>1005</v>
          </cell>
          <cell r="K32">
            <v>140.967517852783</v>
          </cell>
          <cell r="P32">
            <v>1010</v>
          </cell>
          <cell r="Q32">
            <v>789.15534973144406</v>
          </cell>
        </row>
        <row r="33">
          <cell r="J33">
            <v>1005</v>
          </cell>
          <cell r="K33">
            <v>51.787373542785502</v>
          </cell>
          <cell r="P33">
            <v>1010</v>
          </cell>
          <cell r="Q33">
            <v>917.37818908691293</v>
          </cell>
        </row>
        <row r="34">
          <cell r="J34">
            <v>1005</v>
          </cell>
          <cell r="K34">
            <v>162.95755386352522</v>
          </cell>
          <cell r="P34">
            <v>1010</v>
          </cell>
          <cell r="Q34">
            <v>0</v>
          </cell>
        </row>
        <row r="35">
          <cell r="J35">
            <v>1005</v>
          </cell>
          <cell r="K35">
            <v>44.583509445190195</v>
          </cell>
          <cell r="P35">
            <v>1011</v>
          </cell>
          <cell r="Q35">
            <v>556.61180877685456</v>
          </cell>
        </row>
        <row r="36">
          <cell r="J36">
            <v>1005</v>
          </cell>
          <cell r="K36">
            <v>227.43918228149408</v>
          </cell>
          <cell r="P36">
            <v>1011</v>
          </cell>
          <cell r="Q36">
            <v>103.20180892944329</v>
          </cell>
        </row>
        <row r="37">
          <cell r="J37">
            <v>1005</v>
          </cell>
          <cell r="K37">
            <v>319.19596099853447</v>
          </cell>
          <cell r="P37">
            <v>1011</v>
          </cell>
          <cell r="Q37">
            <v>614.33945465087811</v>
          </cell>
        </row>
        <row r="38">
          <cell r="J38">
            <v>1005</v>
          </cell>
          <cell r="K38">
            <v>107.803928375244</v>
          </cell>
          <cell r="P38">
            <v>1011</v>
          </cell>
          <cell r="Q38">
            <v>65.971989631652647</v>
          </cell>
        </row>
        <row r="39">
          <cell r="J39">
            <v>1007</v>
          </cell>
          <cell r="K39">
            <v>47.667512893676701</v>
          </cell>
          <cell r="P39">
            <v>1012</v>
          </cell>
          <cell r="Q39">
            <v>69.624105453491197</v>
          </cell>
        </row>
        <row r="40">
          <cell r="J40">
            <v>1007</v>
          </cell>
          <cell r="K40">
            <v>65.562891006469599</v>
          </cell>
          <cell r="P40">
            <v>1012</v>
          </cell>
          <cell r="Q40">
            <v>57.802079200744593</v>
          </cell>
        </row>
        <row r="41">
          <cell r="J41">
            <v>1007</v>
          </cell>
          <cell r="K41">
            <v>933.72305297851506</v>
          </cell>
          <cell r="P41">
            <v>1012</v>
          </cell>
          <cell r="Q41">
            <v>80.340729713439799</v>
          </cell>
        </row>
        <row r="42">
          <cell r="J42">
            <v>1007</v>
          </cell>
          <cell r="K42">
            <v>132.75821685791001</v>
          </cell>
          <cell r="P42">
            <v>1012</v>
          </cell>
          <cell r="Q42">
            <v>24.115253210067689</v>
          </cell>
        </row>
        <row r="43">
          <cell r="J43">
            <v>1007</v>
          </cell>
          <cell r="K43">
            <v>103.7469978332518</v>
          </cell>
          <cell r="P43">
            <v>1013</v>
          </cell>
          <cell r="Q43">
            <v>81.174561500549203</v>
          </cell>
        </row>
        <row r="44">
          <cell r="J44">
            <v>1007</v>
          </cell>
          <cell r="K44">
            <v>423.74866485595504</v>
          </cell>
          <cell r="P44">
            <v>1013</v>
          </cell>
          <cell r="Q44">
            <v>412.66144180297772</v>
          </cell>
        </row>
        <row r="45">
          <cell r="J45">
            <v>1007</v>
          </cell>
          <cell r="K45">
            <v>201.7520866394041</v>
          </cell>
          <cell r="P45">
            <v>1013</v>
          </cell>
          <cell r="Q45">
            <v>489.85252380371088</v>
          </cell>
        </row>
        <row r="46">
          <cell r="J46">
            <v>1008</v>
          </cell>
          <cell r="K46">
            <v>294.89077758788983</v>
          </cell>
          <cell r="P46">
            <v>1014</v>
          </cell>
          <cell r="Q46">
            <v>133.30064010620112</v>
          </cell>
        </row>
        <row r="47">
          <cell r="J47">
            <v>1008</v>
          </cell>
          <cell r="K47">
            <v>597.5509490966781</v>
          </cell>
          <cell r="P47">
            <v>1014</v>
          </cell>
          <cell r="Q47">
            <v>61.480580329894934</v>
          </cell>
        </row>
        <row r="48">
          <cell r="J48">
            <v>1009</v>
          </cell>
          <cell r="K48">
            <v>377.44923400878798</v>
          </cell>
          <cell r="P48">
            <v>1014</v>
          </cell>
          <cell r="Q48">
            <v>244.95118713378821</v>
          </cell>
        </row>
        <row r="49">
          <cell r="J49">
            <v>1009</v>
          </cell>
          <cell r="K49">
            <v>60.815315246581896</v>
          </cell>
          <cell r="P49">
            <v>1014</v>
          </cell>
          <cell r="Q49">
            <v>304.21778869628878</v>
          </cell>
        </row>
        <row r="50">
          <cell r="J50">
            <v>1010</v>
          </cell>
          <cell r="K50">
            <v>279.16323852538972</v>
          </cell>
          <cell r="P50">
            <v>1014</v>
          </cell>
          <cell r="Q50">
            <v>15.91926050186151</v>
          </cell>
        </row>
        <row r="51">
          <cell r="J51">
            <v>1010</v>
          </cell>
          <cell r="K51">
            <v>63.140523910522305</v>
          </cell>
          <cell r="P51">
            <v>1015</v>
          </cell>
          <cell r="Q51">
            <v>961.65196990966604</v>
          </cell>
        </row>
        <row r="52">
          <cell r="J52">
            <v>1010</v>
          </cell>
          <cell r="K52">
            <v>239.96397781372011</v>
          </cell>
          <cell r="P52">
            <v>1015</v>
          </cell>
          <cell r="Q52">
            <v>1126.5193023681632</v>
          </cell>
        </row>
        <row r="53">
          <cell r="J53">
            <v>1010</v>
          </cell>
          <cell r="K53">
            <v>0</v>
          </cell>
          <cell r="P53">
            <v>1015</v>
          </cell>
          <cell r="Q53">
            <v>145.7507362365721</v>
          </cell>
        </row>
        <row r="54">
          <cell r="J54">
            <v>1011</v>
          </cell>
          <cell r="K54">
            <v>313.9335632324204</v>
          </cell>
          <cell r="P54">
            <v>1015</v>
          </cell>
          <cell r="Q54">
            <v>138.02840423583979</v>
          </cell>
        </row>
        <row r="55">
          <cell r="J55">
            <v>1011</v>
          </cell>
          <cell r="K55">
            <v>22.05624485015867</v>
          </cell>
          <cell r="P55">
            <v>1015</v>
          </cell>
          <cell r="Q55">
            <v>34.523366928100508</v>
          </cell>
        </row>
        <row r="56">
          <cell r="J56">
            <v>1011</v>
          </cell>
          <cell r="K56">
            <v>96.868049621581889</v>
          </cell>
          <cell r="P56">
            <v>1016</v>
          </cell>
          <cell r="Q56">
            <v>1333.606018066404</v>
          </cell>
        </row>
        <row r="57">
          <cell r="J57">
            <v>1011</v>
          </cell>
          <cell r="K57">
            <v>355.50489044189305</v>
          </cell>
          <cell r="P57">
            <v>1016</v>
          </cell>
          <cell r="Q57">
            <v>154.17710685729958</v>
          </cell>
        </row>
        <row r="58">
          <cell r="J58">
            <v>1012</v>
          </cell>
          <cell r="K58">
            <v>120.6431560516356</v>
          </cell>
          <cell r="P58">
            <v>1016</v>
          </cell>
          <cell r="Q58">
            <v>1559.1991577148419</v>
          </cell>
        </row>
        <row r="59">
          <cell r="J59">
            <v>1012</v>
          </cell>
          <cell r="K59">
            <v>51.212328910827502</v>
          </cell>
          <cell r="P59">
            <v>1017</v>
          </cell>
          <cell r="Q59">
            <v>238.58084106445247</v>
          </cell>
        </row>
        <row r="60">
          <cell r="J60">
            <v>1012</v>
          </cell>
          <cell r="K60">
            <v>88.680051803588697</v>
          </cell>
          <cell r="P60">
            <v>1017</v>
          </cell>
          <cell r="Q60">
            <v>367.20085144042957</v>
          </cell>
        </row>
        <row r="61">
          <cell r="J61">
            <v>1012</v>
          </cell>
          <cell r="K61">
            <v>0.23303870111703778</v>
          </cell>
          <cell r="P61">
            <v>1018</v>
          </cell>
          <cell r="Q61">
            <v>609.45571899413983</v>
          </cell>
        </row>
        <row r="62">
          <cell r="J62">
            <v>1012</v>
          </cell>
          <cell r="K62">
            <v>24.128632068634019</v>
          </cell>
          <cell r="P62">
            <v>1018</v>
          </cell>
          <cell r="Q62">
            <v>551.19349670410065</v>
          </cell>
        </row>
        <row r="63">
          <cell r="J63">
            <v>1012</v>
          </cell>
          <cell r="K63">
            <v>20.484930992126451</v>
          </cell>
          <cell r="P63">
            <v>1018</v>
          </cell>
          <cell r="Q63">
            <v>504.4221572875968</v>
          </cell>
        </row>
        <row r="64">
          <cell r="J64">
            <v>1013</v>
          </cell>
          <cell r="K64">
            <v>322.88397979736169</v>
          </cell>
          <cell r="P64">
            <v>1018</v>
          </cell>
          <cell r="Q64">
            <v>301.51689147949151</v>
          </cell>
        </row>
        <row r="65">
          <cell r="J65">
            <v>1013</v>
          </cell>
          <cell r="K65">
            <v>185.31090927124009</v>
          </cell>
          <cell r="P65">
            <v>1021</v>
          </cell>
          <cell r="Q65">
            <v>171.90643310546861</v>
          </cell>
        </row>
        <row r="66">
          <cell r="J66">
            <v>1013</v>
          </cell>
          <cell r="K66">
            <v>55.036229133605801</v>
          </cell>
          <cell r="P66">
            <v>1021</v>
          </cell>
          <cell r="Q66">
            <v>61.304274559020861</v>
          </cell>
        </row>
        <row r="67">
          <cell r="J67">
            <v>1013</v>
          </cell>
          <cell r="K67">
            <v>176.0864906311034</v>
          </cell>
          <cell r="P67">
            <v>1021</v>
          </cell>
          <cell r="Q67">
            <v>234.04221725463842</v>
          </cell>
        </row>
        <row r="68">
          <cell r="J68">
            <v>1014</v>
          </cell>
          <cell r="K68">
            <v>6.6362719535827495</v>
          </cell>
          <cell r="P68">
            <v>1021</v>
          </cell>
          <cell r="Q68">
            <v>196.05826187133712</v>
          </cell>
        </row>
        <row r="69">
          <cell r="J69">
            <v>1014</v>
          </cell>
          <cell r="K69">
            <v>92.812667846679489</v>
          </cell>
          <cell r="P69">
            <v>1022</v>
          </cell>
          <cell r="Q69">
            <v>260.22368240356411</v>
          </cell>
        </row>
        <row r="70">
          <cell r="J70">
            <v>1014</v>
          </cell>
          <cell r="K70">
            <v>39.817632675170699</v>
          </cell>
          <cell r="P70">
            <v>1022</v>
          </cell>
          <cell r="Q70">
            <v>514.60866546630814</v>
          </cell>
        </row>
        <row r="71">
          <cell r="J71">
            <v>1014</v>
          </cell>
          <cell r="K71">
            <v>1.2490644156932811</v>
          </cell>
          <cell r="P71">
            <v>1023</v>
          </cell>
          <cell r="Q71">
            <v>336.17658233642538</v>
          </cell>
        </row>
        <row r="72">
          <cell r="J72">
            <v>1014</v>
          </cell>
          <cell r="K72">
            <v>23.12714862823486</v>
          </cell>
          <cell r="P72">
            <v>1023</v>
          </cell>
          <cell r="Q72">
            <v>179.00296592712309</v>
          </cell>
        </row>
        <row r="73">
          <cell r="J73">
            <v>1014</v>
          </cell>
          <cell r="K73">
            <v>218.71411132812491</v>
          </cell>
          <cell r="P73">
            <v>1024</v>
          </cell>
          <cell r="Q73">
            <v>504.85378265380763</v>
          </cell>
        </row>
        <row r="74">
          <cell r="J74">
            <v>1014</v>
          </cell>
          <cell r="K74">
            <v>140.98360061645499</v>
          </cell>
          <cell r="P74">
            <v>1024</v>
          </cell>
          <cell r="Q74">
            <v>530.4752426147453</v>
          </cell>
        </row>
        <row r="75">
          <cell r="J75">
            <v>1014</v>
          </cell>
          <cell r="K75">
            <v>27.00042629241943</v>
          </cell>
          <cell r="P75">
            <v>1025</v>
          </cell>
          <cell r="Q75">
            <v>40.242261886596573</v>
          </cell>
        </row>
        <row r="76">
          <cell r="J76">
            <v>1014</v>
          </cell>
          <cell r="K76">
            <v>21.162202358245832</v>
          </cell>
          <cell r="P76">
            <v>1025</v>
          </cell>
          <cell r="Q76">
            <v>55.878439903259206</v>
          </cell>
        </row>
        <row r="77">
          <cell r="J77">
            <v>1015</v>
          </cell>
          <cell r="K77">
            <v>258.0462341308592</v>
          </cell>
          <cell r="P77">
            <v>1025</v>
          </cell>
          <cell r="Q77">
            <v>55.878439903259206</v>
          </cell>
        </row>
        <row r="78">
          <cell r="J78">
            <v>1015</v>
          </cell>
          <cell r="K78">
            <v>524.711486816405</v>
          </cell>
          <cell r="P78">
            <v>1025</v>
          </cell>
          <cell r="Q78">
            <v>112.19055366516091</v>
          </cell>
        </row>
        <row r="79">
          <cell r="J79">
            <v>1015</v>
          </cell>
          <cell r="K79">
            <v>334.96613311767499</v>
          </cell>
          <cell r="P79">
            <v>1025</v>
          </cell>
          <cell r="Q79">
            <v>67.688538551330495</v>
          </cell>
        </row>
        <row r="80">
          <cell r="J80">
            <v>1015</v>
          </cell>
          <cell r="K80">
            <v>130.6750488281248</v>
          </cell>
          <cell r="P80">
            <v>1025</v>
          </cell>
          <cell r="Q80">
            <v>67.688538551330495</v>
          </cell>
        </row>
        <row r="81">
          <cell r="J81">
            <v>1015</v>
          </cell>
          <cell r="K81">
            <v>43.558356285095101</v>
          </cell>
          <cell r="P81">
            <v>1026</v>
          </cell>
          <cell r="Q81">
            <v>312.26155471801712</v>
          </cell>
        </row>
        <row r="82">
          <cell r="J82">
            <v>1016</v>
          </cell>
          <cell r="K82">
            <v>417.66870117187403</v>
          </cell>
          <cell r="P82">
            <v>1026</v>
          </cell>
          <cell r="Q82">
            <v>451.38218688964815</v>
          </cell>
        </row>
        <row r="83">
          <cell r="J83">
            <v>1016</v>
          </cell>
          <cell r="K83">
            <v>493.91931152343602</v>
          </cell>
          <cell r="P83">
            <v>1027</v>
          </cell>
          <cell r="Q83">
            <v>189.90595245361237</v>
          </cell>
        </row>
        <row r="84">
          <cell r="J84">
            <v>1016</v>
          </cell>
          <cell r="K84">
            <v>120.7358245849608</v>
          </cell>
          <cell r="P84">
            <v>1027</v>
          </cell>
          <cell r="Q84">
            <v>75.182633399963294</v>
          </cell>
        </row>
        <row r="85">
          <cell r="J85">
            <v>1017</v>
          </cell>
          <cell r="K85">
            <v>202.19485092163069</v>
          </cell>
          <cell r="P85">
            <v>1028</v>
          </cell>
          <cell r="Q85">
            <v>414.73065185546801</v>
          </cell>
        </row>
        <row r="86">
          <cell r="J86">
            <v>1017</v>
          </cell>
          <cell r="K86">
            <v>139.13292694091791</v>
          </cell>
          <cell r="P86">
            <v>1028</v>
          </cell>
          <cell r="Q86">
            <v>456.54358673095612</v>
          </cell>
        </row>
        <row r="87">
          <cell r="J87">
            <v>1017</v>
          </cell>
          <cell r="K87">
            <v>271.04414367675724</v>
          </cell>
          <cell r="P87">
            <v>1030</v>
          </cell>
          <cell r="Q87">
            <v>362.76525115966712</v>
          </cell>
        </row>
        <row r="88">
          <cell r="J88">
            <v>1017</v>
          </cell>
          <cell r="K88">
            <v>76.785028457641502</v>
          </cell>
          <cell r="P88">
            <v>1030</v>
          </cell>
          <cell r="Q88">
            <v>691.60415649413903</v>
          </cell>
        </row>
        <row r="89">
          <cell r="J89">
            <v>1017</v>
          </cell>
          <cell r="K89">
            <v>85.161472320556499</v>
          </cell>
          <cell r="P89">
            <v>1031</v>
          </cell>
          <cell r="Q89">
            <v>343.67849349975529</v>
          </cell>
        </row>
        <row r="90">
          <cell r="J90">
            <v>1017</v>
          </cell>
          <cell r="K90">
            <v>29.761575698852432</v>
          </cell>
          <cell r="P90">
            <v>1031</v>
          </cell>
          <cell r="Q90">
            <v>72.076668739318706</v>
          </cell>
        </row>
        <row r="91">
          <cell r="J91">
            <v>1018</v>
          </cell>
          <cell r="K91">
            <v>474.32614898681493</v>
          </cell>
          <cell r="P91">
            <v>1031</v>
          </cell>
          <cell r="Q91">
            <v>420.11110305786042</v>
          </cell>
        </row>
        <row r="92">
          <cell r="J92">
            <v>1018</v>
          </cell>
          <cell r="K92">
            <v>83.074914932250806</v>
          </cell>
          <cell r="P92">
            <v>1033</v>
          </cell>
          <cell r="Q92">
            <v>372.91473388671784</v>
          </cell>
        </row>
        <row r="93">
          <cell r="J93">
            <v>1018</v>
          </cell>
          <cell r="K93">
            <v>147.8629074096678</v>
          </cell>
          <cell r="P93">
            <v>1033</v>
          </cell>
          <cell r="Q93">
            <v>241.57933044433551</v>
          </cell>
        </row>
        <row r="94">
          <cell r="J94">
            <v>1018</v>
          </cell>
          <cell r="K94">
            <v>40.625304222106799</v>
          </cell>
          <cell r="P94">
            <v>1036</v>
          </cell>
          <cell r="Q94">
            <v>673.78974914550599</v>
          </cell>
        </row>
        <row r="95">
          <cell r="J95">
            <v>1018</v>
          </cell>
          <cell r="K95">
            <v>204.93409729003889</v>
          </cell>
          <cell r="P95">
            <v>1036</v>
          </cell>
          <cell r="Q95">
            <v>242.4388046264643</v>
          </cell>
        </row>
        <row r="96">
          <cell r="J96">
            <v>1019</v>
          </cell>
          <cell r="K96">
            <v>59.851793289184492</v>
          </cell>
          <cell r="P96">
            <v>1036</v>
          </cell>
          <cell r="Q96">
            <v>664.18978881835801</v>
          </cell>
        </row>
        <row r="97">
          <cell r="J97">
            <v>1019</v>
          </cell>
          <cell r="K97">
            <v>62.905826568603402</v>
          </cell>
          <cell r="P97">
            <v>1036</v>
          </cell>
          <cell r="Q97">
            <v>623.33467864990166</v>
          </cell>
        </row>
        <row r="98">
          <cell r="J98">
            <v>1021</v>
          </cell>
          <cell r="K98">
            <v>326.6977691650381</v>
          </cell>
          <cell r="P98">
            <v>1036</v>
          </cell>
          <cell r="Q98">
            <v>161.85923194885169</v>
          </cell>
        </row>
        <row r="99">
          <cell r="J99">
            <v>1021</v>
          </cell>
          <cell r="K99">
            <v>104.24374580383281</v>
          </cell>
          <cell r="P99">
            <v>1036</v>
          </cell>
          <cell r="Q99">
            <v>530.33366394042878</v>
          </cell>
        </row>
        <row r="100">
          <cell r="J100">
            <v>1021</v>
          </cell>
          <cell r="K100">
            <v>440.97077941894395</v>
          </cell>
          <cell r="P100">
            <v>1036</v>
          </cell>
          <cell r="Q100">
            <v>21.102226257324201</v>
          </cell>
        </row>
        <row r="101">
          <cell r="J101">
            <v>1022</v>
          </cell>
          <cell r="K101">
            <v>100.49662399291981</v>
          </cell>
          <cell r="P101">
            <v>1037</v>
          </cell>
          <cell r="Q101">
            <v>28.756560802459642</v>
          </cell>
        </row>
        <row r="102">
          <cell r="J102">
            <v>1022</v>
          </cell>
          <cell r="K102">
            <v>228.0790863037108</v>
          </cell>
          <cell r="P102">
            <v>1038</v>
          </cell>
          <cell r="Q102">
            <v>7.2943942546844402</v>
          </cell>
        </row>
        <row r="103">
          <cell r="J103">
            <v>1023</v>
          </cell>
          <cell r="K103">
            <v>136.55352783203111</v>
          </cell>
          <cell r="P103">
            <v>1038</v>
          </cell>
          <cell r="Q103">
            <v>11.023289442062373</v>
          </cell>
        </row>
        <row r="104">
          <cell r="J104">
            <v>1023</v>
          </cell>
          <cell r="K104">
            <v>260.02652359008772</v>
          </cell>
          <cell r="P104">
            <v>1039</v>
          </cell>
          <cell r="Q104">
            <v>129.58236694335932</v>
          </cell>
        </row>
        <row r="105">
          <cell r="J105">
            <v>1023</v>
          </cell>
          <cell r="K105">
            <v>57.605482101440302</v>
          </cell>
          <cell r="P105">
            <v>1039</v>
          </cell>
          <cell r="Q105">
            <v>106.1363458633422</v>
          </cell>
        </row>
        <row r="106">
          <cell r="J106">
            <v>1024</v>
          </cell>
          <cell r="K106">
            <v>91.24081039428691</v>
          </cell>
          <cell r="P106">
            <v>1041</v>
          </cell>
          <cell r="Q106">
            <v>158.81549072265611</v>
          </cell>
        </row>
        <row r="107">
          <cell r="J107">
            <v>1024</v>
          </cell>
          <cell r="K107">
            <v>132.28014755249021</v>
          </cell>
          <cell r="P107">
            <v>1041</v>
          </cell>
          <cell r="Q107">
            <v>713.20621109008755</v>
          </cell>
        </row>
        <row r="108">
          <cell r="J108">
            <v>1024</v>
          </cell>
          <cell r="K108">
            <v>104.1796054840086</v>
          </cell>
          <cell r="P108">
            <v>1041</v>
          </cell>
          <cell r="Q108">
            <v>713.20621109008755</v>
          </cell>
        </row>
        <row r="109">
          <cell r="J109">
            <v>1024</v>
          </cell>
          <cell r="K109">
            <v>163.4278106689452</v>
          </cell>
          <cell r="P109">
            <v>1041</v>
          </cell>
          <cell r="Q109">
            <v>101.88891887664788</v>
          </cell>
        </row>
        <row r="110">
          <cell r="J110">
            <v>1024</v>
          </cell>
          <cell r="K110">
            <v>122.57086181640619</v>
          </cell>
          <cell r="P110">
            <v>1041</v>
          </cell>
          <cell r="Q110">
            <v>1687.2120971679649</v>
          </cell>
        </row>
        <row r="111">
          <cell r="J111">
            <v>1025</v>
          </cell>
          <cell r="K111">
            <v>200.1636428833007</v>
          </cell>
          <cell r="P111">
            <v>1041</v>
          </cell>
          <cell r="Q111">
            <v>694.73438262939305</v>
          </cell>
        </row>
        <row r="112">
          <cell r="J112">
            <v>1025</v>
          </cell>
          <cell r="K112">
            <v>128.28788375854469</v>
          </cell>
          <cell r="P112">
            <v>1042</v>
          </cell>
          <cell r="Q112">
            <v>45.575630187988189</v>
          </cell>
        </row>
        <row r="113">
          <cell r="J113">
            <v>1025</v>
          </cell>
          <cell r="K113">
            <v>40.576750755309902</v>
          </cell>
          <cell r="P113">
            <v>1042</v>
          </cell>
          <cell r="Q113">
            <v>34.370878219604478</v>
          </cell>
        </row>
        <row r="114">
          <cell r="J114">
            <v>1026</v>
          </cell>
          <cell r="K114">
            <v>232.69533538818359</v>
          </cell>
          <cell r="P114">
            <v>1043</v>
          </cell>
          <cell r="Q114">
            <v>1668.7338256835881</v>
          </cell>
        </row>
        <row r="115">
          <cell r="J115">
            <v>1026</v>
          </cell>
          <cell r="K115">
            <v>288.87000274658169</v>
          </cell>
          <cell r="P115">
            <v>1043</v>
          </cell>
          <cell r="Q115">
            <v>82.809342384338308</v>
          </cell>
        </row>
        <row r="116">
          <cell r="J116">
            <v>1026</v>
          </cell>
          <cell r="K116">
            <v>264.76294708251879</v>
          </cell>
          <cell r="P116">
            <v>1043</v>
          </cell>
          <cell r="Q116">
            <v>1168.92835998535</v>
          </cell>
        </row>
        <row r="117">
          <cell r="J117">
            <v>1026</v>
          </cell>
          <cell r="K117">
            <v>35.785812377929503</v>
          </cell>
          <cell r="P117">
            <v>1043</v>
          </cell>
          <cell r="Q117">
            <v>84.095650672912399</v>
          </cell>
        </row>
        <row r="118">
          <cell r="J118">
            <v>1027</v>
          </cell>
          <cell r="K118">
            <v>9.891958951950059</v>
          </cell>
          <cell r="P118">
            <v>1043</v>
          </cell>
          <cell r="Q118">
            <v>54.358266830444272</v>
          </cell>
        </row>
        <row r="119">
          <cell r="J119">
            <v>1027</v>
          </cell>
          <cell r="K119">
            <v>47.719164848327402</v>
          </cell>
          <cell r="P119">
            <v>1044</v>
          </cell>
          <cell r="Q119">
            <v>63.097100257873421</v>
          </cell>
        </row>
        <row r="120">
          <cell r="J120">
            <v>1027</v>
          </cell>
          <cell r="K120">
            <v>24.274970531463566</v>
          </cell>
          <cell r="P120">
            <v>1044</v>
          </cell>
          <cell r="Q120">
            <v>1011.497451782225</v>
          </cell>
        </row>
        <row r="121">
          <cell r="J121">
            <v>1028</v>
          </cell>
          <cell r="K121">
            <v>153.24828720092759</v>
          </cell>
          <cell r="P121">
            <v>1044</v>
          </cell>
          <cell r="Q121">
            <v>1265.8921508789062</v>
          </cell>
        </row>
        <row r="122">
          <cell r="J122">
            <v>1028</v>
          </cell>
          <cell r="K122">
            <v>116.699810028076</v>
          </cell>
          <cell r="P122">
            <v>1046</v>
          </cell>
          <cell r="Q122">
            <v>61.531455993652202</v>
          </cell>
        </row>
        <row r="123">
          <cell r="J123">
            <v>1028</v>
          </cell>
          <cell r="K123">
            <v>103.26778602600089</v>
          </cell>
          <cell r="P123">
            <v>1046</v>
          </cell>
          <cell r="Q123">
            <v>22.492464065551651</v>
          </cell>
        </row>
        <row r="124">
          <cell r="J124">
            <v>1028</v>
          </cell>
          <cell r="K124">
            <v>89.437036514282099</v>
          </cell>
          <cell r="P124">
            <v>1048</v>
          </cell>
          <cell r="Q124">
            <v>577.23398590087879</v>
          </cell>
        </row>
        <row r="125">
          <cell r="J125">
            <v>1028</v>
          </cell>
          <cell r="K125">
            <v>82.973438262939297</v>
          </cell>
          <cell r="P125">
            <v>1048</v>
          </cell>
          <cell r="Q125">
            <v>4.5852216482162458</v>
          </cell>
        </row>
        <row r="126">
          <cell r="J126">
            <v>1028</v>
          </cell>
          <cell r="K126">
            <v>30.231349468231059</v>
          </cell>
          <cell r="P126">
            <v>1048</v>
          </cell>
          <cell r="Q126">
            <v>1008.964263916014</v>
          </cell>
        </row>
        <row r="127">
          <cell r="J127">
            <v>1028</v>
          </cell>
          <cell r="K127">
            <v>36.014001846313377</v>
          </cell>
          <cell r="P127">
            <v>1048</v>
          </cell>
          <cell r="Q127">
            <v>1123.442626953125</v>
          </cell>
        </row>
        <row r="128">
          <cell r="J128">
            <v>1028</v>
          </cell>
          <cell r="K128">
            <v>221.6946296691894</v>
          </cell>
          <cell r="P128">
            <v>1048</v>
          </cell>
          <cell r="Q128">
            <v>1185.9318695068339</v>
          </cell>
        </row>
        <row r="129">
          <cell r="J129">
            <v>1028</v>
          </cell>
          <cell r="K129">
            <v>35.012708663940344</v>
          </cell>
          <cell r="P129">
            <v>1049</v>
          </cell>
          <cell r="Q129">
            <v>1305.3799591064442</v>
          </cell>
        </row>
        <row r="130">
          <cell r="J130">
            <v>1028</v>
          </cell>
          <cell r="K130">
            <v>22.604830265045148</v>
          </cell>
          <cell r="P130">
            <v>1049</v>
          </cell>
          <cell r="Q130">
            <v>1590.110153198237</v>
          </cell>
        </row>
        <row r="131">
          <cell r="J131">
            <v>1028</v>
          </cell>
          <cell r="K131">
            <v>38.312071800231799</v>
          </cell>
          <cell r="P131">
            <v>1051</v>
          </cell>
          <cell r="Q131">
            <v>16.196546435356112</v>
          </cell>
        </row>
        <row r="132">
          <cell r="J132">
            <v>1028</v>
          </cell>
          <cell r="K132">
            <v>42.060132980346502</v>
          </cell>
          <cell r="P132">
            <v>1051</v>
          </cell>
          <cell r="Q132">
            <v>12.74459433555602</v>
          </cell>
        </row>
        <row r="133">
          <cell r="J133">
            <v>1030</v>
          </cell>
          <cell r="K133">
            <v>130.33256912231431</v>
          </cell>
          <cell r="P133">
            <v>1053</v>
          </cell>
          <cell r="Q133">
            <v>51.542281150817701</v>
          </cell>
        </row>
        <row r="134">
          <cell r="J134">
            <v>1030</v>
          </cell>
          <cell r="K134">
            <v>284.68369293212851</v>
          </cell>
          <cell r="P134">
            <v>1053</v>
          </cell>
          <cell r="Q134">
            <v>3.3805390149354864</v>
          </cell>
        </row>
        <row r="135">
          <cell r="J135">
            <v>1031</v>
          </cell>
          <cell r="K135">
            <v>127.1211128234862</v>
          </cell>
          <cell r="P135">
            <v>1054</v>
          </cell>
          <cell r="Q135">
            <v>105.243438720703</v>
          </cell>
        </row>
        <row r="136">
          <cell r="J136">
            <v>1031</v>
          </cell>
          <cell r="K136">
            <v>137.95156097412089</v>
          </cell>
          <cell r="P136">
            <v>1054</v>
          </cell>
          <cell r="Q136">
            <v>626.73065948486237</v>
          </cell>
        </row>
        <row r="137">
          <cell r="J137">
            <v>1031</v>
          </cell>
          <cell r="K137">
            <v>146.4237899780272</v>
          </cell>
          <cell r="P137">
            <v>1054</v>
          </cell>
          <cell r="Q137">
            <v>313.93345642089741</v>
          </cell>
        </row>
        <row r="138">
          <cell r="J138">
            <v>1033</v>
          </cell>
          <cell r="K138">
            <v>271.45663452148403</v>
          </cell>
          <cell r="P138">
            <v>1055</v>
          </cell>
          <cell r="Q138">
            <v>466.01012420654246</v>
          </cell>
        </row>
        <row r="139">
          <cell r="J139">
            <v>1033</v>
          </cell>
          <cell r="K139">
            <v>47.848964691161996</v>
          </cell>
          <cell r="P139">
            <v>1055</v>
          </cell>
          <cell r="Q139">
            <v>248.11556243896399</v>
          </cell>
        </row>
        <row r="140">
          <cell r="J140">
            <v>1033</v>
          </cell>
          <cell r="K140">
            <v>380.65249633788903</v>
          </cell>
          <cell r="P140">
            <v>1056</v>
          </cell>
          <cell r="Q140">
            <v>355.36241912841791</v>
          </cell>
        </row>
        <row r="141">
          <cell r="J141">
            <v>1034</v>
          </cell>
          <cell r="K141">
            <v>79.392789840698001</v>
          </cell>
          <cell r="P141">
            <v>1056</v>
          </cell>
          <cell r="Q141">
            <v>261.37966918945261</v>
          </cell>
        </row>
        <row r="142">
          <cell r="J142">
            <v>1035</v>
          </cell>
          <cell r="K142">
            <v>7.8236135244369391</v>
          </cell>
          <cell r="P142">
            <v>1060</v>
          </cell>
          <cell r="Q142">
            <v>877.691879272459</v>
          </cell>
        </row>
        <row r="143">
          <cell r="J143">
            <v>1036</v>
          </cell>
          <cell r="K143">
            <v>511.86332702636605</v>
          </cell>
          <cell r="P143">
            <v>1060</v>
          </cell>
          <cell r="Q143">
            <v>61.835282325744501</v>
          </cell>
        </row>
        <row r="144">
          <cell r="J144">
            <v>1036</v>
          </cell>
          <cell r="K144">
            <v>55.7368965148925</v>
          </cell>
          <cell r="P144">
            <v>1060</v>
          </cell>
          <cell r="Q144">
            <v>614.0939178466781</v>
          </cell>
        </row>
        <row r="145">
          <cell r="J145">
            <v>1036</v>
          </cell>
          <cell r="K145">
            <v>652.68103027343602</v>
          </cell>
          <cell r="P145">
            <v>1065</v>
          </cell>
          <cell r="Q145">
            <v>328.35818481445233</v>
          </cell>
        </row>
        <row r="146">
          <cell r="J146">
            <v>1036</v>
          </cell>
          <cell r="K146">
            <v>220.99206161499009</v>
          </cell>
          <cell r="P146">
            <v>1065</v>
          </cell>
          <cell r="Q146">
            <v>292.77074050903258</v>
          </cell>
        </row>
        <row r="147">
          <cell r="J147">
            <v>1036</v>
          </cell>
          <cell r="K147">
            <v>73.298606872558395</v>
          </cell>
          <cell r="P147">
            <v>1066</v>
          </cell>
          <cell r="Q147">
            <v>479.47885131835881</v>
          </cell>
        </row>
        <row r="148">
          <cell r="J148">
            <v>1036</v>
          </cell>
          <cell r="K148">
            <v>362.3002929687492</v>
          </cell>
          <cell r="P148">
            <v>1066</v>
          </cell>
          <cell r="Q148">
            <v>735.36305236816202</v>
          </cell>
        </row>
        <row r="149">
          <cell r="J149">
            <v>1036</v>
          </cell>
          <cell r="K149">
            <v>7.2299294471740598</v>
          </cell>
          <cell r="P149">
            <v>1067</v>
          </cell>
          <cell r="Q149">
            <v>173.5357971191404</v>
          </cell>
        </row>
        <row r="150">
          <cell r="J150">
            <v>1037</v>
          </cell>
          <cell r="K150">
            <v>280.35061645507767</v>
          </cell>
          <cell r="P150">
            <v>1067</v>
          </cell>
          <cell r="Q150">
            <v>391.70007324218705</v>
          </cell>
        </row>
        <row r="151">
          <cell r="J151">
            <v>1038</v>
          </cell>
          <cell r="K151">
            <v>2.067737668752669</v>
          </cell>
          <cell r="P151">
            <v>1068</v>
          </cell>
          <cell r="Q151">
            <v>402.04328536987282</v>
          </cell>
        </row>
        <row r="152">
          <cell r="J152">
            <v>1038</v>
          </cell>
          <cell r="K152">
            <v>1.132564276456832</v>
          </cell>
          <cell r="P152">
            <v>1068</v>
          </cell>
          <cell r="Q152">
            <v>257.34969329833967</v>
          </cell>
        </row>
        <row r="153">
          <cell r="J153">
            <v>1039</v>
          </cell>
          <cell r="K153">
            <v>265.83329772949122</v>
          </cell>
          <cell r="P153">
            <v>1070</v>
          </cell>
          <cell r="Q153">
            <v>1117.346435546873</v>
          </cell>
        </row>
        <row r="154">
          <cell r="J154">
            <v>1039</v>
          </cell>
          <cell r="K154">
            <v>180.9337844848632</v>
          </cell>
          <cell r="P154">
            <v>1070</v>
          </cell>
          <cell r="Q154">
            <v>1061.3856506347638</v>
          </cell>
        </row>
        <row r="155">
          <cell r="J155">
            <v>1039</v>
          </cell>
          <cell r="K155">
            <v>21.61342239379881</v>
          </cell>
          <cell r="P155">
            <v>1070</v>
          </cell>
          <cell r="Q155">
            <v>89.908341407775794</v>
          </cell>
        </row>
        <row r="156">
          <cell r="J156">
            <v>1041</v>
          </cell>
          <cell r="K156">
            <v>1095.1141967773419</v>
          </cell>
          <cell r="P156">
            <v>1071</v>
          </cell>
          <cell r="Q156">
            <v>616.23672485351494</v>
          </cell>
        </row>
        <row r="157">
          <cell r="J157">
            <v>1041</v>
          </cell>
          <cell r="K157">
            <v>461.76999664306499</v>
          </cell>
          <cell r="P157">
            <v>1071</v>
          </cell>
          <cell r="Q157">
            <v>208.81404113769429</v>
          </cell>
        </row>
        <row r="158">
          <cell r="J158">
            <v>1041</v>
          </cell>
          <cell r="K158">
            <v>355.13117980956804</v>
          </cell>
          <cell r="P158">
            <v>1071</v>
          </cell>
          <cell r="Q158">
            <v>315.97288513183503</v>
          </cell>
        </row>
        <row r="159">
          <cell r="J159">
            <v>1041</v>
          </cell>
          <cell r="K159">
            <v>755.62361145019304</v>
          </cell>
          <cell r="P159">
            <v>1071</v>
          </cell>
          <cell r="Q159">
            <v>347.13903427123967</v>
          </cell>
        </row>
        <row r="160">
          <cell r="J160">
            <v>1041</v>
          </cell>
          <cell r="K160">
            <v>292.03044128417866</v>
          </cell>
          <cell r="P160">
            <v>1072</v>
          </cell>
          <cell r="Q160">
            <v>583.03865814208893</v>
          </cell>
        </row>
        <row r="161">
          <cell r="J161">
            <v>1042</v>
          </cell>
          <cell r="K161">
            <v>6.39763832092284</v>
          </cell>
          <cell r="P161">
            <v>1072</v>
          </cell>
          <cell r="Q161">
            <v>197.7162742614745</v>
          </cell>
        </row>
        <row r="162">
          <cell r="J162">
            <v>1042</v>
          </cell>
          <cell r="K162">
            <v>6.2392203807830704</v>
          </cell>
          <cell r="P162">
            <v>1072</v>
          </cell>
          <cell r="Q162">
            <v>405.84499359130848</v>
          </cell>
        </row>
        <row r="163">
          <cell r="J163">
            <v>1042</v>
          </cell>
          <cell r="K163">
            <v>6.2392203807830704</v>
          </cell>
          <cell r="P163">
            <v>1072</v>
          </cell>
          <cell r="Q163">
            <v>370.43598175048737</v>
          </cell>
        </row>
        <row r="164">
          <cell r="J164">
            <v>1043</v>
          </cell>
          <cell r="K164">
            <v>473.62649536132699</v>
          </cell>
          <cell r="P164">
            <v>1073</v>
          </cell>
          <cell r="Q164">
            <v>228.75195884704542</v>
          </cell>
        </row>
        <row r="165">
          <cell r="J165">
            <v>1043</v>
          </cell>
          <cell r="K165">
            <v>84.200256347656108</v>
          </cell>
          <cell r="P165">
            <v>1073</v>
          </cell>
          <cell r="Q165">
            <v>241.74341583251939</v>
          </cell>
        </row>
        <row r="166">
          <cell r="J166">
            <v>1043</v>
          </cell>
          <cell r="K166">
            <v>31.217429161071628</v>
          </cell>
          <cell r="P166">
            <v>1073</v>
          </cell>
          <cell r="Q166">
            <v>133.59057235717759</v>
          </cell>
        </row>
        <row r="167">
          <cell r="J167">
            <v>1043</v>
          </cell>
          <cell r="K167">
            <v>365.20625305175599</v>
          </cell>
          <cell r="P167">
            <v>1073</v>
          </cell>
          <cell r="Q167">
            <v>82.849034309387093</v>
          </cell>
        </row>
        <row r="168">
          <cell r="J168">
            <v>1043</v>
          </cell>
          <cell r="K168">
            <v>44.7842464447019</v>
          </cell>
          <cell r="P168">
            <v>1073</v>
          </cell>
          <cell r="Q168">
            <v>160.03970909118547</v>
          </cell>
        </row>
        <row r="169">
          <cell r="J169">
            <v>1043</v>
          </cell>
          <cell r="K169">
            <v>73.041252136230298</v>
          </cell>
          <cell r="P169">
            <v>1073</v>
          </cell>
          <cell r="Q169">
            <v>701.34400177001703</v>
          </cell>
        </row>
        <row r="170">
          <cell r="J170">
            <v>1043</v>
          </cell>
          <cell r="K170">
            <v>65.832286834716598</v>
          </cell>
          <cell r="P170">
            <v>1073</v>
          </cell>
          <cell r="Q170">
            <v>444.86604690551667</v>
          </cell>
        </row>
        <row r="171">
          <cell r="J171">
            <v>1044</v>
          </cell>
          <cell r="K171">
            <v>233.57353973388661</v>
          </cell>
          <cell r="P171">
            <v>1073</v>
          </cell>
          <cell r="Q171">
            <v>418.58103942871003</v>
          </cell>
        </row>
        <row r="172">
          <cell r="J172">
            <v>1044</v>
          </cell>
          <cell r="K172">
            <v>268.6678848266601</v>
          </cell>
          <cell r="P172">
            <v>1074</v>
          </cell>
          <cell r="Q172">
            <v>78.641842842101951</v>
          </cell>
        </row>
        <row r="173">
          <cell r="J173">
            <v>1044</v>
          </cell>
          <cell r="K173">
            <v>432.73638153076001</v>
          </cell>
          <cell r="P173">
            <v>1074</v>
          </cell>
          <cell r="Q173">
            <v>101.72805595397941</v>
          </cell>
        </row>
        <row r="174">
          <cell r="J174">
            <v>1044</v>
          </cell>
          <cell r="K174">
            <v>105.1303005218505</v>
          </cell>
          <cell r="P174">
            <v>1075</v>
          </cell>
          <cell r="Q174">
            <v>39.029184818267808</v>
          </cell>
        </row>
        <row r="175">
          <cell r="J175">
            <v>1045</v>
          </cell>
          <cell r="K175">
            <v>22.203183650970448</v>
          </cell>
          <cell r="P175">
            <v>1075</v>
          </cell>
          <cell r="Q175">
            <v>823.78436279296807</v>
          </cell>
        </row>
        <row r="176">
          <cell r="J176">
            <v>1046</v>
          </cell>
          <cell r="K176">
            <v>0.1881086677312849</v>
          </cell>
          <cell r="P176">
            <v>1075</v>
          </cell>
          <cell r="Q176">
            <v>83.178216934203903</v>
          </cell>
        </row>
        <row r="177">
          <cell r="J177">
            <v>1046</v>
          </cell>
          <cell r="K177">
            <v>76.862625122070199</v>
          </cell>
          <cell r="P177">
            <v>1075</v>
          </cell>
          <cell r="Q177">
            <v>83.178216934203903</v>
          </cell>
        </row>
        <row r="178">
          <cell r="J178">
            <v>1048</v>
          </cell>
          <cell r="K178">
            <v>225.87172698974609</v>
          </cell>
          <cell r="P178">
            <v>1075</v>
          </cell>
          <cell r="Q178">
            <v>591.30055999755837</v>
          </cell>
        </row>
        <row r="179">
          <cell r="J179">
            <v>1048</v>
          </cell>
          <cell r="K179">
            <v>21.42597198486326</v>
          </cell>
          <cell r="P179">
            <v>1098</v>
          </cell>
          <cell r="Q179">
            <v>2.375</v>
          </cell>
        </row>
        <row r="180">
          <cell r="J180">
            <v>1048</v>
          </cell>
          <cell r="K180">
            <v>1.960177659988402</v>
          </cell>
          <cell r="P180">
            <v>1098</v>
          </cell>
          <cell r="Q180">
            <v>0</v>
          </cell>
        </row>
        <row r="181">
          <cell r="J181">
            <v>1048</v>
          </cell>
          <cell r="K181">
            <v>596.66442871093602</v>
          </cell>
          <cell r="P181">
            <v>1099</v>
          </cell>
          <cell r="Q181">
            <v>14.954617023467989</v>
          </cell>
        </row>
        <row r="182">
          <cell r="J182">
            <v>1048</v>
          </cell>
          <cell r="K182">
            <v>42.851943969726399</v>
          </cell>
          <cell r="P182">
            <v>1099</v>
          </cell>
          <cell r="Q182">
            <v>1.7588623538613259</v>
          </cell>
        </row>
        <row r="183">
          <cell r="J183">
            <v>1048</v>
          </cell>
          <cell r="K183">
            <v>0.38873660191893444</v>
          </cell>
          <cell r="P183">
            <v>1101</v>
          </cell>
          <cell r="Q183">
            <v>719.31783294677598</v>
          </cell>
        </row>
        <row r="184">
          <cell r="J184">
            <v>1048</v>
          </cell>
          <cell r="K184">
            <v>537.25318908691202</v>
          </cell>
          <cell r="P184">
            <v>1101</v>
          </cell>
          <cell r="Q184">
            <v>527.8726654052723</v>
          </cell>
        </row>
        <row r="185">
          <cell r="J185">
            <v>1048</v>
          </cell>
          <cell r="K185">
            <v>542.33544921874898</v>
          </cell>
          <cell r="P185">
            <v>1105</v>
          </cell>
          <cell r="Q185">
            <v>167.9576587677</v>
          </cell>
        </row>
        <row r="186">
          <cell r="J186">
            <v>1048</v>
          </cell>
          <cell r="K186">
            <v>81.500242233276197</v>
          </cell>
          <cell r="P186">
            <v>1105</v>
          </cell>
          <cell r="Q186">
            <v>151.21051406860329</v>
          </cell>
        </row>
        <row r="187">
          <cell r="J187">
            <v>1049</v>
          </cell>
          <cell r="K187">
            <v>28.164888858795159</v>
          </cell>
          <cell r="P187">
            <v>1106</v>
          </cell>
          <cell r="Q187">
            <v>73.693922042846509</v>
          </cell>
        </row>
        <row r="188">
          <cell r="J188">
            <v>1049</v>
          </cell>
          <cell r="K188">
            <v>308.19886016845658</v>
          </cell>
          <cell r="P188">
            <v>1106</v>
          </cell>
          <cell r="Q188">
            <v>73.693922042846509</v>
          </cell>
        </row>
        <row r="189">
          <cell r="J189">
            <v>1049</v>
          </cell>
          <cell r="K189">
            <v>68.488641738891502</v>
          </cell>
          <cell r="P189">
            <v>1106</v>
          </cell>
          <cell r="Q189">
            <v>401.9668540954583</v>
          </cell>
        </row>
        <row r="190">
          <cell r="J190">
            <v>1049</v>
          </cell>
          <cell r="K190">
            <v>452.55317687988202</v>
          </cell>
          <cell r="P190">
            <v>1106</v>
          </cell>
          <cell r="Q190">
            <v>67.015937805175724</v>
          </cell>
        </row>
        <row r="191">
          <cell r="J191">
            <v>1049</v>
          </cell>
          <cell r="K191">
            <v>45.755160331725897</v>
          </cell>
          <cell r="P191">
            <v>1106</v>
          </cell>
          <cell r="Q191">
            <v>344.04624176025374</v>
          </cell>
        </row>
        <row r="192">
          <cell r="J192">
            <v>1051</v>
          </cell>
          <cell r="K192">
            <v>32.709036827087303</v>
          </cell>
          <cell r="P192">
            <v>1107</v>
          </cell>
          <cell r="Q192">
            <v>149.6445293426512</v>
          </cell>
        </row>
        <row r="193">
          <cell r="J193">
            <v>1051</v>
          </cell>
          <cell r="K193">
            <v>3.1098896861076342</v>
          </cell>
          <cell r="P193">
            <v>1107</v>
          </cell>
          <cell r="Q193">
            <v>108.7860622406004</v>
          </cell>
        </row>
        <row r="194">
          <cell r="J194">
            <v>1053</v>
          </cell>
          <cell r="K194">
            <v>22.170824527740457</v>
          </cell>
          <cell r="P194">
            <v>1110</v>
          </cell>
          <cell r="Q194">
            <v>2.147821545600884</v>
          </cell>
        </row>
        <row r="195">
          <cell r="J195">
            <v>1053</v>
          </cell>
          <cell r="K195">
            <v>4.6897084712982133</v>
          </cell>
          <cell r="P195">
            <v>1110</v>
          </cell>
          <cell r="Q195">
            <v>1.0900384336709958</v>
          </cell>
        </row>
        <row r="196">
          <cell r="J196">
            <v>1054</v>
          </cell>
          <cell r="K196">
            <v>49.564443588256701</v>
          </cell>
          <cell r="P196">
            <v>1110</v>
          </cell>
          <cell r="Q196">
            <v>2.147821545600884</v>
          </cell>
        </row>
        <row r="197">
          <cell r="J197">
            <v>1054</v>
          </cell>
          <cell r="K197">
            <v>217.1745147705077</v>
          </cell>
          <cell r="P197">
            <v>1118</v>
          </cell>
          <cell r="Q197">
            <v>3.1373535394668526</v>
          </cell>
        </row>
        <row r="198">
          <cell r="J198">
            <v>1054</v>
          </cell>
          <cell r="K198">
            <v>74.485126495361101</v>
          </cell>
          <cell r="P198">
            <v>1118</v>
          </cell>
          <cell r="Q198">
            <v>2.1397827342152516</v>
          </cell>
        </row>
        <row r="199">
          <cell r="J199">
            <v>1054</v>
          </cell>
          <cell r="K199">
            <v>432.30778503417798</v>
          </cell>
          <cell r="P199">
            <v>1118</v>
          </cell>
          <cell r="Q199">
            <v>2.3297149986028662</v>
          </cell>
        </row>
        <row r="200">
          <cell r="J200">
            <v>1054</v>
          </cell>
          <cell r="K200">
            <v>24.245349407196041</v>
          </cell>
          <cell r="P200">
            <v>1118</v>
          </cell>
          <cell r="Q200">
            <v>2.1397827342152516</v>
          </cell>
        </row>
        <row r="201">
          <cell r="J201">
            <v>1054</v>
          </cell>
          <cell r="K201">
            <v>72.7360515594481</v>
          </cell>
          <cell r="P201">
            <v>1118</v>
          </cell>
          <cell r="Q201">
            <v>35.47613120079032</v>
          </cell>
        </row>
        <row r="202">
          <cell r="J202">
            <v>1054</v>
          </cell>
          <cell r="K202">
            <v>142.45020294189442</v>
          </cell>
          <cell r="P202">
            <v>1118</v>
          </cell>
          <cell r="Q202">
            <v>3.1373535394668526</v>
          </cell>
        </row>
        <row r="203">
          <cell r="J203">
            <v>1054</v>
          </cell>
          <cell r="K203">
            <v>29.06883907318106</v>
          </cell>
          <cell r="P203">
            <v>1119</v>
          </cell>
          <cell r="Q203">
            <v>2.0897827818989674</v>
          </cell>
        </row>
        <row r="204">
          <cell r="J204">
            <v>1055</v>
          </cell>
          <cell r="K204">
            <v>337.91516876220652</v>
          </cell>
          <cell r="P204">
            <v>1119</v>
          </cell>
          <cell r="Q204">
            <v>3.1373535394668526</v>
          </cell>
        </row>
        <row r="205">
          <cell r="J205">
            <v>1055</v>
          </cell>
          <cell r="K205">
            <v>48.959753036498803</v>
          </cell>
          <cell r="P205">
            <v>1120</v>
          </cell>
          <cell r="Q205">
            <v>1484.7291564941399</v>
          </cell>
        </row>
        <row r="206">
          <cell r="J206">
            <v>1055</v>
          </cell>
          <cell r="K206">
            <v>50.372030258178604</v>
          </cell>
          <cell r="P206">
            <v>1120</v>
          </cell>
          <cell r="Q206">
            <v>808.57411956787064</v>
          </cell>
        </row>
        <row r="207">
          <cell r="J207">
            <v>1056</v>
          </cell>
          <cell r="K207">
            <v>44.483216285705403</v>
          </cell>
          <cell r="P207">
            <v>1121</v>
          </cell>
          <cell r="Q207">
            <v>20.75951719284048</v>
          </cell>
        </row>
        <row r="208">
          <cell r="J208">
            <v>1056</v>
          </cell>
          <cell r="K208">
            <v>121.7461376190184</v>
          </cell>
          <cell r="P208">
            <v>1121</v>
          </cell>
          <cell r="Q208">
            <v>44.253296375274587</v>
          </cell>
        </row>
        <row r="209">
          <cell r="J209">
            <v>1056</v>
          </cell>
          <cell r="K209">
            <v>306.03666687011651</v>
          </cell>
          <cell r="P209">
            <v>1121</v>
          </cell>
          <cell r="Q209">
            <v>22.00145435333248</v>
          </cell>
        </row>
        <row r="210">
          <cell r="J210">
            <v>1057</v>
          </cell>
          <cell r="K210">
            <v>37.846322059631198</v>
          </cell>
          <cell r="P210">
            <v>1122</v>
          </cell>
          <cell r="Q210">
            <v>41.21672534942622</v>
          </cell>
        </row>
        <row r="211">
          <cell r="J211">
            <v>1057</v>
          </cell>
          <cell r="K211">
            <v>153.59779357910151</v>
          </cell>
          <cell r="P211">
            <v>1124</v>
          </cell>
          <cell r="Q211">
            <v>415.04982757568308</v>
          </cell>
        </row>
        <row r="212">
          <cell r="J212">
            <v>1060</v>
          </cell>
          <cell r="K212">
            <v>480.13761901855395</v>
          </cell>
          <cell r="P212">
            <v>1124</v>
          </cell>
          <cell r="Q212">
            <v>214.34415817260691</v>
          </cell>
        </row>
        <row r="213">
          <cell r="J213">
            <v>1060</v>
          </cell>
          <cell r="K213">
            <v>200.0120697021483</v>
          </cell>
          <cell r="P213">
            <v>1124</v>
          </cell>
          <cell r="Q213">
            <v>38.628449916839578</v>
          </cell>
        </row>
        <row r="214">
          <cell r="J214">
            <v>1064</v>
          </cell>
          <cell r="K214">
            <v>440.67831420898301</v>
          </cell>
          <cell r="P214">
            <v>1125</v>
          </cell>
          <cell r="Q214">
            <v>225.44118118286099</v>
          </cell>
        </row>
        <row r="215">
          <cell r="J215">
            <v>1065</v>
          </cell>
          <cell r="K215">
            <v>144.52950668334941</v>
          </cell>
          <cell r="P215">
            <v>1125</v>
          </cell>
          <cell r="Q215">
            <v>187.73332405090292</v>
          </cell>
        </row>
        <row r="216">
          <cell r="J216">
            <v>1065</v>
          </cell>
          <cell r="K216">
            <v>172.95546722412098</v>
          </cell>
          <cell r="P216">
            <v>1128</v>
          </cell>
          <cell r="Q216">
            <v>263.9265880584714</v>
          </cell>
        </row>
        <row r="217">
          <cell r="J217">
            <v>1065</v>
          </cell>
          <cell r="K217">
            <v>20.650071620941151</v>
          </cell>
          <cell r="P217">
            <v>1128</v>
          </cell>
          <cell r="Q217">
            <v>217.66815567016539</v>
          </cell>
        </row>
        <row r="218">
          <cell r="J218">
            <v>1065</v>
          </cell>
          <cell r="K218">
            <v>21.034077167510972</v>
          </cell>
          <cell r="P218">
            <v>1131</v>
          </cell>
          <cell r="Q218">
            <v>143.13195037841791</v>
          </cell>
        </row>
        <row r="219">
          <cell r="J219">
            <v>1065</v>
          </cell>
          <cell r="K219">
            <v>105.1703796386717</v>
          </cell>
          <cell r="P219">
            <v>1131</v>
          </cell>
          <cell r="Q219">
            <v>143.13195037841791</v>
          </cell>
        </row>
        <row r="220">
          <cell r="J220">
            <v>1065</v>
          </cell>
          <cell r="K220">
            <v>20.898070812225331</v>
          </cell>
          <cell r="P220">
            <v>1131</v>
          </cell>
          <cell r="Q220">
            <v>46.665179729461613</v>
          </cell>
        </row>
        <row r="221">
          <cell r="J221">
            <v>1065</v>
          </cell>
          <cell r="K221">
            <v>20.898070812225331</v>
          </cell>
          <cell r="P221">
            <v>1131</v>
          </cell>
          <cell r="Q221">
            <v>46.665179729461613</v>
          </cell>
        </row>
        <row r="222">
          <cell r="J222">
            <v>1066</v>
          </cell>
          <cell r="K222">
            <v>252.29567718505839</v>
          </cell>
          <cell r="P222">
            <v>1131</v>
          </cell>
          <cell r="Q222">
            <v>27.93658947944634</v>
          </cell>
        </row>
        <row r="223">
          <cell r="J223">
            <v>1066</v>
          </cell>
          <cell r="K223">
            <v>298.33545684814368</v>
          </cell>
          <cell r="P223">
            <v>1131</v>
          </cell>
          <cell r="Q223">
            <v>27.93658947944634</v>
          </cell>
        </row>
        <row r="224">
          <cell r="J224">
            <v>1066</v>
          </cell>
          <cell r="K224">
            <v>223.7515487670897</v>
          </cell>
          <cell r="P224">
            <v>1132</v>
          </cell>
          <cell r="Q224">
            <v>207.56628036499021</v>
          </cell>
        </row>
        <row r="225">
          <cell r="J225">
            <v>1067</v>
          </cell>
          <cell r="K225">
            <v>43.995713233947598</v>
          </cell>
          <cell r="P225">
            <v>1132</v>
          </cell>
          <cell r="Q225">
            <v>56.834794044494593</v>
          </cell>
        </row>
        <row r="226">
          <cell r="J226">
            <v>1067</v>
          </cell>
          <cell r="K226">
            <v>68.182958602905003</v>
          </cell>
          <cell r="P226">
            <v>1132</v>
          </cell>
          <cell r="Q226">
            <v>80.987061500549174</v>
          </cell>
        </row>
        <row r="227">
          <cell r="J227">
            <v>1067</v>
          </cell>
          <cell r="K227">
            <v>121.48758316040028</v>
          </cell>
          <cell r="P227">
            <v>1132</v>
          </cell>
          <cell r="Q227">
            <v>24.33691978454582</v>
          </cell>
        </row>
        <row r="228">
          <cell r="J228">
            <v>1067</v>
          </cell>
          <cell r="K228">
            <v>60.743791580200096</v>
          </cell>
          <cell r="P228">
            <v>1132</v>
          </cell>
          <cell r="Q228">
            <v>24.33691978454582</v>
          </cell>
        </row>
        <row r="229">
          <cell r="J229">
            <v>1068</v>
          </cell>
          <cell r="K229">
            <v>133.02219390869129</v>
          </cell>
          <cell r="P229">
            <v>1134</v>
          </cell>
          <cell r="Q229">
            <v>55.800062179565373</v>
          </cell>
        </row>
        <row r="230">
          <cell r="J230">
            <v>1068</v>
          </cell>
          <cell r="K230">
            <v>26.604438781738274</v>
          </cell>
          <cell r="P230">
            <v>1134</v>
          </cell>
          <cell r="Q230">
            <v>34.653640747070284</v>
          </cell>
        </row>
        <row r="231">
          <cell r="J231">
            <v>1068</v>
          </cell>
          <cell r="K231">
            <v>25.840436935424798</v>
          </cell>
          <cell r="P231">
            <v>1139</v>
          </cell>
          <cell r="Q231">
            <v>22.21948313713067</v>
          </cell>
        </row>
        <row r="232">
          <cell r="J232">
            <v>1068</v>
          </cell>
          <cell r="K232">
            <v>18.859412670135491</v>
          </cell>
          <cell r="P232">
            <v>1139</v>
          </cell>
          <cell r="Q232">
            <v>21.35253977775572</v>
          </cell>
        </row>
        <row r="233">
          <cell r="J233">
            <v>1068</v>
          </cell>
          <cell r="K233">
            <v>100.87078094482411</v>
          </cell>
          <cell r="P233">
            <v>1140</v>
          </cell>
          <cell r="Q233">
            <v>33.772800922393785</v>
          </cell>
        </row>
        <row r="234">
          <cell r="J234">
            <v>1068</v>
          </cell>
          <cell r="K234">
            <v>16.811797142028798</v>
          </cell>
          <cell r="P234">
            <v>1140</v>
          </cell>
          <cell r="Q234">
            <v>380.83205795287984</v>
          </cell>
        </row>
        <row r="235">
          <cell r="J235">
            <v>1070</v>
          </cell>
          <cell r="K235">
            <v>520.76016235351403</v>
          </cell>
          <cell r="P235">
            <v>1140</v>
          </cell>
          <cell r="Q235">
            <v>350.56333923339764</v>
          </cell>
        </row>
        <row r="236">
          <cell r="J236">
            <v>1070</v>
          </cell>
          <cell r="K236">
            <v>277.57321929931561</v>
          </cell>
          <cell r="P236">
            <v>1148</v>
          </cell>
          <cell r="Q236">
            <v>150.74359321594162</v>
          </cell>
        </row>
        <row r="237">
          <cell r="J237">
            <v>1070</v>
          </cell>
          <cell r="K237">
            <v>341.05108642578028</v>
          </cell>
          <cell r="P237">
            <v>1148</v>
          </cell>
          <cell r="Q237">
            <v>137.36827754974351</v>
          </cell>
        </row>
        <row r="238">
          <cell r="J238">
            <v>1071</v>
          </cell>
          <cell r="K238">
            <v>79.783159255981289</v>
          </cell>
          <cell r="P238">
            <v>1149</v>
          </cell>
          <cell r="Q238">
            <v>13.018370717763897</v>
          </cell>
        </row>
        <row r="239">
          <cell r="J239">
            <v>1071</v>
          </cell>
          <cell r="K239">
            <v>455.27380371093602</v>
          </cell>
          <cell r="P239">
            <v>1149</v>
          </cell>
          <cell r="Q239">
            <v>7.7368162870406998</v>
          </cell>
        </row>
        <row r="240">
          <cell r="J240">
            <v>1071</v>
          </cell>
          <cell r="K240">
            <v>159.56631851196281</v>
          </cell>
          <cell r="P240">
            <v>1150</v>
          </cell>
          <cell r="Q240">
            <v>169.78563308715761</v>
          </cell>
        </row>
        <row r="241">
          <cell r="J241">
            <v>1072</v>
          </cell>
          <cell r="K241">
            <v>395.83312225341706</v>
          </cell>
          <cell r="P241">
            <v>1150</v>
          </cell>
          <cell r="Q241">
            <v>1910.088592529293</v>
          </cell>
        </row>
        <row r="242">
          <cell r="J242">
            <v>1072</v>
          </cell>
          <cell r="K242">
            <v>175.7958412170409</v>
          </cell>
          <cell r="P242">
            <v>1150</v>
          </cell>
          <cell r="Q242">
            <v>109.2015056610106</v>
          </cell>
        </row>
        <row r="243">
          <cell r="J243">
            <v>1072</v>
          </cell>
          <cell r="K243">
            <v>87.897920608520394</v>
          </cell>
          <cell r="P243">
            <v>1150</v>
          </cell>
          <cell r="Q243">
            <v>1250.456687927245</v>
          </cell>
        </row>
        <row r="244">
          <cell r="J244">
            <v>1073</v>
          </cell>
          <cell r="K244">
            <v>30.182587623596163</v>
          </cell>
          <cell r="P244">
            <v>1153</v>
          </cell>
          <cell r="Q244">
            <v>27.492127895355189</v>
          </cell>
        </row>
        <row r="245">
          <cell r="J245">
            <v>1073</v>
          </cell>
          <cell r="K245">
            <v>60.843883514404098</v>
          </cell>
          <cell r="P245">
            <v>1153</v>
          </cell>
          <cell r="Q245">
            <v>28.488673448562558</v>
          </cell>
        </row>
        <row r="246">
          <cell r="J246">
            <v>1073</v>
          </cell>
          <cell r="K246">
            <v>77.45938873291</v>
          </cell>
          <cell r="P246">
            <v>1154</v>
          </cell>
          <cell r="Q246">
            <v>6.5252050161361606</v>
          </cell>
        </row>
        <row r="247">
          <cell r="J247">
            <v>1073</v>
          </cell>
          <cell r="K247">
            <v>511.39758300781102</v>
          </cell>
          <cell r="P247">
            <v>1155</v>
          </cell>
          <cell r="Q247">
            <v>34.494247674941846</v>
          </cell>
        </row>
        <row r="248">
          <cell r="J248">
            <v>1073</v>
          </cell>
          <cell r="K248">
            <v>155.66434097290031</v>
          </cell>
          <cell r="P248">
            <v>1155</v>
          </cell>
          <cell r="Q248">
            <v>53.975605964660552</v>
          </cell>
        </row>
        <row r="249">
          <cell r="J249">
            <v>1073</v>
          </cell>
          <cell r="K249">
            <v>154.56069183349592</v>
          </cell>
          <cell r="P249">
            <v>1155</v>
          </cell>
          <cell r="Q249">
            <v>20.135934114456131</v>
          </cell>
        </row>
        <row r="250">
          <cell r="J250">
            <v>1074</v>
          </cell>
          <cell r="K250">
            <v>380.83226776122899</v>
          </cell>
          <cell r="P250">
            <v>1156</v>
          </cell>
          <cell r="Q250">
            <v>20.460567474365178</v>
          </cell>
        </row>
        <row r="251">
          <cell r="J251">
            <v>1075</v>
          </cell>
          <cell r="K251">
            <v>465.64698791503804</v>
          </cell>
          <cell r="P251">
            <v>1156</v>
          </cell>
          <cell r="Q251">
            <v>16.19905614852901</v>
          </cell>
        </row>
        <row r="252">
          <cell r="J252">
            <v>1075</v>
          </cell>
          <cell r="K252">
            <v>51.9405708312987</v>
          </cell>
          <cell r="P252">
            <v>1156</v>
          </cell>
          <cell r="Q252">
            <v>16.19905614852901</v>
          </cell>
        </row>
        <row r="253">
          <cell r="J253">
            <v>1075</v>
          </cell>
          <cell r="K253">
            <v>120.6206893920897</v>
          </cell>
          <cell r="P253">
            <v>1156</v>
          </cell>
          <cell r="Q253">
            <v>21.46056771278375</v>
          </cell>
        </row>
        <row r="254">
          <cell r="J254">
            <v>1075</v>
          </cell>
          <cell r="K254">
            <v>120.6206893920897</v>
          </cell>
          <cell r="P254">
            <v>1164</v>
          </cell>
          <cell r="Q254">
            <v>76.098675251006995</v>
          </cell>
        </row>
        <row r="255">
          <cell r="J255">
            <v>1075</v>
          </cell>
          <cell r="K255">
            <v>326.7165985107406</v>
          </cell>
          <cell r="P255">
            <v>1164</v>
          </cell>
          <cell r="Q255">
            <v>70.788758277892896</v>
          </cell>
        </row>
        <row r="256">
          <cell r="J256">
            <v>1075</v>
          </cell>
          <cell r="K256">
            <v>121.38613128662101</v>
          </cell>
          <cell r="P256">
            <v>1166</v>
          </cell>
          <cell r="Q256">
            <v>187.45460891723562</v>
          </cell>
        </row>
        <row r="257">
          <cell r="J257">
            <v>1076</v>
          </cell>
          <cell r="K257">
            <v>641.89031982421807</v>
          </cell>
          <cell r="P257">
            <v>1166</v>
          </cell>
          <cell r="Q257">
            <v>180.47284889221092</v>
          </cell>
        </row>
        <row r="258">
          <cell r="J258">
            <v>1077</v>
          </cell>
          <cell r="K258">
            <v>342.13757324218699</v>
          </cell>
          <cell r="P258">
            <v>1167</v>
          </cell>
          <cell r="Q258">
            <v>26.973771333694401</v>
          </cell>
        </row>
        <row r="259">
          <cell r="J259">
            <v>1079</v>
          </cell>
          <cell r="K259">
            <v>238.49534606933582</v>
          </cell>
          <cell r="P259">
            <v>1168</v>
          </cell>
          <cell r="Q259">
            <v>97.145611286163202</v>
          </cell>
        </row>
        <row r="260">
          <cell r="J260">
            <v>1098</v>
          </cell>
          <cell r="K260">
            <v>0</v>
          </cell>
          <cell r="P260">
            <v>1168</v>
          </cell>
          <cell r="Q260">
            <v>104.5675411224364</v>
          </cell>
        </row>
        <row r="261">
          <cell r="J261">
            <v>1098</v>
          </cell>
          <cell r="K261">
            <v>0</v>
          </cell>
          <cell r="P261">
            <v>1169</v>
          </cell>
          <cell r="Q261">
            <v>340.67628860473599</v>
          </cell>
        </row>
        <row r="262">
          <cell r="J262">
            <v>1099</v>
          </cell>
          <cell r="K262">
            <v>36.019054412841626</v>
          </cell>
          <cell r="P262">
            <v>1169</v>
          </cell>
          <cell r="Q262">
            <v>374.29446792602482</v>
          </cell>
        </row>
        <row r="263">
          <cell r="J263">
            <v>1099</v>
          </cell>
          <cell r="K263">
            <v>0.20000000298023199</v>
          </cell>
          <cell r="P263">
            <v>1174</v>
          </cell>
          <cell r="Q263">
            <v>528.34831237792889</v>
          </cell>
        </row>
        <row r="264">
          <cell r="J264">
            <v>1101</v>
          </cell>
          <cell r="K264">
            <v>305.32268524169774</v>
          </cell>
          <cell r="P264">
            <v>1174</v>
          </cell>
          <cell r="Q264">
            <v>206.21035003662101</v>
          </cell>
        </row>
        <row r="265">
          <cell r="J265">
            <v>1101</v>
          </cell>
          <cell r="K265">
            <v>49.885542869567701</v>
          </cell>
          <cell r="P265">
            <v>1174</v>
          </cell>
          <cell r="Q265">
            <v>41.24206781387317</v>
          </cell>
        </row>
        <row r="266">
          <cell r="J266">
            <v>1101</v>
          </cell>
          <cell r="K266">
            <v>152.66134262084941</v>
          </cell>
          <cell r="P266">
            <v>1180</v>
          </cell>
          <cell r="Q266">
            <v>363.71424102783169</v>
          </cell>
        </row>
        <row r="267">
          <cell r="J267">
            <v>1101</v>
          </cell>
          <cell r="K267">
            <v>345.05825805663949</v>
          </cell>
          <cell r="P267">
            <v>1180</v>
          </cell>
          <cell r="Q267">
            <v>54.892884254455453</v>
          </cell>
        </row>
        <row r="268">
          <cell r="J268">
            <v>1101</v>
          </cell>
          <cell r="K268">
            <v>199.54217147827129</v>
          </cell>
          <cell r="P268">
            <v>1180</v>
          </cell>
          <cell r="Q268">
            <v>299.4157562255852</v>
          </cell>
        </row>
        <row r="269">
          <cell r="J269">
            <v>1102</v>
          </cell>
          <cell r="K269">
            <v>259.08279037475518</v>
          </cell>
          <cell r="P269">
            <v>1181</v>
          </cell>
          <cell r="Q269">
            <v>316.81608200073202</v>
          </cell>
        </row>
        <row r="270">
          <cell r="J270">
            <v>1105</v>
          </cell>
          <cell r="K270">
            <v>70.547719955444109</v>
          </cell>
          <cell r="P270">
            <v>1181</v>
          </cell>
          <cell r="Q270">
            <v>331.64871978759732</v>
          </cell>
        </row>
        <row r="271">
          <cell r="J271">
            <v>1105</v>
          </cell>
          <cell r="K271">
            <v>77.864019393920799</v>
          </cell>
          <cell r="P271">
            <v>1182</v>
          </cell>
          <cell r="Q271">
            <v>37.495378017425523</v>
          </cell>
        </row>
        <row r="272">
          <cell r="J272">
            <v>1106</v>
          </cell>
          <cell r="K272">
            <v>151.46728134155262</v>
          </cell>
          <cell r="P272">
            <v>1182</v>
          </cell>
          <cell r="Q272">
            <v>26.221174597740109</v>
          </cell>
        </row>
        <row r="273">
          <cell r="J273">
            <v>1106</v>
          </cell>
          <cell r="K273">
            <v>252.44548797607411</v>
          </cell>
          <cell r="P273">
            <v>1183</v>
          </cell>
          <cell r="Q273">
            <v>72.929208755492994</v>
          </cell>
        </row>
        <row r="274">
          <cell r="J274">
            <v>1106</v>
          </cell>
          <cell r="K274">
            <v>100.9781856536865</v>
          </cell>
          <cell r="P274">
            <v>1183</v>
          </cell>
          <cell r="Q274">
            <v>52.918550968170052</v>
          </cell>
        </row>
        <row r="275">
          <cell r="J275">
            <v>1106</v>
          </cell>
          <cell r="K275">
            <v>100.9781856536865</v>
          </cell>
          <cell r="P275">
            <v>1187</v>
          </cell>
          <cell r="Q275">
            <v>45.051781177520667</v>
          </cell>
        </row>
        <row r="276">
          <cell r="J276">
            <v>1106</v>
          </cell>
          <cell r="K276">
            <v>166.95927047729481</v>
          </cell>
          <cell r="P276">
            <v>1187</v>
          </cell>
          <cell r="Q276">
            <v>24.108201265334991</v>
          </cell>
        </row>
        <row r="277">
          <cell r="J277">
            <v>1106</v>
          </cell>
          <cell r="K277">
            <v>77.079483032226392</v>
          </cell>
          <cell r="P277">
            <v>1197</v>
          </cell>
          <cell r="Q277">
            <v>25.607895612716579</v>
          </cell>
        </row>
        <row r="278">
          <cell r="J278">
            <v>1107</v>
          </cell>
          <cell r="K278">
            <v>94.457532882690202</v>
          </cell>
          <cell r="P278">
            <v>1200</v>
          </cell>
          <cell r="Q278">
            <v>56.481029987335155</v>
          </cell>
        </row>
        <row r="279">
          <cell r="J279">
            <v>1107</v>
          </cell>
          <cell r="K279">
            <v>108.79652404785141</v>
          </cell>
          <cell r="P279">
            <v>1200</v>
          </cell>
          <cell r="Q279">
            <v>37.707518815994149</v>
          </cell>
        </row>
        <row r="280">
          <cell r="J280">
            <v>1107</v>
          </cell>
          <cell r="K280">
            <v>11.234988927841171</v>
          </cell>
          <cell r="P280">
            <v>1203</v>
          </cell>
          <cell r="Q280">
            <v>48.784746170043924</v>
          </cell>
        </row>
        <row r="281">
          <cell r="J281">
            <v>1110</v>
          </cell>
          <cell r="K281">
            <v>30.380913734435978</v>
          </cell>
          <cell r="P281">
            <v>1203</v>
          </cell>
          <cell r="Q281">
            <v>0</v>
          </cell>
        </row>
        <row r="282">
          <cell r="J282">
            <v>1110</v>
          </cell>
          <cell r="K282">
            <v>18.91221618652343</v>
          </cell>
          <cell r="P282">
            <v>1204</v>
          </cell>
          <cell r="Q282">
            <v>109.29748153686511</v>
          </cell>
        </row>
        <row r="283">
          <cell r="J283">
            <v>1111</v>
          </cell>
          <cell r="K283">
            <v>386.44814300536973</v>
          </cell>
          <cell r="P283">
            <v>1204</v>
          </cell>
          <cell r="Q283">
            <v>194.34173202514631</v>
          </cell>
        </row>
        <row r="284">
          <cell r="J284">
            <v>1111</v>
          </cell>
          <cell r="K284">
            <v>43.992895126342603</v>
          </cell>
          <cell r="P284">
            <v>1205</v>
          </cell>
          <cell r="Q284">
            <v>4.3515851497650111</v>
          </cell>
        </row>
        <row r="285">
          <cell r="J285">
            <v>1113</v>
          </cell>
          <cell r="K285">
            <v>69.215881347656108</v>
          </cell>
          <cell r="P285">
            <v>1206</v>
          </cell>
          <cell r="Q285">
            <v>6.4610263109207082</v>
          </cell>
        </row>
        <row r="286">
          <cell r="J286">
            <v>1114</v>
          </cell>
          <cell r="K286">
            <v>159.35672378540019</v>
          </cell>
          <cell r="P286">
            <v>1207</v>
          </cell>
          <cell r="Q286">
            <v>15.218395233154281</v>
          </cell>
        </row>
        <row r="287">
          <cell r="J287">
            <v>1116</v>
          </cell>
          <cell r="K287">
            <v>105.4516410827635</v>
          </cell>
          <cell r="P287">
            <v>1208</v>
          </cell>
          <cell r="Q287">
            <v>12.139511227607709</v>
          </cell>
        </row>
        <row r="288">
          <cell r="J288">
            <v>1118</v>
          </cell>
          <cell r="K288">
            <v>14.399669647216781</v>
          </cell>
          <cell r="P288">
            <v>1209</v>
          </cell>
          <cell r="Q288">
            <v>43.933331489562875</v>
          </cell>
        </row>
        <row r="289">
          <cell r="J289">
            <v>1118</v>
          </cell>
          <cell r="K289">
            <v>14.299669265747061</v>
          </cell>
          <cell r="P289">
            <v>1209</v>
          </cell>
          <cell r="Q289">
            <v>61.939172744750898</v>
          </cell>
        </row>
        <row r="290">
          <cell r="J290">
            <v>1118</v>
          </cell>
          <cell r="K290">
            <v>77.107093811035</v>
          </cell>
          <cell r="P290">
            <v>1212</v>
          </cell>
          <cell r="Q290">
            <v>146.99020957946769</v>
          </cell>
        </row>
        <row r="291">
          <cell r="J291">
            <v>1118</v>
          </cell>
          <cell r="K291">
            <v>8.000000119209286</v>
          </cell>
          <cell r="P291">
            <v>1213</v>
          </cell>
          <cell r="Q291">
            <v>6.6622642278671202</v>
          </cell>
        </row>
        <row r="292">
          <cell r="J292">
            <v>1119</v>
          </cell>
          <cell r="K292">
            <v>13.55315208435057</v>
          </cell>
          <cell r="P292">
            <v>1213</v>
          </cell>
          <cell r="Q292">
            <v>0</v>
          </cell>
        </row>
        <row r="293">
          <cell r="J293">
            <v>1119</v>
          </cell>
          <cell r="K293">
            <v>38.130288124084409</v>
          </cell>
          <cell r="P293">
            <v>1219</v>
          </cell>
          <cell r="Q293">
            <v>4.214353442192067</v>
          </cell>
        </row>
        <row r="294">
          <cell r="J294">
            <v>1119</v>
          </cell>
          <cell r="K294">
            <v>4.0000000298023135</v>
          </cell>
          <cell r="P294">
            <v>1221</v>
          </cell>
          <cell r="Q294">
            <v>148.1633872985839</v>
          </cell>
        </row>
        <row r="295">
          <cell r="J295">
            <v>1120</v>
          </cell>
          <cell r="K295">
            <v>1021.812377929687</v>
          </cell>
          <cell r="P295">
            <v>1221</v>
          </cell>
          <cell r="Q295">
            <v>72.8983278274534</v>
          </cell>
        </row>
        <row r="296">
          <cell r="J296">
            <v>1120</v>
          </cell>
          <cell r="K296">
            <v>65.380352020263601</v>
          </cell>
          <cell r="P296">
            <v>1221</v>
          </cell>
          <cell r="Q296">
            <v>116.5736484527586</v>
          </cell>
        </row>
        <row r="297">
          <cell r="J297">
            <v>1120</v>
          </cell>
          <cell r="K297">
            <v>371.19782257079999</v>
          </cell>
          <cell r="P297">
            <v>1221</v>
          </cell>
          <cell r="Q297">
            <v>91.013869285583397</v>
          </cell>
        </row>
        <row r="298">
          <cell r="J298">
            <v>1121</v>
          </cell>
          <cell r="K298">
            <v>478.14009857177598</v>
          </cell>
          <cell r="P298">
            <v>1222</v>
          </cell>
          <cell r="Q298">
            <v>238.03358459472616</v>
          </cell>
        </row>
        <row r="299">
          <cell r="J299">
            <v>1121</v>
          </cell>
          <cell r="K299">
            <v>83.222784042358185</v>
          </cell>
          <cell r="P299">
            <v>1222</v>
          </cell>
          <cell r="Q299">
            <v>322.0601959228506</v>
          </cell>
        </row>
        <row r="300">
          <cell r="J300">
            <v>1121</v>
          </cell>
          <cell r="K300">
            <v>122.3903369903563</v>
          </cell>
          <cell r="P300">
            <v>1230</v>
          </cell>
          <cell r="Q300">
            <v>483.38504028320267</v>
          </cell>
        </row>
        <row r="301">
          <cell r="J301">
            <v>1121</v>
          </cell>
          <cell r="K301">
            <v>60.867346763610605</v>
          </cell>
          <cell r="P301">
            <v>1230</v>
          </cell>
          <cell r="Q301">
            <v>514.76741790771371</v>
          </cell>
        </row>
        <row r="302">
          <cell r="J302">
            <v>1122</v>
          </cell>
          <cell r="K302">
            <v>206.9763450622558</v>
          </cell>
          <cell r="P302">
            <v>1230</v>
          </cell>
          <cell r="Q302">
            <v>67.341841697692701</v>
          </cell>
        </row>
        <row r="303">
          <cell r="J303">
            <v>1122</v>
          </cell>
          <cell r="K303">
            <v>137.85743713378889</v>
          </cell>
          <cell r="P303">
            <v>1230</v>
          </cell>
          <cell r="Q303">
            <v>394.5692253112785</v>
          </cell>
        </row>
        <row r="304">
          <cell r="J304">
            <v>1123</v>
          </cell>
          <cell r="K304">
            <v>156.79384994506819</v>
          </cell>
          <cell r="P304">
            <v>1230</v>
          </cell>
          <cell r="Q304">
            <v>0.14864864945411679</v>
          </cell>
        </row>
        <row r="305">
          <cell r="J305">
            <v>1124</v>
          </cell>
          <cell r="K305">
            <v>260.88574218749909</v>
          </cell>
          <cell r="P305">
            <v>1230</v>
          </cell>
          <cell r="Q305">
            <v>50.4946222305297</v>
          </cell>
        </row>
        <row r="306">
          <cell r="J306">
            <v>1124</v>
          </cell>
          <cell r="K306">
            <v>304.69734954833899</v>
          </cell>
          <cell r="P306">
            <v>1230</v>
          </cell>
          <cell r="Q306">
            <v>282.40186691284168</v>
          </cell>
        </row>
        <row r="307">
          <cell r="J307">
            <v>1124</v>
          </cell>
          <cell r="K307">
            <v>45.647706985473498</v>
          </cell>
          <cell r="P307">
            <v>1232</v>
          </cell>
          <cell r="Q307">
            <v>6.5341061949729866</v>
          </cell>
        </row>
        <row r="308">
          <cell r="J308">
            <v>1124</v>
          </cell>
          <cell r="K308">
            <v>105.07084846496571</v>
          </cell>
          <cell r="P308">
            <v>1233</v>
          </cell>
          <cell r="Q308">
            <v>240.1693878173827</v>
          </cell>
        </row>
        <row r="309">
          <cell r="J309">
            <v>1124</v>
          </cell>
          <cell r="K309">
            <v>50.782884597778192</v>
          </cell>
          <cell r="P309">
            <v>1233</v>
          </cell>
          <cell r="Q309">
            <v>464.3495178222654</v>
          </cell>
        </row>
        <row r="310">
          <cell r="J310">
            <v>1125</v>
          </cell>
          <cell r="K310">
            <v>274.45745849609358</v>
          </cell>
          <cell r="P310">
            <v>1234</v>
          </cell>
          <cell r="Q310">
            <v>525.35305786132778</v>
          </cell>
        </row>
        <row r="311">
          <cell r="J311">
            <v>1125</v>
          </cell>
          <cell r="K311">
            <v>26.350348949432362</v>
          </cell>
          <cell r="P311">
            <v>1234</v>
          </cell>
          <cell r="Q311">
            <v>725.53588867187295</v>
          </cell>
        </row>
        <row r="312">
          <cell r="J312">
            <v>1125</v>
          </cell>
          <cell r="K312">
            <v>100.32519149780259</v>
          </cell>
          <cell r="P312">
            <v>1236</v>
          </cell>
          <cell r="Q312">
            <v>147.96254348754871</v>
          </cell>
        </row>
        <row r="313">
          <cell r="J313">
            <v>1125</v>
          </cell>
          <cell r="K313">
            <v>52.047639846801601</v>
          </cell>
          <cell r="P313">
            <v>1236</v>
          </cell>
          <cell r="Q313">
            <v>2.0131478309631277</v>
          </cell>
        </row>
        <row r="314">
          <cell r="J314">
            <v>1125</v>
          </cell>
          <cell r="K314">
            <v>15.654080867767311</v>
          </cell>
          <cell r="P314">
            <v>1236</v>
          </cell>
          <cell r="Q314">
            <v>124.8775882720946</v>
          </cell>
        </row>
        <row r="315">
          <cell r="J315">
            <v>1128</v>
          </cell>
          <cell r="K315">
            <v>173.74442672729481</v>
          </cell>
          <cell r="P315">
            <v>1238</v>
          </cell>
          <cell r="Q315">
            <v>211.9006347656246</v>
          </cell>
        </row>
        <row r="316">
          <cell r="J316">
            <v>1128</v>
          </cell>
          <cell r="K316">
            <v>123.4872589111327</v>
          </cell>
          <cell r="P316">
            <v>1238</v>
          </cell>
          <cell r="Q316">
            <v>216.83364105224564</v>
          </cell>
        </row>
        <row r="317">
          <cell r="J317">
            <v>1129</v>
          </cell>
          <cell r="K317">
            <v>3.4508858919143597</v>
          </cell>
          <cell r="P317">
            <v>1240</v>
          </cell>
          <cell r="Q317">
            <v>434.60728454589753</v>
          </cell>
        </row>
        <row r="318">
          <cell r="J318">
            <v>1129</v>
          </cell>
          <cell r="K318">
            <v>0.10000000149011599</v>
          </cell>
          <cell r="P318">
            <v>1240</v>
          </cell>
          <cell r="Q318">
            <v>850.45095825195199</v>
          </cell>
        </row>
        <row r="319">
          <cell r="J319">
            <v>1131</v>
          </cell>
          <cell r="K319">
            <v>106.08707046508781</v>
          </cell>
          <cell r="P319">
            <v>1245</v>
          </cell>
          <cell r="Q319">
            <v>430.91968536376925</v>
          </cell>
        </row>
        <row r="320">
          <cell r="J320">
            <v>1131</v>
          </cell>
          <cell r="K320">
            <v>34.423080444335795</v>
          </cell>
          <cell r="P320">
            <v>1245</v>
          </cell>
          <cell r="Q320">
            <v>78.698899269103805</v>
          </cell>
        </row>
        <row r="321">
          <cell r="J321">
            <v>1131</v>
          </cell>
          <cell r="K321">
            <v>43.079149246215799</v>
          </cell>
          <cell r="P321">
            <v>1245</v>
          </cell>
          <cell r="Q321">
            <v>461.7073822021481</v>
          </cell>
        </row>
        <row r="322">
          <cell r="J322">
            <v>1132</v>
          </cell>
          <cell r="K322">
            <v>144.7702636718748</v>
          </cell>
          <cell r="P322">
            <v>1245</v>
          </cell>
          <cell r="Q322">
            <v>73.573062896728402</v>
          </cell>
        </row>
        <row r="323">
          <cell r="J323">
            <v>1132</v>
          </cell>
          <cell r="K323">
            <v>69.991321563720504</v>
          </cell>
          <cell r="P323">
            <v>1248</v>
          </cell>
          <cell r="Q323">
            <v>175.24759101867591</v>
          </cell>
        </row>
        <row r="324">
          <cell r="J324">
            <v>1132</v>
          </cell>
          <cell r="K324">
            <v>86.059247970580898</v>
          </cell>
          <cell r="P324">
            <v>1248</v>
          </cell>
          <cell r="Q324">
            <v>223.86644744873021</v>
          </cell>
        </row>
        <row r="325">
          <cell r="J325">
            <v>1132</v>
          </cell>
          <cell r="K325">
            <v>18.747955799102769</v>
          </cell>
          <cell r="P325">
            <v>1249</v>
          </cell>
          <cell r="Q325">
            <v>176.98798179626462</v>
          </cell>
        </row>
        <row r="326">
          <cell r="J326">
            <v>1133</v>
          </cell>
          <cell r="K326">
            <v>73.984378814697109</v>
          </cell>
          <cell r="P326">
            <v>1249</v>
          </cell>
          <cell r="Q326">
            <v>139.90482711791981</v>
          </cell>
        </row>
        <row r="327">
          <cell r="J327">
            <v>1134</v>
          </cell>
          <cell r="K327">
            <v>70.6337757110594</v>
          </cell>
          <cell r="P327">
            <v>1249</v>
          </cell>
          <cell r="Q327">
            <v>102.2282667160033</v>
          </cell>
        </row>
        <row r="328">
          <cell r="J328">
            <v>1134</v>
          </cell>
          <cell r="K328">
            <v>70.6337757110594</v>
          </cell>
          <cell r="P328">
            <v>1251</v>
          </cell>
          <cell r="Q328">
            <v>81.279711723327495</v>
          </cell>
        </row>
        <row r="329">
          <cell r="J329">
            <v>1139</v>
          </cell>
          <cell r="K329">
            <v>23.6593933105468</v>
          </cell>
          <cell r="P329">
            <v>1251</v>
          </cell>
          <cell r="Q329">
            <v>37.419156074523862</v>
          </cell>
        </row>
        <row r="330">
          <cell r="J330">
            <v>1139</v>
          </cell>
          <cell r="K330">
            <v>9.2489285469055087</v>
          </cell>
          <cell r="P330">
            <v>1251</v>
          </cell>
          <cell r="Q330">
            <v>37.419156074523862</v>
          </cell>
        </row>
        <row r="331">
          <cell r="J331">
            <v>1140</v>
          </cell>
          <cell r="K331">
            <v>192.42653656005851</v>
          </cell>
          <cell r="P331">
            <v>1253</v>
          </cell>
          <cell r="Q331">
            <v>449.64059066772393</v>
          </cell>
        </row>
        <row r="332">
          <cell r="J332">
            <v>1140</v>
          </cell>
          <cell r="K332">
            <v>41.8596925735472</v>
          </cell>
          <cell r="P332">
            <v>1253</v>
          </cell>
          <cell r="Q332">
            <v>109.0651702880858</v>
          </cell>
        </row>
        <row r="333">
          <cell r="J333">
            <v>1140</v>
          </cell>
          <cell r="K333">
            <v>360.81703948974609</v>
          </cell>
          <cell r="P333">
            <v>1253</v>
          </cell>
          <cell r="Q333">
            <v>594.90088653564203</v>
          </cell>
        </row>
        <row r="334">
          <cell r="J334">
            <v>1140</v>
          </cell>
          <cell r="K334">
            <v>31.995155811309708</v>
          </cell>
          <cell r="P334">
            <v>1255</v>
          </cell>
          <cell r="Q334">
            <v>537.7128372192376</v>
          </cell>
        </row>
        <row r="335">
          <cell r="J335">
            <v>1143</v>
          </cell>
          <cell r="K335">
            <v>106.1133594512939</v>
          </cell>
          <cell r="P335">
            <v>1255</v>
          </cell>
          <cell r="Q335">
            <v>1137.7935180664049</v>
          </cell>
        </row>
        <row r="336">
          <cell r="J336">
            <v>1148</v>
          </cell>
          <cell r="K336">
            <v>174.90991973876939</v>
          </cell>
          <cell r="P336">
            <v>1269</v>
          </cell>
          <cell r="Q336">
            <v>44.927869319915715</v>
          </cell>
        </row>
        <row r="337">
          <cell r="J337">
            <v>1148</v>
          </cell>
          <cell r="K337">
            <v>60.727119445800597</v>
          </cell>
          <cell r="P337">
            <v>1269</v>
          </cell>
          <cell r="Q337">
            <v>43.147278785705453</v>
          </cell>
        </row>
        <row r="338">
          <cell r="J338">
            <v>1149</v>
          </cell>
          <cell r="K338">
            <v>8.3357254266738803</v>
          </cell>
          <cell r="P338">
            <v>1271</v>
          </cell>
          <cell r="Q338">
            <v>871.35142517089707</v>
          </cell>
        </row>
        <row r="339">
          <cell r="J339">
            <v>1149</v>
          </cell>
          <cell r="K339">
            <v>30.173372268676719</v>
          </cell>
          <cell r="P339">
            <v>1271</v>
          </cell>
          <cell r="Q339">
            <v>969.72596740722599</v>
          </cell>
        </row>
        <row r="340">
          <cell r="J340">
            <v>1150</v>
          </cell>
          <cell r="K340">
            <v>83.751129150390511</v>
          </cell>
          <cell r="P340">
            <v>1271</v>
          </cell>
          <cell r="Q340">
            <v>144.00707054138172</v>
          </cell>
        </row>
        <row r="341">
          <cell r="J341">
            <v>1150</v>
          </cell>
          <cell r="K341">
            <v>975.30718994140602</v>
          </cell>
          <cell r="P341">
            <v>1271</v>
          </cell>
          <cell r="Q341">
            <v>144.00707054138172</v>
          </cell>
        </row>
        <row r="342">
          <cell r="J342">
            <v>1150</v>
          </cell>
          <cell r="K342">
            <v>826.4071807861319</v>
          </cell>
          <cell r="P342">
            <v>1272</v>
          </cell>
          <cell r="Q342">
            <v>46.030548572540262</v>
          </cell>
        </row>
        <row r="343">
          <cell r="J343">
            <v>1152</v>
          </cell>
          <cell r="K343">
            <v>81.3489341735838</v>
          </cell>
          <cell r="P343">
            <v>1272</v>
          </cell>
          <cell r="Q343">
            <v>49.309797286987241</v>
          </cell>
        </row>
        <row r="344">
          <cell r="J344">
            <v>1153</v>
          </cell>
          <cell r="K344">
            <v>81.098642349242994</v>
          </cell>
          <cell r="P344">
            <v>1277</v>
          </cell>
          <cell r="Q344">
            <v>26.059673309326129</v>
          </cell>
        </row>
        <row r="345">
          <cell r="J345">
            <v>1153</v>
          </cell>
          <cell r="K345">
            <v>105.01503753662089</v>
          </cell>
          <cell r="P345">
            <v>1301</v>
          </cell>
          <cell r="Q345">
            <v>15.62319636344901</v>
          </cell>
        </row>
        <row r="346">
          <cell r="J346">
            <v>1154</v>
          </cell>
          <cell r="K346">
            <v>14.218103170394881</v>
          </cell>
          <cell r="P346">
            <v>1312</v>
          </cell>
          <cell r="Q346">
            <v>45.968412399291893</v>
          </cell>
        </row>
        <row r="347">
          <cell r="J347">
            <v>1155</v>
          </cell>
          <cell r="K347">
            <v>10.389556884765611</v>
          </cell>
          <cell r="P347">
            <v>1330</v>
          </cell>
          <cell r="Q347">
            <v>5.8249778747558505</v>
          </cell>
        </row>
        <row r="348">
          <cell r="J348">
            <v>1155</v>
          </cell>
          <cell r="K348">
            <v>81.590179443359304</v>
          </cell>
          <cell r="P348">
            <v>1330</v>
          </cell>
          <cell r="Q348">
            <v>5.6249779462814207</v>
          </cell>
        </row>
        <row r="349">
          <cell r="J349">
            <v>1156</v>
          </cell>
          <cell r="K349">
            <v>11.523747205734228</v>
          </cell>
          <cell r="P349">
            <v>1331</v>
          </cell>
          <cell r="Q349">
            <v>99.328077316284094</v>
          </cell>
        </row>
        <row r="350">
          <cell r="J350">
            <v>1156</v>
          </cell>
          <cell r="K350">
            <v>17.088559389114369</v>
          </cell>
          <cell r="P350">
            <v>1331</v>
          </cell>
          <cell r="Q350">
            <v>100.01006984710681</v>
          </cell>
        </row>
        <row r="351">
          <cell r="J351">
            <v>1156</v>
          </cell>
          <cell r="K351">
            <v>13.755295038223249</v>
          </cell>
          <cell r="P351">
            <v>1345</v>
          </cell>
          <cell r="Q351">
            <v>131.6269454956053</v>
          </cell>
        </row>
        <row r="352">
          <cell r="J352">
            <v>1156</v>
          </cell>
          <cell r="K352">
            <v>13.351182937622051</v>
          </cell>
          <cell r="P352">
            <v>1345</v>
          </cell>
          <cell r="Q352">
            <v>87.223201751708899</v>
          </cell>
        </row>
        <row r="353">
          <cell r="J353">
            <v>1156</v>
          </cell>
          <cell r="K353">
            <v>5.7230155467986892</v>
          </cell>
          <cell r="P353">
            <v>1346</v>
          </cell>
          <cell r="Q353">
            <v>13.442978978157031</v>
          </cell>
        </row>
        <row r="354">
          <cell r="J354">
            <v>1157</v>
          </cell>
          <cell r="K354">
            <v>94.097858428954893</v>
          </cell>
          <cell r="P354">
            <v>1346</v>
          </cell>
          <cell r="Q354">
            <v>177.73464584350521</v>
          </cell>
        </row>
        <row r="355">
          <cell r="J355">
            <v>1158</v>
          </cell>
          <cell r="K355">
            <v>140.5198516845702</v>
          </cell>
          <cell r="P355">
            <v>1346</v>
          </cell>
          <cell r="Q355">
            <v>126.8263063430785</v>
          </cell>
        </row>
        <row r="356">
          <cell r="J356">
            <v>1159</v>
          </cell>
          <cell r="K356">
            <v>137.0092887878416</v>
          </cell>
          <cell r="P356">
            <v>1347</v>
          </cell>
          <cell r="Q356">
            <v>309.21094131469647</v>
          </cell>
        </row>
        <row r="357">
          <cell r="J357">
            <v>1161</v>
          </cell>
          <cell r="K357">
            <v>294.53044509887627</v>
          </cell>
          <cell r="P357">
            <v>1347</v>
          </cell>
          <cell r="Q357">
            <v>184.2133369445794</v>
          </cell>
        </row>
        <row r="358">
          <cell r="J358">
            <v>1162</v>
          </cell>
          <cell r="K358">
            <v>90.515495300292898</v>
          </cell>
          <cell r="P358">
            <v>1348</v>
          </cell>
          <cell r="Q358">
            <v>225.03168106079019</v>
          </cell>
        </row>
        <row r="359">
          <cell r="J359">
            <v>1162</v>
          </cell>
          <cell r="K359">
            <v>32.889086723327623</v>
          </cell>
          <cell r="P359">
            <v>1348</v>
          </cell>
          <cell r="Q359">
            <v>269.90149307250948</v>
          </cell>
        </row>
        <row r="360">
          <cell r="J360">
            <v>1164</v>
          </cell>
          <cell r="K360">
            <v>104.00189781188951</v>
          </cell>
          <cell r="P360">
            <v>1355</v>
          </cell>
          <cell r="Q360">
            <v>25.350028991699158</v>
          </cell>
        </row>
        <row r="361">
          <cell r="J361">
            <v>1164</v>
          </cell>
          <cell r="K361">
            <v>162.9498138427733</v>
          </cell>
          <cell r="P361">
            <v>1358</v>
          </cell>
          <cell r="Q361">
            <v>2692.4328002929678</v>
          </cell>
        </row>
        <row r="362">
          <cell r="J362">
            <v>1166</v>
          </cell>
          <cell r="K362">
            <v>172.86457443237293</v>
          </cell>
          <cell r="P362">
            <v>1358</v>
          </cell>
          <cell r="Q362">
            <v>2119.402221679687</v>
          </cell>
        </row>
        <row r="363">
          <cell r="J363">
            <v>1166</v>
          </cell>
          <cell r="K363">
            <v>139.78261566162109</v>
          </cell>
          <cell r="P363">
            <v>1372</v>
          </cell>
          <cell r="Q363">
            <v>93.590085029601894</v>
          </cell>
        </row>
        <row r="364">
          <cell r="J364">
            <v>1167</v>
          </cell>
          <cell r="K364">
            <v>134.1656417846678</v>
          </cell>
          <cell r="P364">
            <v>1372</v>
          </cell>
          <cell r="Q364">
            <v>786.17591857910008</v>
          </cell>
        </row>
        <row r="365">
          <cell r="J365">
            <v>1168</v>
          </cell>
          <cell r="K365">
            <v>93.9238471984862</v>
          </cell>
          <cell r="P365">
            <v>1372</v>
          </cell>
          <cell r="Q365">
            <v>485.22413635253838</v>
          </cell>
        </row>
        <row r="366">
          <cell r="J366">
            <v>1168</v>
          </cell>
          <cell r="K366">
            <v>132.4519672393798</v>
          </cell>
          <cell r="P366">
            <v>1372</v>
          </cell>
          <cell r="Q366">
            <v>61.48165893554674</v>
          </cell>
        </row>
        <row r="367">
          <cell r="J367">
            <v>1169</v>
          </cell>
          <cell r="K367">
            <v>266.39459991455021</v>
          </cell>
          <cell r="P367">
            <v>1373</v>
          </cell>
          <cell r="Q367">
            <v>50.320810794830265</v>
          </cell>
        </row>
        <row r="368">
          <cell r="J368">
            <v>1169</v>
          </cell>
          <cell r="K368">
            <v>328.71116638183457</v>
          </cell>
          <cell r="P368">
            <v>1373</v>
          </cell>
          <cell r="Q368">
            <v>75.493745803832908</v>
          </cell>
        </row>
        <row r="369">
          <cell r="J369">
            <v>1173</v>
          </cell>
          <cell r="K369">
            <v>22.126908779144273</v>
          </cell>
          <cell r="P369">
            <v>6522</v>
          </cell>
          <cell r="Q369">
            <v>209.04560470581009</v>
          </cell>
        </row>
        <row r="370">
          <cell r="J370">
            <v>1174</v>
          </cell>
          <cell r="K370">
            <v>408.82156372070199</v>
          </cell>
          <cell r="P370">
            <v>6522</v>
          </cell>
          <cell r="Q370">
            <v>569.56091308593682</v>
          </cell>
        </row>
        <row r="371">
          <cell r="J371">
            <v>1174</v>
          </cell>
          <cell r="K371">
            <v>80.601861953735295</v>
          </cell>
          <cell r="P371">
            <v>6522</v>
          </cell>
          <cell r="Q371">
            <v>113.91217613220209</v>
          </cell>
        </row>
        <row r="372">
          <cell r="J372">
            <v>1174</v>
          </cell>
          <cell r="K372">
            <v>40.300930976867505</v>
          </cell>
          <cell r="P372">
            <v>6522</v>
          </cell>
          <cell r="Q372">
            <v>93.968729019164911</v>
          </cell>
        </row>
        <row r="373">
          <cell r="J373">
            <v>1174</v>
          </cell>
          <cell r="K373">
            <v>159.480354309082</v>
          </cell>
          <cell r="P373">
            <v>6522</v>
          </cell>
          <cell r="Q373">
            <v>247.38456153869569</v>
          </cell>
        </row>
        <row r="374">
          <cell r="J374">
            <v>1174</v>
          </cell>
          <cell r="K374">
            <v>39.870088577270401</v>
          </cell>
          <cell r="P374">
            <v>6540</v>
          </cell>
          <cell r="Q374">
            <v>285.30076599121043</v>
          </cell>
        </row>
        <row r="375">
          <cell r="J375">
            <v>1175</v>
          </cell>
          <cell r="K375">
            <v>76.078964233398295</v>
          </cell>
          <cell r="P375">
            <v>6540</v>
          </cell>
          <cell r="Q375">
            <v>47.550127983093226</v>
          </cell>
        </row>
        <row r="376">
          <cell r="J376">
            <v>1177</v>
          </cell>
          <cell r="K376">
            <v>667.35725402831906</v>
          </cell>
          <cell r="P376">
            <v>6540</v>
          </cell>
          <cell r="Q376">
            <v>431.73196411132722</v>
          </cell>
        </row>
        <row r="377">
          <cell r="J377">
            <v>1179</v>
          </cell>
          <cell r="K377">
            <v>356.86673736572101</v>
          </cell>
          <cell r="P377">
            <v>6540</v>
          </cell>
          <cell r="Q377">
            <v>71.955327987670799</v>
          </cell>
        </row>
        <row r="378">
          <cell r="J378">
            <v>1180</v>
          </cell>
          <cell r="K378">
            <v>120.04203033447259</v>
          </cell>
          <cell r="P378">
            <v>6545</v>
          </cell>
          <cell r="Q378">
            <v>98.101063728332463</v>
          </cell>
        </row>
        <row r="379">
          <cell r="J379">
            <v>1180</v>
          </cell>
          <cell r="K379">
            <v>300.10505676269491</v>
          </cell>
          <cell r="P379">
            <v>6545</v>
          </cell>
          <cell r="Q379">
            <v>98.101063728332463</v>
          </cell>
        </row>
        <row r="380">
          <cell r="J380">
            <v>1180</v>
          </cell>
          <cell r="K380">
            <v>243.5356445312498</v>
          </cell>
          <cell r="P380">
            <v>6545</v>
          </cell>
          <cell r="Q380">
            <v>147.15159606933588</v>
          </cell>
        </row>
        <row r="381">
          <cell r="J381">
            <v>1181</v>
          </cell>
          <cell r="K381">
            <v>229.5238685607909</v>
          </cell>
          <cell r="P381">
            <v>6545</v>
          </cell>
          <cell r="Q381">
            <v>795.88953399658067</v>
          </cell>
        </row>
        <row r="382">
          <cell r="J382">
            <v>1181</v>
          </cell>
          <cell r="K382">
            <v>234.49249267578111</v>
          </cell>
          <cell r="P382">
            <v>6545</v>
          </cell>
          <cell r="Q382">
            <v>98.101063728332463</v>
          </cell>
        </row>
        <row r="383">
          <cell r="J383">
            <v>1182</v>
          </cell>
          <cell r="K383">
            <v>37.644762992858801</v>
          </cell>
          <cell r="P383">
            <v>6545</v>
          </cell>
          <cell r="Q383">
            <v>97.275391578674146</v>
          </cell>
        </row>
        <row r="384">
          <cell r="J384">
            <v>1182</v>
          </cell>
          <cell r="K384">
            <v>77.78039360046381</v>
          </cell>
          <cell r="P384">
            <v>6545</v>
          </cell>
          <cell r="Q384">
            <v>97.275391578674146</v>
          </cell>
        </row>
        <row r="385">
          <cell r="J385">
            <v>1183</v>
          </cell>
          <cell r="K385">
            <v>160.0584754943846</v>
          </cell>
          <cell r="P385">
            <v>6545</v>
          </cell>
          <cell r="Q385">
            <v>1078.4116210937491</v>
          </cell>
        </row>
        <row r="386">
          <cell r="J386">
            <v>1183</v>
          </cell>
          <cell r="K386">
            <v>43.929999351501294</v>
          </cell>
          <cell r="P386">
            <v>6545</v>
          </cell>
          <cell r="Q386">
            <v>1081.586654663085</v>
          </cell>
        </row>
        <row r="387">
          <cell r="J387">
            <v>1187</v>
          </cell>
          <cell r="K387">
            <v>64.500999450683508</v>
          </cell>
          <cell r="P387">
            <v>6550</v>
          </cell>
          <cell r="Q387">
            <v>427.7452621459953</v>
          </cell>
        </row>
        <row r="388">
          <cell r="J388">
            <v>1187</v>
          </cell>
          <cell r="K388">
            <v>18.667805194854722</v>
          </cell>
          <cell r="P388">
            <v>6550</v>
          </cell>
          <cell r="Q388">
            <v>1840.990386962882</v>
          </cell>
        </row>
        <row r="389">
          <cell r="J389">
            <v>1190</v>
          </cell>
          <cell r="K389">
            <v>155.4752597808837</v>
          </cell>
          <cell r="P389">
            <v>6550</v>
          </cell>
          <cell r="Q389">
            <v>342.92570495605412</v>
          </cell>
        </row>
        <row r="390">
          <cell r="J390">
            <v>1192</v>
          </cell>
          <cell r="K390">
            <v>66.553162574767896</v>
          </cell>
          <cell r="P390">
            <v>6550</v>
          </cell>
          <cell r="Q390">
            <v>1143.085662841796</v>
          </cell>
        </row>
        <row r="391">
          <cell r="J391">
            <v>1192</v>
          </cell>
          <cell r="K391">
            <v>61.712776184081896</v>
          </cell>
          <cell r="P391">
            <v>6550</v>
          </cell>
          <cell r="Q391">
            <v>214.7822055816649</v>
          </cell>
        </row>
        <row r="392">
          <cell r="J392">
            <v>1196</v>
          </cell>
          <cell r="K392">
            <v>226.74800872802729</v>
          </cell>
          <cell r="P392">
            <v>6550</v>
          </cell>
          <cell r="Q392">
            <v>214.7822055816649</v>
          </cell>
        </row>
        <row r="393">
          <cell r="J393">
            <v>1197</v>
          </cell>
          <cell r="K393">
            <v>227.09779357910099</v>
          </cell>
          <cell r="P393">
            <v>6550</v>
          </cell>
          <cell r="Q393">
            <v>1371.7028198242181</v>
          </cell>
        </row>
        <row r="394">
          <cell r="J394">
            <v>1200</v>
          </cell>
          <cell r="K394">
            <v>3.0187990665435698</v>
          </cell>
          <cell r="P394">
            <v>6550</v>
          </cell>
          <cell r="Q394">
            <v>228.61713790893549</v>
          </cell>
        </row>
        <row r="395">
          <cell r="J395">
            <v>1200</v>
          </cell>
          <cell r="K395">
            <v>12.075196266174299</v>
          </cell>
          <cell r="P395">
            <v>6554</v>
          </cell>
          <cell r="Q395">
            <v>886.03076171874909</v>
          </cell>
        </row>
        <row r="396">
          <cell r="J396">
            <v>1200</v>
          </cell>
          <cell r="K396">
            <v>26.606390953063951</v>
          </cell>
          <cell r="P396">
            <v>6554</v>
          </cell>
          <cell r="Q396">
            <v>886.03076171874909</v>
          </cell>
        </row>
        <row r="397">
          <cell r="J397">
            <v>1201</v>
          </cell>
          <cell r="K397">
            <v>22.849999427795399</v>
          </cell>
          <cell r="P397">
            <v>6554</v>
          </cell>
          <cell r="Q397">
            <v>869.99514770507801</v>
          </cell>
        </row>
        <row r="398">
          <cell r="J398">
            <v>1202</v>
          </cell>
          <cell r="K398">
            <v>296.2908706665026</v>
          </cell>
          <cell r="P398">
            <v>6554</v>
          </cell>
          <cell r="Q398">
            <v>870.78631591796795</v>
          </cell>
        </row>
        <row r="399">
          <cell r="J399">
            <v>1202</v>
          </cell>
          <cell r="K399">
            <v>74.072717666625806</v>
          </cell>
          <cell r="P399">
            <v>6554</v>
          </cell>
          <cell r="Q399">
            <v>349.17793464660576</v>
          </cell>
        </row>
        <row r="400">
          <cell r="J400">
            <v>1202</v>
          </cell>
          <cell r="K400">
            <v>31.756323814391997</v>
          </cell>
          <cell r="P400">
            <v>6554</v>
          </cell>
          <cell r="Q400">
            <v>785.65028762817292</v>
          </cell>
        </row>
        <row r="401">
          <cell r="J401">
            <v>1203</v>
          </cell>
          <cell r="K401">
            <v>3.9064102768897899</v>
          </cell>
          <cell r="P401">
            <v>6554</v>
          </cell>
          <cell r="Q401">
            <v>714.159278869628</v>
          </cell>
        </row>
        <row r="402">
          <cell r="J402">
            <v>1203</v>
          </cell>
          <cell r="K402">
            <v>7.9378205537795896</v>
          </cell>
          <cell r="P402">
            <v>6555</v>
          </cell>
          <cell r="Q402">
            <v>82.434753417968594</v>
          </cell>
        </row>
        <row r="403">
          <cell r="J403">
            <v>1203</v>
          </cell>
          <cell r="K403">
            <v>12.094230890274039</v>
          </cell>
          <cell r="P403">
            <v>6556</v>
          </cell>
          <cell r="Q403">
            <v>77.340293884277258</v>
          </cell>
        </row>
        <row r="404">
          <cell r="J404">
            <v>1203</v>
          </cell>
          <cell r="K404">
            <v>0</v>
          </cell>
          <cell r="P404">
            <v>6560</v>
          </cell>
          <cell r="Q404">
            <v>360.37573623657204</v>
          </cell>
        </row>
        <row r="405">
          <cell r="J405">
            <v>1203</v>
          </cell>
          <cell r="K405">
            <v>0</v>
          </cell>
          <cell r="P405">
            <v>6560</v>
          </cell>
          <cell r="Q405">
            <v>334.7922973632808</v>
          </cell>
        </row>
        <row r="406">
          <cell r="J406">
            <v>1204</v>
          </cell>
          <cell r="K406">
            <v>30.446620941162088</v>
          </cell>
          <cell r="P406">
            <v>6560</v>
          </cell>
          <cell r="Q406">
            <v>255.62671661376871</v>
          </cell>
        </row>
        <row r="407">
          <cell r="J407">
            <v>1204</v>
          </cell>
          <cell r="K407">
            <v>66.817966461181499</v>
          </cell>
          <cell r="P407">
            <v>6560</v>
          </cell>
          <cell r="Q407">
            <v>69.341413497924705</v>
          </cell>
        </row>
        <row r="408">
          <cell r="J408">
            <v>1205</v>
          </cell>
          <cell r="K408">
            <v>55.641666412353395</v>
          </cell>
          <cell r="P408">
            <v>6560</v>
          </cell>
          <cell r="Q408">
            <v>100.44731903076161</v>
          </cell>
        </row>
        <row r="409">
          <cell r="J409">
            <v>1205</v>
          </cell>
          <cell r="K409">
            <v>112.17222213745099</v>
          </cell>
          <cell r="P409">
            <v>6566</v>
          </cell>
          <cell r="Q409">
            <v>476.01382446289017</v>
          </cell>
        </row>
        <row r="410">
          <cell r="J410">
            <v>1206</v>
          </cell>
          <cell r="K410">
            <v>4.2067078351974398</v>
          </cell>
          <cell r="P410">
            <v>6566</v>
          </cell>
          <cell r="Q410">
            <v>97.85956430435165</v>
          </cell>
        </row>
        <row r="411">
          <cell r="J411">
            <v>1207</v>
          </cell>
          <cell r="K411">
            <v>14.836272239685051</v>
          </cell>
          <cell r="P411">
            <v>6566</v>
          </cell>
          <cell r="Q411">
            <v>65.239706993102956</v>
          </cell>
        </row>
        <row r="412">
          <cell r="J412">
            <v>1208</v>
          </cell>
          <cell r="K412">
            <v>14.29509210586547</v>
          </cell>
          <cell r="P412">
            <v>6566</v>
          </cell>
          <cell r="Q412">
            <v>293.57865524291952</v>
          </cell>
        </row>
        <row r="413">
          <cell r="J413">
            <v>1209</v>
          </cell>
          <cell r="K413">
            <v>23.378986358642489</v>
          </cell>
          <cell r="P413">
            <v>6577</v>
          </cell>
          <cell r="Q413">
            <v>56.834168434142946</v>
          </cell>
        </row>
        <row r="414">
          <cell r="J414">
            <v>1209</v>
          </cell>
          <cell r="K414">
            <v>27.036517143249419</v>
          </cell>
          <cell r="P414">
            <v>6599</v>
          </cell>
          <cell r="Q414">
            <v>5.8309082984924228</v>
          </cell>
        </row>
        <row r="415">
          <cell r="J415">
            <v>1209</v>
          </cell>
          <cell r="K415">
            <v>13.51825857162474</v>
          </cell>
          <cell r="P415">
            <v>6599</v>
          </cell>
          <cell r="Q415">
            <v>11.994395017623891</v>
          </cell>
        </row>
        <row r="416">
          <cell r="J416">
            <v>1210</v>
          </cell>
          <cell r="K416">
            <v>138.5481529235839</v>
          </cell>
          <cell r="P416">
            <v>6599</v>
          </cell>
          <cell r="Q416">
            <v>380.72440719604458</v>
          </cell>
        </row>
        <row r="417">
          <cell r="J417">
            <v>1211</v>
          </cell>
          <cell r="K417">
            <v>97.461021423339716</v>
          </cell>
          <cell r="P417">
            <v>6599</v>
          </cell>
          <cell r="Q417">
            <v>1106.469406127929</v>
          </cell>
        </row>
        <row r="418">
          <cell r="J418">
            <v>1212</v>
          </cell>
          <cell r="K418">
            <v>182.00468826293928</v>
          </cell>
          <cell r="P418">
            <v>6599</v>
          </cell>
          <cell r="Q418">
            <v>12.01746463775633</v>
          </cell>
        </row>
        <row r="419">
          <cell r="J419">
            <v>1212</v>
          </cell>
          <cell r="K419">
            <v>448.360130310057</v>
          </cell>
          <cell r="P419">
            <v>1661</v>
          </cell>
          <cell r="Q419">
            <v>0.61812762171029967</v>
          </cell>
        </row>
        <row r="420">
          <cell r="J420">
            <v>1212</v>
          </cell>
          <cell r="K420">
            <v>149.4533729553221</v>
          </cell>
          <cell r="P420">
            <v>1661</v>
          </cell>
          <cell r="Q420">
            <v>12.622554302215562</v>
          </cell>
        </row>
        <row r="421">
          <cell r="J421">
            <v>1214</v>
          </cell>
          <cell r="K421">
            <v>395.6124343872055</v>
          </cell>
          <cell r="P421">
            <v>1885</v>
          </cell>
          <cell r="Q421">
            <v>16.620757818222021</v>
          </cell>
        </row>
        <row r="422">
          <cell r="J422">
            <v>1215</v>
          </cell>
          <cell r="K422">
            <v>197.2023925781248</v>
          </cell>
          <cell r="P422">
            <v>1888</v>
          </cell>
          <cell r="Q422">
            <v>14.501204729080181</v>
          </cell>
        </row>
        <row r="423">
          <cell r="J423">
            <v>1216</v>
          </cell>
          <cell r="K423">
            <v>368.22260284423686</v>
          </cell>
          <cell r="P423">
            <v>1889</v>
          </cell>
          <cell r="Q423">
            <v>2.3716101050376821</v>
          </cell>
        </row>
        <row r="424">
          <cell r="J424">
            <v>1217</v>
          </cell>
          <cell r="K424">
            <v>211.50228500366188</v>
          </cell>
          <cell r="P424">
            <v>1890</v>
          </cell>
          <cell r="Q424">
            <v>16.18519282341002</v>
          </cell>
        </row>
        <row r="425">
          <cell r="J425">
            <v>1218</v>
          </cell>
          <cell r="K425">
            <v>424.67998504638609</v>
          </cell>
          <cell r="P425">
            <v>1901</v>
          </cell>
          <cell r="Q425">
            <v>45.450000762939396</v>
          </cell>
        </row>
        <row r="426">
          <cell r="J426">
            <v>1219</v>
          </cell>
          <cell r="K426">
            <v>16.913586616516088</v>
          </cell>
          <cell r="P426">
            <v>1901</v>
          </cell>
          <cell r="Q426">
            <v>38.033514261245628</v>
          </cell>
        </row>
        <row r="427">
          <cell r="J427">
            <v>1219</v>
          </cell>
          <cell r="K427">
            <v>40.413344383239505</v>
          </cell>
          <cell r="P427">
            <v>1903</v>
          </cell>
          <cell r="Q427">
            <v>136.69350433349601</v>
          </cell>
        </row>
        <row r="428">
          <cell r="J428">
            <v>1219</v>
          </cell>
          <cell r="K428">
            <v>38.648345947265497</v>
          </cell>
          <cell r="P428">
            <v>1903</v>
          </cell>
          <cell r="Q428">
            <v>123.73657608032211</v>
          </cell>
        </row>
        <row r="429">
          <cell r="J429">
            <v>1221</v>
          </cell>
          <cell r="K429">
            <v>115.2230911254882</v>
          </cell>
          <cell r="P429">
            <v>1908</v>
          </cell>
          <cell r="Q429">
            <v>13.151282310485829</v>
          </cell>
        </row>
        <row r="430">
          <cell r="J430">
            <v>1221</v>
          </cell>
          <cell r="K430">
            <v>343.47450256347611</v>
          </cell>
          <cell r="P430">
            <v>1908</v>
          </cell>
          <cell r="Q430">
            <v>47.495841979980369</v>
          </cell>
        </row>
        <row r="431">
          <cell r="J431">
            <v>1222</v>
          </cell>
          <cell r="K431">
            <v>112.1562309265135</v>
          </cell>
          <cell r="P431">
            <v>1909</v>
          </cell>
          <cell r="Q431">
            <v>15.953831434249841</v>
          </cell>
        </row>
        <row r="432">
          <cell r="J432">
            <v>1222</v>
          </cell>
          <cell r="K432">
            <v>193.96805953979481</v>
          </cell>
          <cell r="P432">
            <v>1909</v>
          </cell>
          <cell r="Q432">
            <v>27.254526376724172</v>
          </cell>
        </row>
        <row r="433">
          <cell r="J433">
            <v>1225</v>
          </cell>
          <cell r="K433">
            <v>64.248525619506694</v>
          </cell>
          <cell r="P433">
            <v>1912</v>
          </cell>
          <cell r="Q433">
            <v>2.79285728931427</v>
          </cell>
        </row>
        <row r="434">
          <cell r="J434">
            <v>1225</v>
          </cell>
          <cell r="K434">
            <v>64.248525619506694</v>
          </cell>
          <cell r="P434">
            <v>1912</v>
          </cell>
          <cell r="Q434">
            <v>2.9833333492279053</v>
          </cell>
        </row>
        <row r="435">
          <cell r="J435">
            <v>1229</v>
          </cell>
          <cell r="K435">
            <v>203.19301986694319</v>
          </cell>
          <cell r="P435">
            <v>1913</v>
          </cell>
          <cell r="Q435">
            <v>17.859095335006682</v>
          </cell>
        </row>
        <row r="436">
          <cell r="J436">
            <v>1230</v>
          </cell>
          <cell r="K436">
            <v>386.04405975341604</v>
          </cell>
          <cell r="P436">
            <v>1913</v>
          </cell>
          <cell r="Q436">
            <v>35.015198707580488</v>
          </cell>
        </row>
        <row r="437">
          <cell r="J437">
            <v>1230</v>
          </cell>
          <cell r="K437">
            <v>293.04457855224558</v>
          </cell>
          <cell r="P437">
            <v>1914</v>
          </cell>
          <cell r="Q437">
            <v>32.412612438201819</v>
          </cell>
        </row>
        <row r="438">
          <cell r="J438">
            <v>1230</v>
          </cell>
          <cell r="K438">
            <v>58.253034591674705</v>
          </cell>
          <cell r="P438">
            <v>1914</v>
          </cell>
          <cell r="Q438">
            <v>36.349999904632512</v>
          </cell>
        </row>
        <row r="439">
          <cell r="J439">
            <v>1230</v>
          </cell>
          <cell r="K439">
            <v>358.7205581665026</v>
          </cell>
          <cell r="P439">
            <v>1915</v>
          </cell>
          <cell r="Q439">
            <v>6.7071429491042913</v>
          </cell>
        </row>
        <row r="440">
          <cell r="J440">
            <v>1230</v>
          </cell>
          <cell r="K440">
            <v>28.275075912475497</v>
          </cell>
          <cell r="P440">
            <v>1915</v>
          </cell>
          <cell r="Q440">
            <v>22.17519330978385</v>
          </cell>
        </row>
        <row r="441">
          <cell r="J441">
            <v>1230</v>
          </cell>
          <cell r="K441">
            <v>144.44390106201161</v>
          </cell>
          <cell r="P441">
            <v>1916</v>
          </cell>
          <cell r="Q441">
            <v>37.469705343246453</v>
          </cell>
        </row>
        <row r="442">
          <cell r="J442">
            <v>1230</v>
          </cell>
          <cell r="K442">
            <v>0.4822403788566581</v>
          </cell>
          <cell r="P442">
            <v>1916</v>
          </cell>
          <cell r="Q442">
            <v>6.2844527959823493</v>
          </cell>
        </row>
        <row r="443">
          <cell r="J443">
            <v>1232</v>
          </cell>
          <cell r="K443">
            <v>13.93447971343992</v>
          </cell>
          <cell r="P443">
            <v>1917</v>
          </cell>
          <cell r="Q443">
            <v>17.445385694503678</v>
          </cell>
        </row>
        <row r="444">
          <cell r="J444">
            <v>1232</v>
          </cell>
          <cell r="K444">
            <v>13.93447971343992</v>
          </cell>
          <cell r="P444">
            <v>1917</v>
          </cell>
          <cell r="Q444">
            <v>19.331183433532619</v>
          </cell>
        </row>
        <row r="445">
          <cell r="J445">
            <v>1232</v>
          </cell>
          <cell r="K445">
            <v>202.39721298217762</v>
          </cell>
          <cell r="P445">
            <v>1918</v>
          </cell>
          <cell r="Q445">
            <v>0</v>
          </cell>
        </row>
        <row r="446">
          <cell r="J446">
            <v>1233</v>
          </cell>
          <cell r="K446">
            <v>124.4253559112548</v>
          </cell>
          <cell r="P446">
            <v>1919</v>
          </cell>
          <cell r="Q446">
            <v>23.95450592041006</v>
          </cell>
        </row>
        <row r="447">
          <cell r="J447">
            <v>1233</v>
          </cell>
          <cell r="K447">
            <v>251.06157684326169</v>
          </cell>
          <cell r="P447">
            <v>1919</v>
          </cell>
          <cell r="Q447">
            <v>16.64999985694881</v>
          </cell>
        </row>
        <row r="448">
          <cell r="J448">
            <v>1234</v>
          </cell>
          <cell r="K448">
            <v>19.474367141723622</v>
          </cell>
          <cell r="P448">
            <v>1921</v>
          </cell>
          <cell r="Q448">
            <v>57.518840789794801</v>
          </cell>
        </row>
        <row r="449">
          <cell r="J449">
            <v>1234</v>
          </cell>
          <cell r="K449">
            <v>330.1487960815424</v>
          </cell>
          <cell r="P449">
            <v>1921</v>
          </cell>
          <cell r="Q449">
            <v>17.773795604705782</v>
          </cell>
        </row>
        <row r="450">
          <cell r="J450">
            <v>1234</v>
          </cell>
          <cell r="K450">
            <v>598.19380187988202</v>
          </cell>
          <cell r="P450">
            <v>1921</v>
          </cell>
          <cell r="Q450">
            <v>90.828420639037901</v>
          </cell>
        </row>
        <row r="451">
          <cell r="J451">
            <v>1236</v>
          </cell>
          <cell r="K451">
            <v>110.63602638244619</v>
          </cell>
          <cell r="P451">
            <v>1926</v>
          </cell>
          <cell r="Q451">
            <v>24.521534919738691</v>
          </cell>
        </row>
        <row r="452">
          <cell r="J452">
            <v>1236</v>
          </cell>
          <cell r="K452">
            <v>92.262430191039897</v>
          </cell>
          <cell r="P452">
            <v>1926</v>
          </cell>
          <cell r="Q452">
            <v>34.265389919280928</v>
          </cell>
        </row>
        <row r="453">
          <cell r="J453">
            <v>1236</v>
          </cell>
          <cell r="K453">
            <v>2.6841488331556289</v>
          </cell>
          <cell r="P453">
            <v>1927</v>
          </cell>
          <cell r="Q453">
            <v>46.30186796188336</v>
          </cell>
        </row>
        <row r="454">
          <cell r="J454">
            <v>1273</v>
          </cell>
          <cell r="K454">
            <v>152.55244445800781</v>
          </cell>
          <cell r="P454">
            <v>1927</v>
          </cell>
          <cell r="Q454">
            <v>39.224618196487349</v>
          </cell>
        </row>
        <row r="455">
          <cell r="J455">
            <v>1238</v>
          </cell>
          <cell r="K455">
            <v>128.17460823059059</v>
          </cell>
          <cell r="P455">
            <v>1927</v>
          </cell>
          <cell r="Q455">
            <v>81.839183807372905</v>
          </cell>
        </row>
        <row r="456">
          <cell r="J456">
            <v>1238</v>
          </cell>
          <cell r="K456">
            <v>226.18967437744132</v>
          </cell>
          <cell r="P456">
            <v>1927</v>
          </cell>
          <cell r="Q456">
            <v>42.854386329650794</v>
          </cell>
        </row>
        <row r="457">
          <cell r="J457">
            <v>1240</v>
          </cell>
          <cell r="K457">
            <v>55.679647445678604</v>
          </cell>
          <cell r="P457">
            <v>1929</v>
          </cell>
          <cell r="Q457">
            <v>24.56438922882073</v>
          </cell>
        </row>
        <row r="458">
          <cell r="J458">
            <v>1240</v>
          </cell>
          <cell r="K458">
            <v>218.79815673828111</v>
          </cell>
          <cell r="P458">
            <v>1929</v>
          </cell>
          <cell r="Q458">
            <v>14.861838698387142</v>
          </cell>
        </row>
        <row r="459">
          <cell r="J459">
            <v>1240</v>
          </cell>
          <cell r="K459">
            <v>457.75157165527196</v>
          </cell>
          <cell r="P459">
            <v>1935</v>
          </cell>
          <cell r="Q459">
            <v>59.465760231017889</v>
          </cell>
        </row>
        <row r="460">
          <cell r="J460">
            <v>1240</v>
          </cell>
          <cell r="K460">
            <v>91.550321578979407</v>
          </cell>
          <cell r="P460">
            <v>1935</v>
          </cell>
          <cell r="Q460">
            <v>77.731574058532502</v>
          </cell>
        </row>
        <row r="461">
          <cell r="J461">
            <v>1242</v>
          </cell>
          <cell r="K461">
            <v>506.06826782226301</v>
          </cell>
          <cell r="P461">
            <v>1952</v>
          </cell>
          <cell r="Q461">
            <v>24.416028022766099</v>
          </cell>
        </row>
        <row r="462">
          <cell r="J462">
            <v>1243</v>
          </cell>
          <cell r="K462">
            <v>136.39451980590812</v>
          </cell>
          <cell r="P462">
            <v>3870</v>
          </cell>
          <cell r="Q462">
            <v>28.645786046981783</v>
          </cell>
        </row>
        <row r="463">
          <cell r="J463">
            <v>1244</v>
          </cell>
          <cell r="K463">
            <v>178.25625228881822</v>
          </cell>
          <cell r="P463">
            <v>3870</v>
          </cell>
          <cell r="Q463">
            <v>9.1073703765869105</v>
          </cell>
        </row>
        <row r="464">
          <cell r="J464">
            <v>1245</v>
          </cell>
          <cell r="K464">
            <v>57.133217811584394</v>
          </cell>
          <cell r="P464">
            <v>3870</v>
          </cell>
          <cell r="Q464">
            <v>12.04826807975768</v>
          </cell>
        </row>
        <row r="465">
          <cell r="J465">
            <v>1245</v>
          </cell>
          <cell r="K465">
            <v>401.14592742919791</v>
          </cell>
          <cell r="P465">
            <v>3870</v>
          </cell>
          <cell r="Q465">
            <v>33.369533300399766</v>
          </cell>
        </row>
        <row r="466">
          <cell r="J466">
            <v>1245</v>
          </cell>
          <cell r="K466">
            <v>115.515354156494</v>
          </cell>
          <cell r="P466">
            <v>3855</v>
          </cell>
          <cell r="Q466">
            <v>27.957697868347147</v>
          </cell>
        </row>
        <row r="467">
          <cell r="J467">
            <v>1245</v>
          </cell>
          <cell r="K467">
            <v>566.05131530761696</v>
          </cell>
          <cell r="P467">
            <v>3870</v>
          </cell>
          <cell r="Q467">
            <v>11.95810151100158</v>
          </cell>
        </row>
        <row r="468">
          <cell r="J468">
            <v>1247</v>
          </cell>
          <cell r="K468">
            <v>64.772436141967603</v>
          </cell>
          <cell r="P468">
            <v>3812</v>
          </cell>
          <cell r="Q468">
            <v>66.71025753021226</v>
          </cell>
        </row>
        <row r="469">
          <cell r="J469">
            <v>1248</v>
          </cell>
          <cell r="K469">
            <v>69.868759155273295</v>
          </cell>
          <cell r="P469">
            <v>3812</v>
          </cell>
          <cell r="Q469">
            <v>117.1028938293456</v>
          </cell>
        </row>
        <row r="470">
          <cell r="J470">
            <v>1248</v>
          </cell>
          <cell r="K470">
            <v>203.96502685546869</v>
          </cell>
          <cell r="P470">
            <v>3701</v>
          </cell>
          <cell r="Q470">
            <v>1413.603759765623</v>
          </cell>
        </row>
        <row r="471">
          <cell r="J471">
            <v>1249</v>
          </cell>
          <cell r="K471">
            <v>170.42173004150379</v>
          </cell>
          <cell r="P471">
            <v>3701</v>
          </cell>
          <cell r="Q471">
            <v>822.60432434081895</v>
          </cell>
        </row>
        <row r="472">
          <cell r="J472">
            <v>1249</v>
          </cell>
          <cell r="K472">
            <v>85.210865020751797</v>
          </cell>
          <cell r="P472">
            <v>6535</v>
          </cell>
          <cell r="Q472">
            <v>473.28409194946198</v>
          </cell>
        </row>
        <row r="473">
          <cell r="J473">
            <v>1249</v>
          </cell>
          <cell r="K473">
            <v>100.82162666320789</v>
          </cell>
          <cell r="P473">
            <v>6535</v>
          </cell>
          <cell r="Q473">
            <v>781.00936889648392</v>
          </cell>
        </row>
        <row r="474">
          <cell r="J474">
            <v>1249</v>
          </cell>
          <cell r="K474">
            <v>403.28650665283101</v>
          </cell>
          <cell r="P474">
            <v>6532</v>
          </cell>
          <cell r="Q474">
            <v>64.636527061462274</v>
          </cell>
        </row>
        <row r="475">
          <cell r="J475">
            <v>1249</v>
          </cell>
          <cell r="K475">
            <v>100.82162666320789</v>
          </cell>
          <cell r="P475">
            <v>6511</v>
          </cell>
          <cell r="Q475">
            <v>1190.1366958618155</v>
          </cell>
        </row>
        <row r="476">
          <cell r="J476">
            <v>1250</v>
          </cell>
          <cell r="K476">
            <v>149.30329132080061</v>
          </cell>
          <cell r="P476">
            <v>6511</v>
          </cell>
          <cell r="Q476">
            <v>160.40220069885186</v>
          </cell>
        </row>
        <row r="477">
          <cell r="J477">
            <v>1251</v>
          </cell>
          <cell r="K477">
            <v>79.827583312988097</v>
          </cell>
          <cell r="P477">
            <v>6511</v>
          </cell>
          <cell r="Q477">
            <v>3296.8358764648433</v>
          </cell>
        </row>
        <row r="478">
          <cell r="J478">
            <v>1251</v>
          </cell>
          <cell r="K478">
            <v>84.301432609558006</v>
          </cell>
          <cell r="P478">
            <v>6510</v>
          </cell>
          <cell r="Q478">
            <v>337.97117614746003</v>
          </cell>
        </row>
        <row r="479">
          <cell r="J479">
            <v>1251</v>
          </cell>
          <cell r="K479">
            <v>16.860286474227902</v>
          </cell>
          <cell r="P479">
            <v>6510</v>
          </cell>
          <cell r="Q479">
            <v>66.926644802093421</v>
          </cell>
        </row>
        <row r="480">
          <cell r="J480">
            <v>1252</v>
          </cell>
          <cell r="K480">
            <v>415.0018920898429</v>
          </cell>
          <cell r="P480">
            <v>6510</v>
          </cell>
          <cell r="Q480">
            <v>837.49168395995889</v>
          </cell>
        </row>
        <row r="481">
          <cell r="J481">
            <v>1253</v>
          </cell>
          <cell r="K481">
            <v>199.4468231201171</v>
          </cell>
          <cell r="P481">
            <v>3421</v>
          </cell>
          <cell r="Q481">
            <v>6.6551545858383001</v>
          </cell>
        </row>
        <row r="482">
          <cell r="J482">
            <v>1253</v>
          </cell>
          <cell r="K482">
            <v>265.92911529540919</v>
          </cell>
          <cell r="P482">
            <v>3414</v>
          </cell>
          <cell r="Q482">
            <v>90.813561439514018</v>
          </cell>
        </row>
        <row r="483">
          <cell r="J483">
            <v>1253</v>
          </cell>
          <cell r="K483">
            <v>150.53048324584941</v>
          </cell>
          <cell r="P483">
            <v>3414</v>
          </cell>
          <cell r="Q483">
            <v>135.84447669982902</v>
          </cell>
        </row>
        <row r="484">
          <cell r="J484">
            <v>1253</v>
          </cell>
          <cell r="K484">
            <v>75.265241622924705</v>
          </cell>
          <cell r="P484">
            <v>3402</v>
          </cell>
          <cell r="Q484">
            <v>35.770093441009458</v>
          </cell>
        </row>
        <row r="485">
          <cell r="J485">
            <v>1253</v>
          </cell>
          <cell r="K485">
            <v>225.7957382202147</v>
          </cell>
          <cell r="P485">
            <v>3227</v>
          </cell>
          <cell r="Q485">
            <v>34.017549276351872</v>
          </cell>
        </row>
        <row r="486">
          <cell r="J486">
            <v>1255</v>
          </cell>
          <cell r="K486">
            <v>622.94291687011696</v>
          </cell>
          <cell r="P486">
            <v>3280</v>
          </cell>
          <cell r="Q486">
            <v>88.505483627319194</v>
          </cell>
        </row>
        <row r="487">
          <cell r="J487">
            <v>1255</v>
          </cell>
          <cell r="K487">
            <v>557.51584625244107</v>
          </cell>
          <cell r="P487">
            <v>3280</v>
          </cell>
          <cell r="Q487">
            <v>140.991687774658</v>
          </cell>
        </row>
        <row r="488">
          <cell r="J488">
            <v>1255</v>
          </cell>
          <cell r="K488">
            <v>411.17910766601528</v>
          </cell>
          <cell r="P488">
            <v>3280</v>
          </cell>
          <cell r="Q488">
            <v>128.2706489562988</v>
          </cell>
        </row>
        <row r="489">
          <cell r="J489">
            <v>1256</v>
          </cell>
          <cell r="K489">
            <v>552.07484436034997</v>
          </cell>
          <cell r="P489">
            <v>3227</v>
          </cell>
          <cell r="Q489">
            <v>3.8584591150283734</v>
          </cell>
        </row>
        <row r="490">
          <cell r="J490">
            <v>1257</v>
          </cell>
          <cell r="K490">
            <v>347.74482727050679</v>
          </cell>
          <cell r="P490">
            <v>3227</v>
          </cell>
          <cell r="Q490">
            <v>3.8584591150283734</v>
          </cell>
        </row>
        <row r="491">
          <cell r="J491">
            <v>1260</v>
          </cell>
          <cell r="K491">
            <v>128.4626731872558</v>
          </cell>
          <cell r="P491">
            <v>3275</v>
          </cell>
          <cell r="Q491">
            <v>66.88811016082748</v>
          </cell>
        </row>
        <row r="492">
          <cell r="J492">
            <v>1261</v>
          </cell>
          <cell r="K492">
            <v>398.95533752441298</v>
          </cell>
          <cell r="P492">
            <v>3275</v>
          </cell>
          <cell r="Q492">
            <v>73.582362174987708</v>
          </cell>
        </row>
        <row r="493">
          <cell r="J493">
            <v>1265</v>
          </cell>
          <cell r="K493">
            <v>222.08379364013661</v>
          </cell>
          <cell r="P493">
            <v>3270</v>
          </cell>
          <cell r="Q493">
            <v>76.731077194213597</v>
          </cell>
        </row>
        <row r="494">
          <cell r="J494">
            <v>1266</v>
          </cell>
          <cell r="K494">
            <v>302.16883850097588</v>
          </cell>
          <cell r="P494">
            <v>3270</v>
          </cell>
          <cell r="Q494">
            <v>93.694236755371008</v>
          </cell>
        </row>
        <row r="495">
          <cell r="J495">
            <v>1268</v>
          </cell>
          <cell r="K495">
            <v>202.36744689941398</v>
          </cell>
          <cell r="P495">
            <v>3247</v>
          </cell>
          <cell r="Q495">
            <v>0.96855740994214801</v>
          </cell>
        </row>
        <row r="496">
          <cell r="J496">
            <v>1269</v>
          </cell>
          <cell r="K496">
            <v>331.45143890380785</v>
          </cell>
          <cell r="P496">
            <v>3247</v>
          </cell>
          <cell r="Q496">
            <v>1.2412847802042939</v>
          </cell>
        </row>
        <row r="497">
          <cell r="J497">
            <v>1269</v>
          </cell>
          <cell r="K497">
            <v>39.209852218627802</v>
          </cell>
          <cell r="P497">
            <v>3240</v>
          </cell>
          <cell r="Q497">
            <v>53.903676271438599</v>
          </cell>
        </row>
        <row r="498">
          <cell r="J498">
            <v>1269</v>
          </cell>
          <cell r="K498">
            <v>19.604926109313958</v>
          </cell>
          <cell r="P498">
            <v>3240</v>
          </cell>
          <cell r="Q498">
            <v>56.180380821227907</v>
          </cell>
        </row>
        <row r="499">
          <cell r="J499">
            <v>1271</v>
          </cell>
          <cell r="K499">
            <v>587.963851928709</v>
          </cell>
          <cell r="P499">
            <v>3227</v>
          </cell>
          <cell r="Q499">
            <v>3.5494869947433378</v>
          </cell>
        </row>
        <row r="500">
          <cell r="J500">
            <v>1271</v>
          </cell>
          <cell r="K500">
            <v>625.14730834960699</v>
          </cell>
          <cell r="P500">
            <v>3222</v>
          </cell>
          <cell r="Q500">
            <v>20.166989803314191</v>
          </cell>
        </row>
        <row r="501">
          <cell r="J501">
            <v>1271</v>
          </cell>
          <cell r="K501">
            <v>327.09068298339685</v>
          </cell>
          <cell r="P501">
            <v>3222</v>
          </cell>
          <cell r="Q501">
            <v>28.49592161178585</v>
          </cell>
        </row>
        <row r="502">
          <cell r="J502">
            <v>1271</v>
          </cell>
          <cell r="K502">
            <v>370.04864501953</v>
          </cell>
          <cell r="P502">
            <v>3221</v>
          </cell>
          <cell r="Q502">
            <v>47.877746582031143</v>
          </cell>
        </row>
        <row r="503">
          <cell r="J503">
            <v>1272</v>
          </cell>
          <cell r="K503">
            <v>300.29402923583831</v>
          </cell>
          <cell r="P503">
            <v>3221</v>
          </cell>
          <cell r="Q503">
            <v>45.387735843658426</v>
          </cell>
        </row>
        <row r="504">
          <cell r="J504">
            <v>1277</v>
          </cell>
          <cell r="K504">
            <v>235.71160125732411</v>
          </cell>
          <cell r="P504">
            <v>3227</v>
          </cell>
          <cell r="Q504">
            <v>9.214503645896901</v>
          </cell>
        </row>
        <row r="505">
          <cell r="J505">
            <v>1291</v>
          </cell>
          <cell r="K505">
            <v>54.751917839050201</v>
          </cell>
          <cell r="P505">
            <v>3201</v>
          </cell>
          <cell r="Q505">
            <v>584.1301040649405</v>
          </cell>
        </row>
        <row r="506">
          <cell r="J506">
            <v>1291</v>
          </cell>
          <cell r="K506">
            <v>33.248100280761641</v>
          </cell>
          <cell r="P506">
            <v>3202</v>
          </cell>
          <cell r="Q506">
            <v>635.79953002929506</v>
          </cell>
        </row>
        <row r="507">
          <cell r="J507">
            <v>1301</v>
          </cell>
          <cell r="K507">
            <v>89.574489593505703</v>
          </cell>
          <cell r="P507">
            <v>3202</v>
          </cell>
          <cell r="Q507">
            <v>628.19043731689442</v>
          </cell>
        </row>
        <row r="508">
          <cell r="J508">
            <v>1301</v>
          </cell>
          <cell r="K508">
            <v>44.787244796752802</v>
          </cell>
          <cell r="P508">
            <v>3201</v>
          </cell>
          <cell r="Q508">
            <v>656.34820556640409</v>
          </cell>
        </row>
        <row r="509">
          <cell r="J509">
            <v>1301</v>
          </cell>
          <cell r="K509">
            <v>40.065443992614604</v>
          </cell>
          <cell r="P509">
            <v>3202</v>
          </cell>
          <cell r="Q509">
            <v>54.80764055252061</v>
          </cell>
        </row>
        <row r="510">
          <cell r="J510">
            <v>1301</v>
          </cell>
          <cell r="K510">
            <v>360.58902740478425</v>
          </cell>
          <cell r="P510">
            <v>3112</v>
          </cell>
          <cell r="Q510">
            <v>11.035788357257832</v>
          </cell>
        </row>
        <row r="511">
          <cell r="J511">
            <v>1301</v>
          </cell>
          <cell r="K511">
            <v>52.614110946655195</v>
          </cell>
          <cell r="P511">
            <v>3112</v>
          </cell>
          <cell r="Q511">
            <v>1.2087272256612769</v>
          </cell>
        </row>
        <row r="512">
          <cell r="J512">
            <v>1303</v>
          </cell>
          <cell r="K512">
            <v>526.44789886474405</v>
          </cell>
          <cell r="P512">
            <v>3112</v>
          </cell>
          <cell r="Q512">
            <v>5.1462290883064208</v>
          </cell>
        </row>
        <row r="513">
          <cell r="J513">
            <v>1304</v>
          </cell>
          <cell r="K513">
            <v>161.33499526977531</v>
          </cell>
          <cell r="P513">
            <v>3131</v>
          </cell>
          <cell r="Q513">
            <v>119.28070449829079</v>
          </cell>
        </row>
        <row r="514">
          <cell r="J514">
            <v>1306</v>
          </cell>
          <cell r="K514">
            <v>229.0954246520987</v>
          </cell>
          <cell r="P514">
            <v>3131</v>
          </cell>
          <cell r="Q514">
            <v>136.45509815216062</v>
          </cell>
        </row>
        <row r="515">
          <cell r="J515">
            <v>1308</v>
          </cell>
          <cell r="K515">
            <v>68.364969253539812</v>
          </cell>
          <cell r="P515">
            <v>3130</v>
          </cell>
          <cell r="Q515">
            <v>48.635209083557044</v>
          </cell>
        </row>
        <row r="516">
          <cell r="J516">
            <v>1311</v>
          </cell>
          <cell r="K516">
            <v>243.50658035278272</v>
          </cell>
          <cell r="P516">
            <v>3130</v>
          </cell>
          <cell r="Q516">
            <v>95.270278930664006</v>
          </cell>
        </row>
        <row r="517">
          <cell r="J517">
            <v>1311</v>
          </cell>
          <cell r="K517">
            <v>193.7928199768065</v>
          </cell>
          <cell r="P517">
            <v>3121</v>
          </cell>
          <cell r="Q517">
            <v>18.945218563079749</v>
          </cell>
        </row>
        <row r="518">
          <cell r="J518">
            <v>1312</v>
          </cell>
          <cell r="K518">
            <v>613.41024780273301</v>
          </cell>
          <cell r="P518">
            <v>3121</v>
          </cell>
          <cell r="Q518">
            <v>12.433981418609608</v>
          </cell>
        </row>
        <row r="519">
          <cell r="J519">
            <v>1312</v>
          </cell>
          <cell r="K519">
            <v>257.8416328430169</v>
          </cell>
          <cell r="P519">
            <v>3120</v>
          </cell>
          <cell r="Q519">
            <v>92.749378681182776</v>
          </cell>
        </row>
        <row r="520">
          <cell r="J520">
            <v>1316</v>
          </cell>
          <cell r="K520">
            <v>232.47194671630854</v>
          </cell>
          <cell r="P520">
            <v>3120</v>
          </cell>
          <cell r="Q520">
            <v>59.002489566802936</v>
          </cell>
        </row>
        <row r="521">
          <cell r="J521">
            <v>1330</v>
          </cell>
          <cell r="K521">
            <v>25.58057069778441</v>
          </cell>
          <cell r="P521">
            <v>3119</v>
          </cell>
          <cell r="Q521">
            <v>19.981079578399569</v>
          </cell>
        </row>
        <row r="522">
          <cell r="J522">
            <v>1330</v>
          </cell>
          <cell r="K522">
            <v>17.214897632598859</v>
          </cell>
          <cell r="P522">
            <v>3119</v>
          </cell>
          <cell r="Q522">
            <v>10.02844440937041</v>
          </cell>
        </row>
        <row r="523">
          <cell r="J523">
            <v>1330</v>
          </cell>
          <cell r="K523">
            <v>12.790285348892191</v>
          </cell>
          <cell r="P523">
            <v>3118</v>
          </cell>
          <cell r="Q523">
            <v>202.57900238037078</v>
          </cell>
        </row>
        <row r="524">
          <cell r="J524">
            <v>1331</v>
          </cell>
          <cell r="K524">
            <v>82.554325103759595</v>
          </cell>
          <cell r="P524">
            <v>3118</v>
          </cell>
          <cell r="Q524">
            <v>197.25526618957451</v>
          </cell>
        </row>
        <row r="525">
          <cell r="J525">
            <v>1331</v>
          </cell>
          <cell r="K525">
            <v>10.077997922897332</v>
          </cell>
          <cell r="P525">
            <v>3114</v>
          </cell>
          <cell r="Q525">
            <v>320.14360046386656</v>
          </cell>
        </row>
        <row r="526">
          <cell r="J526">
            <v>1331</v>
          </cell>
          <cell r="K526">
            <v>72.958305358886506</v>
          </cell>
          <cell r="P526">
            <v>3116</v>
          </cell>
          <cell r="Q526">
            <v>394.10081481933594</v>
          </cell>
        </row>
        <row r="527">
          <cell r="J527">
            <v>1342</v>
          </cell>
          <cell r="K527">
            <v>274.77459716796733</v>
          </cell>
          <cell r="P527">
            <v>3114</v>
          </cell>
          <cell r="Q527">
            <v>381.98659133911059</v>
          </cell>
        </row>
        <row r="528">
          <cell r="J528">
            <v>1345</v>
          </cell>
          <cell r="K528">
            <v>109.79622840881339</v>
          </cell>
          <cell r="P528">
            <v>3116</v>
          </cell>
          <cell r="Q528">
            <v>395.29617309570267</v>
          </cell>
        </row>
        <row r="529">
          <cell r="J529">
            <v>1345</v>
          </cell>
          <cell r="K529">
            <v>48.562232017516905</v>
          </cell>
          <cell r="P529">
            <v>3113</v>
          </cell>
          <cell r="Q529">
            <v>303.47852325439402</v>
          </cell>
        </row>
        <row r="530">
          <cell r="J530">
            <v>1346</v>
          </cell>
          <cell r="K530">
            <v>132.6316566467284</v>
          </cell>
          <cell r="P530">
            <v>3113</v>
          </cell>
          <cell r="Q530">
            <v>349.00535964965718</v>
          </cell>
        </row>
        <row r="531">
          <cell r="J531">
            <v>1346</v>
          </cell>
          <cell r="K531">
            <v>73.258848190307404</v>
          </cell>
          <cell r="P531">
            <v>3871</v>
          </cell>
          <cell r="Q531">
            <v>135.4749994277953</v>
          </cell>
        </row>
        <row r="532">
          <cell r="J532">
            <v>1347</v>
          </cell>
          <cell r="K532">
            <v>165.5846138000488</v>
          </cell>
          <cell r="P532">
            <v>3112</v>
          </cell>
          <cell r="Q532">
            <v>152.16973876953119</v>
          </cell>
        </row>
        <row r="533">
          <cell r="J533">
            <v>1347</v>
          </cell>
          <cell r="K533">
            <v>116.66893005371091</v>
          </cell>
          <cell r="P533">
            <v>3110</v>
          </cell>
          <cell r="Q533">
            <v>35.736741781234713</v>
          </cell>
        </row>
        <row r="534">
          <cell r="J534">
            <v>1348</v>
          </cell>
          <cell r="K534">
            <v>127.43422698974598</v>
          </cell>
          <cell r="P534">
            <v>3110</v>
          </cell>
          <cell r="Q534">
            <v>81.706205368041907</v>
          </cell>
        </row>
        <row r="535">
          <cell r="J535">
            <v>1348</v>
          </cell>
          <cell r="K535">
            <v>245.19739532470689</v>
          </cell>
          <cell r="P535">
            <v>3105</v>
          </cell>
          <cell r="Q535">
            <v>125.5112705230712</v>
          </cell>
        </row>
        <row r="536">
          <cell r="J536">
            <v>1355</v>
          </cell>
          <cell r="K536">
            <v>46.325349807739101</v>
          </cell>
          <cell r="P536">
            <v>3105</v>
          </cell>
          <cell r="Q536">
            <v>95.226345062255717</v>
          </cell>
        </row>
        <row r="537">
          <cell r="J537">
            <v>1355</v>
          </cell>
          <cell r="K537">
            <v>320.71397399902293</v>
          </cell>
          <cell r="P537">
            <v>3106</v>
          </cell>
          <cell r="Q537">
            <v>105.38772964477521</v>
          </cell>
        </row>
        <row r="538">
          <cell r="J538">
            <v>1358</v>
          </cell>
          <cell r="K538">
            <v>2113.6704101562491</v>
          </cell>
          <cell r="P538">
            <v>3106</v>
          </cell>
          <cell r="Q538">
            <v>94.701644897460866</v>
          </cell>
        </row>
        <row r="539">
          <cell r="J539">
            <v>1358</v>
          </cell>
          <cell r="K539">
            <v>1005.8571777343741</v>
          </cell>
          <cell r="P539">
            <v>3101</v>
          </cell>
          <cell r="Q539">
            <v>276.22928237914959</v>
          </cell>
        </row>
        <row r="540">
          <cell r="J540">
            <v>1372</v>
          </cell>
          <cell r="K540">
            <v>331.04923248290902</v>
          </cell>
          <cell r="P540">
            <v>3101</v>
          </cell>
          <cell r="Q540">
            <v>316.05736160278281</v>
          </cell>
        </row>
        <row r="541">
          <cell r="J541">
            <v>1372</v>
          </cell>
          <cell r="K541">
            <v>319.9272384643549</v>
          </cell>
          <cell r="P541">
            <v>2061</v>
          </cell>
          <cell r="Q541">
            <v>43.634479999542229</v>
          </cell>
        </row>
        <row r="542">
          <cell r="J542">
            <v>1372</v>
          </cell>
          <cell r="K542">
            <v>234.30752944946278</v>
          </cell>
          <cell r="P542">
            <v>2061</v>
          </cell>
          <cell r="Q542">
            <v>70.395163536071678</v>
          </cell>
        </row>
        <row r="543">
          <cell r="J543">
            <v>1373</v>
          </cell>
          <cell r="K543">
            <v>383.74641418456804</v>
          </cell>
          <cell r="P543">
            <v>6594</v>
          </cell>
          <cell r="Q543">
            <v>713.563331604003</v>
          </cell>
        </row>
        <row r="544">
          <cell r="J544">
            <v>6522</v>
          </cell>
          <cell r="K544">
            <v>209.22301864624009</v>
          </cell>
          <cell r="P544">
            <v>6594</v>
          </cell>
          <cell r="Q544">
            <v>584.05908966064328</v>
          </cell>
        </row>
        <row r="545">
          <cell r="J545">
            <v>6522</v>
          </cell>
          <cell r="K545">
            <v>298.92998123168849</v>
          </cell>
          <cell r="P545">
            <v>6592</v>
          </cell>
          <cell r="Q545">
            <v>158.36777114868141</v>
          </cell>
        </row>
        <row r="546">
          <cell r="J546">
            <v>6522</v>
          </cell>
          <cell r="K546">
            <v>332.13415527343625</v>
          </cell>
          <cell r="P546">
            <v>6592</v>
          </cell>
          <cell r="Q546">
            <v>36.663428783416705</v>
          </cell>
        </row>
        <row r="547">
          <cell r="J547">
            <v>6540</v>
          </cell>
          <cell r="K547">
            <v>159.8982696533202</v>
          </cell>
          <cell r="P547">
            <v>6592</v>
          </cell>
          <cell r="Q547">
            <v>32.683916568756025</v>
          </cell>
        </row>
        <row r="548">
          <cell r="J548">
            <v>6540</v>
          </cell>
          <cell r="K548">
            <v>210.9740562438964</v>
          </cell>
          <cell r="P548">
            <v>6590</v>
          </cell>
          <cell r="Q548">
            <v>101.4341888427733</v>
          </cell>
        </row>
        <row r="549">
          <cell r="J549">
            <v>6540</v>
          </cell>
          <cell r="K549">
            <v>210.9740562438964</v>
          </cell>
          <cell r="P549">
            <v>6590</v>
          </cell>
          <cell r="Q549">
            <v>60.048460006713725</v>
          </cell>
        </row>
        <row r="550">
          <cell r="J550">
            <v>6545</v>
          </cell>
          <cell r="K550">
            <v>775.71464538574003</v>
          </cell>
          <cell r="P550">
            <v>6590</v>
          </cell>
          <cell r="Q550">
            <v>104.2920770645141</v>
          </cell>
        </row>
        <row r="551">
          <cell r="J551">
            <v>6545</v>
          </cell>
          <cell r="K551">
            <v>568.85734558105298</v>
          </cell>
          <cell r="P551">
            <v>6590</v>
          </cell>
          <cell r="Q551">
            <v>72.113800048828011</v>
          </cell>
        </row>
        <row r="552">
          <cell r="J552">
            <v>6545</v>
          </cell>
          <cell r="K552">
            <v>189.6191215515135</v>
          </cell>
          <cell r="P552">
            <v>2059</v>
          </cell>
          <cell r="Q552">
            <v>15.3608350753784</v>
          </cell>
        </row>
        <row r="553">
          <cell r="J553">
            <v>6545</v>
          </cell>
          <cell r="K553">
            <v>284.42867279052678</v>
          </cell>
          <cell r="P553">
            <v>2059</v>
          </cell>
          <cell r="Q553">
            <v>6.6398487091064302</v>
          </cell>
        </row>
        <row r="554">
          <cell r="J554">
            <v>6545</v>
          </cell>
          <cell r="K554">
            <v>1753.3635559082018</v>
          </cell>
          <cell r="P554">
            <v>6586</v>
          </cell>
          <cell r="Q554">
            <v>21.97949719429009</v>
          </cell>
        </row>
        <row r="555">
          <cell r="J555">
            <v>6545</v>
          </cell>
          <cell r="K555">
            <v>107.149990081787</v>
          </cell>
          <cell r="P555">
            <v>6586</v>
          </cell>
          <cell r="Q555">
            <v>2.3866312205791429</v>
          </cell>
        </row>
        <row r="556">
          <cell r="J556">
            <v>6550</v>
          </cell>
          <cell r="K556">
            <v>2473.6613769531241</v>
          </cell>
          <cell r="P556">
            <v>6578</v>
          </cell>
          <cell r="Q556">
            <v>429.18391799926673</v>
          </cell>
        </row>
        <row r="557">
          <cell r="J557">
            <v>6550</v>
          </cell>
          <cell r="K557">
            <v>485.49287414550599</v>
          </cell>
          <cell r="P557">
            <v>6574</v>
          </cell>
          <cell r="Q557">
            <v>286.55397796630768</v>
          </cell>
        </row>
        <row r="558">
          <cell r="J558">
            <v>6550</v>
          </cell>
          <cell r="K558">
            <v>292.40660095214668</v>
          </cell>
          <cell r="P558">
            <v>6574</v>
          </cell>
          <cell r="Q558">
            <v>609.36776733398358</v>
          </cell>
        </row>
        <row r="559">
          <cell r="J559">
            <v>6550</v>
          </cell>
          <cell r="K559">
            <v>864.23364257812409</v>
          </cell>
          <cell r="P559">
            <v>2057</v>
          </cell>
          <cell r="Q559">
            <v>144.2289905548094</v>
          </cell>
        </row>
        <row r="560">
          <cell r="J560">
            <v>6550</v>
          </cell>
          <cell r="K560">
            <v>219.30496597290019</v>
          </cell>
          <cell r="P560">
            <v>2057</v>
          </cell>
          <cell r="Q560">
            <v>90.477784156799103</v>
          </cell>
        </row>
        <row r="561">
          <cell r="J561">
            <v>6554</v>
          </cell>
          <cell r="K561">
            <v>539.06114196777196</v>
          </cell>
          <cell r="P561">
            <v>2056</v>
          </cell>
          <cell r="Q561">
            <v>32.61283588409421</v>
          </cell>
        </row>
        <row r="562">
          <cell r="J562">
            <v>6554</v>
          </cell>
          <cell r="K562">
            <v>155.5659370422363</v>
          </cell>
          <cell r="P562">
            <v>2056</v>
          </cell>
          <cell r="Q562">
            <v>51.358720779418867</v>
          </cell>
        </row>
        <row r="563">
          <cell r="J563">
            <v>6555</v>
          </cell>
          <cell r="K563">
            <v>117.62344741821281</v>
          </cell>
          <cell r="P563">
            <v>2055</v>
          </cell>
          <cell r="Q563">
            <v>104.8438854217527</v>
          </cell>
        </row>
        <row r="564">
          <cell r="J564">
            <v>6555</v>
          </cell>
          <cell r="K564">
            <v>82.653951644897404</v>
          </cell>
          <cell r="P564">
            <v>2055</v>
          </cell>
          <cell r="Q564">
            <v>72.655219078063794</v>
          </cell>
        </row>
        <row r="565">
          <cell r="J565">
            <v>6556</v>
          </cell>
          <cell r="K565">
            <v>52.531115531921202</v>
          </cell>
          <cell r="P565">
            <v>2054</v>
          </cell>
          <cell r="Q565">
            <v>126.09124946594218</v>
          </cell>
        </row>
        <row r="566">
          <cell r="J566">
            <v>6556</v>
          </cell>
          <cell r="K566">
            <v>211.45688629150382</v>
          </cell>
          <cell r="P566">
            <v>2054</v>
          </cell>
          <cell r="Q566">
            <v>110.01657199859611</v>
          </cell>
        </row>
        <row r="567">
          <cell r="J567">
            <v>6560</v>
          </cell>
          <cell r="K567">
            <v>447.19641113281102</v>
          </cell>
          <cell r="P567">
            <v>2053</v>
          </cell>
          <cell r="Q567">
            <v>135.59952163696269</v>
          </cell>
        </row>
        <row r="568">
          <cell r="J568">
            <v>6560</v>
          </cell>
          <cell r="K568">
            <v>223.59820556640608</v>
          </cell>
          <cell r="P568">
            <v>2053</v>
          </cell>
          <cell r="Q568">
            <v>96.329834938049203</v>
          </cell>
        </row>
        <row r="569">
          <cell r="J569">
            <v>6560</v>
          </cell>
          <cell r="K569">
            <v>80.611417770385486</v>
          </cell>
          <cell r="P569">
            <v>2053</v>
          </cell>
          <cell r="Q569">
            <v>125.88474273681629</v>
          </cell>
        </row>
        <row r="570">
          <cell r="J570">
            <v>6560</v>
          </cell>
          <cell r="K570">
            <v>26.89584255218497</v>
          </cell>
          <cell r="P570">
            <v>2053</v>
          </cell>
          <cell r="Q570">
            <v>85.843843460082908</v>
          </cell>
        </row>
        <row r="571">
          <cell r="J571">
            <v>6560</v>
          </cell>
          <cell r="K571">
            <v>41.172287940978904</v>
          </cell>
          <cell r="P571">
            <v>2052</v>
          </cell>
          <cell r="Q571">
            <v>93.519611358642408</v>
          </cell>
        </row>
        <row r="572">
          <cell r="J572">
            <v>6566</v>
          </cell>
          <cell r="K572">
            <v>177.96833038330061</v>
          </cell>
          <cell r="P572">
            <v>2052</v>
          </cell>
          <cell r="Q572">
            <v>108.28298377990711</v>
          </cell>
        </row>
        <row r="573">
          <cell r="J573">
            <v>6566</v>
          </cell>
          <cell r="K573">
            <v>254.65065383911102</v>
          </cell>
          <cell r="P573">
            <v>2501</v>
          </cell>
          <cell r="Q573">
            <v>104.84357643127431</v>
          </cell>
        </row>
        <row r="574">
          <cell r="J574">
            <v>6566</v>
          </cell>
          <cell r="K574">
            <v>421.66891479492</v>
          </cell>
          <cell r="P574">
            <v>2501</v>
          </cell>
          <cell r="Q574">
            <v>37.739494800567542</v>
          </cell>
        </row>
        <row r="575">
          <cell r="J575">
            <v>6566</v>
          </cell>
          <cell r="K575">
            <v>257.55998992919888</v>
          </cell>
          <cell r="P575">
            <v>2501</v>
          </cell>
          <cell r="Q575">
            <v>130.93315505981428</v>
          </cell>
        </row>
        <row r="576">
          <cell r="J576">
            <v>6566</v>
          </cell>
          <cell r="K576">
            <v>85.853332519531108</v>
          </cell>
          <cell r="P576">
            <v>2501</v>
          </cell>
          <cell r="Q576">
            <v>41.410045623779197</v>
          </cell>
        </row>
        <row r="577">
          <cell r="J577">
            <v>6566</v>
          </cell>
          <cell r="K577">
            <v>173.31853866577129</v>
          </cell>
          <cell r="P577">
            <v>2500</v>
          </cell>
          <cell r="Q577">
            <v>312.57766723632761</v>
          </cell>
        </row>
        <row r="578">
          <cell r="J578">
            <v>6577</v>
          </cell>
          <cell r="K578">
            <v>71.216073036193706</v>
          </cell>
          <cell r="P578">
            <v>2500</v>
          </cell>
          <cell r="Q578">
            <v>388.41131973266522</v>
          </cell>
        </row>
        <row r="579">
          <cell r="J579">
            <v>6599</v>
          </cell>
          <cell r="K579">
            <v>0.3072786889970297</v>
          </cell>
          <cell r="P579">
            <v>2048</v>
          </cell>
          <cell r="Q579">
            <v>168.0258636474604</v>
          </cell>
        </row>
        <row r="580">
          <cell r="J580">
            <v>6599</v>
          </cell>
          <cell r="K580">
            <v>460.39713287353402</v>
          </cell>
          <cell r="P580">
            <v>2048</v>
          </cell>
          <cell r="Q580">
            <v>150.22280883789</v>
          </cell>
        </row>
        <row r="581">
          <cell r="J581">
            <v>6599</v>
          </cell>
          <cell r="K581">
            <v>5.8217518329620299</v>
          </cell>
          <cell r="P581">
            <v>2045</v>
          </cell>
          <cell r="Q581">
            <v>11.533843576908097</v>
          </cell>
        </row>
        <row r="582">
          <cell r="J582">
            <v>6599</v>
          </cell>
          <cell r="K582">
            <v>460.40774536132699</v>
          </cell>
          <cell r="P582">
            <v>2045</v>
          </cell>
          <cell r="Q582">
            <v>20.0999224185943</v>
          </cell>
        </row>
        <row r="583">
          <cell r="J583">
            <v>6599</v>
          </cell>
          <cell r="K583">
            <v>4.4730032682418699</v>
          </cell>
          <cell r="P583">
            <v>2444</v>
          </cell>
          <cell r="Q583">
            <v>2.7105437517166058</v>
          </cell>
        </row>
        <row r="584">
          <cell r="J584">
            <v>1600</v>
          </cell>
          <cell r="K584">
            <v>23.58628845214842</v>
          </cell>
          <cell r="P584">
            <v>2444</v>
          </cell>
          <cell r="Q584">
            <v>2.0500000007450581</v>
          </cell>
        </row>
        <row r="585">
          <cell r="J585">
            <v>1661</v>
          </cell>
          <cell r="K585">
            <v>6.6354705095290907</v>
          </cell>
          <cell r="P585">
            <v>2042</v>
          </cell>
          <cell r="Q585">
            <v>117.9975605010985</v>
          </cell>
        </row>
        <row r="586">
          <cell r="J586">
            <v>1885</v>
          </cell>
          <cell r="K586">
            <v>4.0631180405616618</v>
          </cell>
          <cell r="P586">
            <v>2042</v>
          </cell>
          <cell r="Q586">
            <v>87.719233036041189</v>
          </cell>
        </row>
        <row r="587">
          <cell r="J587">
            <v>1886</v>
          </cell>
          <cell r="K587">
            <v>0</v>
          </cell>
          <cell r="P587">
            <v>2413</v>
          </cell>
          <cell r="Q587">
            <v>19.119288682937519</v>
          </cell>
        </row>
        <row r="588">
          <cell r="J588">
            <v>1886</v>
          </cell>
          <cell r="K588">
            <v>0</v>
          </cell>
          <cell r="P588">
            <v>2413</v>
          </cell>
          <cell r="Q588">
            <v>16.722644329070988</v>
          </cell>
        </row>
        <row r="589">
          <cell r="J589">
            <v>1888</v>
          </cell>
          <cell r="K589">
            <v>14.607453823089593</v>
          </cell>
          <cell r="P589">
            <v>2410</v>
          </cell>
          <cell r="Q589">
            <v>123.58022308349601</v>
          </cell>
        </row>
        <row r="590">
          <cell r="J590">
            <v>1889</v>
          </cell>
          <cell r="K590">
            <v>3.3221330046653619</v>
          </cell>
          <cell r="P590">
            <v>2410</v>
          </cell>
          <cell r="Q590">
            <v>147.92045211791969</v>
          </cell>
        </row>
        <row r="591">
          <cell r="J591">
            <v>1890</v>
          </cell>
          <cell r="K591">
            <v>15.101041555404649</v>
          </cell>
          <cell r="P591">
            <v>2041</v>
          </cell>
          <cell r="Q591">
            <v>212.61278724670399</v>
          </cell>
        </row>
        <row r="592">
          <cell r="J592">
            <v>1891</v>
          </cell>
          <cell r="K592">
            <v>6.3999997377395506</v>
          </cell>
          <cell r="P592">
            <v>2041</v>
          </cell>
          <cell r="Q592">
            <v>134.42506408691401</v>
          </cell>
        </row>
        <row r="593">
          <cell r="J593">
            <v>1892</v>
          </cell>
          <cell r="K593">
            <v>12.714976787567132</v>
          </cell>
          <cell r="P593">
            <v>2409</v>
          </cell>
          <cell r="Q593">
            <v>88.669856071471997</v>
          </cell>
        </row>
        <row r="594">
          <cell r="J594">
            <v>1901</v>
          </cell>
          <cell r="K594">
            <v>58.649519920348901</v>
          </cell>
          <cell r="P594">
            <v>2409</v>
          </cell>
          <cell r="Q594">
            <v>96.816922187805133</v>
          </cell>
        </row>
        <row r="595">
          <cell r="J595">
            <v>1901</v>
          </cell>
          <cell r="K595">
            <v>14.69177699089049</v>
          </cell>
          <cell r="P595">
            <v>2408</v>
          </cell>
          <cell r="Q595">
            <v>24.300000667571979</v>
          </cell>
        </row>
        <row r="596">
          <cell r="J596">
            <v>1903</v>
          </cell>
          <cell r="K596">
            <v>80.708135604858299</v>
          </cell>
          <cell r="P596">
            <v>2408</v>
          </cell>
          <cell r="Q596">
            <v>14.599999427795389</v>
          </cell>
        </row>
        <row r="597">
          <cell r="J597">
            <v>1903</v>
          </cell>
          <cell r="K597">
            <v>91.191873550415011</v>
          </cell>
          <cell r="P597">
            <v>2407</v>
          </cell>
          <cell r="Q597">
            <v>1.5</v>
          </cell>
        </row>
        <row r="598">
          <cell r="J598">
            <v>1908</v>
          </cell>
          <cell r="K598">
            <v>5.9999999999999902</v>
          </cell>
          <cell r="P598">
            <v>2407</v>
          </cell>
          <cell r="Q598">
            <v>4.1666665673255814</v>
          </cell>
        </row>
        <row r="599">
          <cell r="J599">
            <v>1908</v>
          </cell>
          <cell r="K599">
            <v>15.350007534027089</v>
          </cell>
          <cell r="P599">
            <v>2406</v>
          </cell>
          <cell r="Q599">
            <v>1.833333343267439</v>
          </cell>
        </row>
        <row r="600">
          <cell r="J600">
            <v>1909</v>
          </cell>
          <cell r="K600">
            <v>10.60271739959715</v>
          </cell>
          <cell r="P600">
            <v>2406</v>
          </cell>
          <cell r="Q600">
            <v>0</v>
          </cell>
        </row>
        <row r="601">
          <cell r="J601">
            <v>1909</v>
          </cell>
          <cell r="K601">
            <v>22.53686237335204</v>
          </cell>
          <cell r="P601">
            <v>2402</v>
          </cell>
          <cell r="Q601">
            <v>198.6137485504145</v>
          </cell>
        </row>
        <row r="602">
          <cell r="J602">
            <v>1913</v>
          </cell>
          <cell r="K602">
            <v>47.586681365966705</v>
          </cell>
          <cell r="P602">
            <v>2402</v>
          </cell>
          <cell r="Q602">
            <v>180.2612285614008</v>
          </cell>
        </row>
        <row r="603">
          <cell r="J603">
            <v>1913</v>
          </cell>
          <cell r="K603">
            <v>28.444904327392493</v>
          </cell>
          <cell r="P603">
            <v>2402</v>
          </cell>
          <cell r="Q603">
            <v>206.8810577392569</v>
          </cell>
        </row>
        <row r="604">
          <cell r="J604">
            <v>1915</v>
          </cell>
          <cell r="K604">
            <v>35.787500381469656</v>
          </cell>
          <cell r="P604">
            <v>2402</v>
          </cell>
          <cell r="Q604">
            <v>181.56639671325652</v>
          </cell>
        </row>
        <row r="605">
          <cell r="J605">
            <v>1915</v>
          </cell>
          <cell r="K605">
            <v>16.531200647354112</v>
          </cell>
          <cell r="P605">
            <v>2300</v>
          </cell>
          <cell r="Q605">
            <v>163.96923065185541</v>
          </cell>
        </row>
        <row r="606">
          <cell r="J606">
            <v>1915</v>
          </cell>
          <cell r="K606">
            <v>11.595833063125589</v>
          </cell>
          <cell r="P606">
            <v>2300</v>
          </cell>
          <cell r="Q606">
            <v>220.73628234863239</v>
          </cell>
        </row>
        <row r="607">
          <cell r="J607">
            <v>1917</v>
          </cell>
          <cell r="K607">
            <v>16.88525629043577</v>
          </cell>
          <cell r="P607">
            <v>2300</v>
          </cell>
          <cell r="Q607">
            <v>130.4923610687255</v>
          </cell>
        </row>
        <row r="608">
          <cell r="J608">
            <v>1917</v>
          </cell>
          <cell r="K608">
            <v>8.5241789817809988</v>
          </cell>
          <cell r="P608">
            <v>2003</v>
          </cell>
          <cell r="Q608">
            <v>598.24899291992085</v>
          </cell>
        </row>
        <row r="609">
          <cell r="J609">
            <v>1917</v>
          </cell>
          <cell r="K609">
            <v>17.048357963561998</v>
          </cell>
          <cell r="P609">
            <v>2003</v>
          </cell>
          <cell r="Q609">
            <v>525.5186614990231</v>
          </cell>
        </row>
        <row r="610">
          <cell r="J610">
            <v>1918</v>
          </cell>
          <cell r="K610">
            <v>1.221360370516775</v>
          </cell>
          <cell r="P610">
            <v>2028</v>
          </cell>
          <cell r="Q610">
            <v>68.470485687255803</v>
          </cell>
        </row>
        <row r="611">
          <cell r="J611">
            <v>1918</v>
          </cell>
          <cell r="K611">
            <v>23.732983589172338</v>
          </cell>
          <cell r="P611">
            <v>2028</v>
          </cell>
          <cell r="Q611">
            <v>19.578046798706012</v>
          </cell>
        </row>
        <row r="612">
          <cell r="J612">
            <v>1919</v>
          </cell>
          <cell r="K612">
            <v>4.9526548385619904</v>
          </cell>
          <cell r="P612">
            <v>2026</v>
          </cell>
          <cell r="Q612">
            <v>28.823591709136899</v>
          </cell>
        </row>
        <row r="613">
          <cell r="J613">
            <v>1919</v>
          </cell>
          <cell r="K613">
            <v>22.916666269302297</v>
          </cell>
          <cell r="P613">
            <v>2220</v>
          </cell>
          <cell r="Q613">
            <v>69.625153541564828</v>
          </cell>
        </row>
        <row r="614">
          <cell r="J614">
            <v>1921</v>
          </cell>
          <cell r="K614">
            <v>92.808860778808395</v>
          </cell>
          <cell r="P614">
            <v>2220</v>
          </cell>
          <cell r="Q614">
            <v>45.635206222534109</v>
          </cell>
        </row>
        <row r="615">
          <cell r="J615">
            <v>1921</v>
          </cell>
          <cell r="K615">
            <v>202.09403991699199</v>
          </cell>
          <cell r="P615">
            <v>2214</v>
          </cell>
          <cell r="Q615">
            <v>66.712114334106346</v>
          </cell>
        </row>
        <row r="616">
          <cell r="J616">
            <v>1926</v>
          </cell>
          <cell r="K616">
            <v>36.216397285461326</v>
          </cell>
          <cell r="P616">
            <v>2214</v>
          </cell>
          <cell r="Q616">
            <v>54.155266761779714</v>
          </cell>
        </row>
        <row r="617">
          <cell r="J617">
            <v>1926</v>
          </cell>
          <cell r="K617">
            <v>6.7404345273971398</v>
          </cell>
          <cell r="P617">
            <v>2212</v>
          </cell>
          <cell r="Q617">
            <v>25.601797342300362</v>
          </cell>
        </row>
        <row r="618">
          <cell r="J618">
            <v>1926</v>
          </cell>
          <cell r="K618">
            <v>69.680386543273798</v>
          </cell>
          <cell r="P618">
            <v>2212</v>
          </cell>
          <cell r="Q618">
            <v>16.014297008514298</v>
          </cell>
        </row>
        <row r="619">
          <cell r="J619">
            <v>1927</v>
          </cell>
          <cell r="K619">
            <v>23.421414852142263</v>
          </cell>
          <cell r="P619">
            <v>2212</v>
          </cell>
          <cell r="Q619">
            <v>27.344801187515159</v>
          </cell>
        </row>
        <row r="620">
          <cell r="J620">
            <v>1927</v>
          </cell>
          <cell r="K620">
            <v>11.055945634841901</v>
          </cell>
          <cell r="P620">
            <v>2212</v>
          </cell>
          <cell r="Q620">
            <v>26.698885917663468</v>
          </cell>
        </row>
        <row r="621">
          <cell r="J621">
            <v>1927</v>
          </cell>
          <cell r="K621">
            <v>12.314636707305889</v>
          </cell>
          <cell r="P621">
            <v>2207</v>
          </cell>
          <cell r="Q621">
            <v>14.48855090141295</v>
          </cell>
        </row>
        <row r="622">
          <cell r="J622">
            <v>1927</v>
          </cell>
          <cell r="K622">
            <v>21.962604999542222</v>
          </cell>
          <cell r="P622">
            <v>2207</v>
          </cell>
          <cell r="Q622">
            <v>0</v>
          </cell>
        </row>
        <row r="623">
          <cell r="J623">
            <v>1929</v>
          </cell>
          <cell r="K623">
            <v>11.11429214477538</v>
          </cell>
          <cell r="P623">
            <v>2206</v>
          </cell>
          <cell r="Q623">
            <v>64.014649391174203</v>
          </cell>
        </row>
        <row r="624">
          <cell r="J624">
            <v>1929</v>
          </cell>
          <cell r="K624">
            <v>22.323422908782948</v>
          </cell>
          <cell r="P624">
            <v>2206</v>
          </cell>
          <cell r="Q624">
            <v>63.458199024200333</v>
          </cell>
        </row>
        <row r="625">
          <cell r="J625">
            <v>1935</v>
          </cell>
          <cell r="K625">
            <v>87.306701660156094</v>
          </cell>
          <cell r="P625">
            <v>2204</v>
          </cell>
          <cell r="Q625">
            <v>312.97880172729424</v>
          </cell>
        </row>
        <row r="626">
          <cell r="J626">
            <v>1935</v>
          </cell>
          <cell r="K626">
            <v>103.79369735717751</v>
          </cell>
          <cell r="P626">
            <v>2204</v>
          </cell>
          <cell r="Q626">
            <v>294.95403289794922</v>
          </cell>
        </row>
        <row r="627">
          <cell r="J627">
            <v>1941</v>
          </cell>
          <cell r="K627">
            <v>79.123928070068203</v>
          </cell>
          <cell r="P627">
            <v>2202</v>
          </cell>
          <cell r="Q627">
            <v>150.59882736206049</v>
          </cell>
        </row>
        <row r="628">
          <cell r="J628">
            <v>1982</v>
          </cell>
          <cell r="K628">
            <v>8.1037955284118492</v>
          </cell>
          <cell r="P628">
            <v>2202</v>
          </cell>
          <cell r="Q628">
            <v>162.2635440826414</v>
          </cell>
        </row>
        <row r="629">
          <cell r="J629">
            <v>1986</v>
          </cell>
          <cell r="K629">
            <v>2.711762726306914</v>
          </cell>
          <cell r="P629">
            <v>2002</v>
          </cell>
          <cell r="Q629">
            <v>910.48205566406091</v>
          </cell>
        </row>
        <row r="630">
          <cell r="J630">
            <v>1987</v>
          </cell>
          <cell r="K630">
            <v>2.137143313884732</v>
          </cell>
          <cell r="P630">
            <v>2002</v>
          </cell>
          <cell r="Q630">
            <v>673.10979461669808</v>
          </cell>
        </row>
        <row r="631">
          <cell r="J631">
            <v>1988</v>
          </cell>
          <cell r="K631">
            <v>1.7091449797153451</v>
          </cell>
          <cell r="P631">
            <v>2016</v>
          </cell>
          <cell r="Q631">
            <v>213.30167770385671</v>
          </cell>
        </row>
        <row r="632">
          <cell r="J632">
            <v>1989</v>
          </cell>
          <cell r="K632">
            <v>0.6761526446789492</v>
          </cell>
          <cell r="P632">
            <v>2016</v>
          </cell>
          <cell r="Q632">
            <v>203.9123191833487</v>
          </cell>
        </row>
        <row r="633">
          <cell r="J633">
            <v>1994</v>
          </cell>
          <cell r="K633">
            <v>7.8349249362945503</v>
          </cell>
          <cell r="P633">
            <v>2013</v>
          </cell>
          <cell r="Q633">
            <v>35.405915260314899</v>
          </cell>
        </row>
        <row r="634">
          <cell r="J634">
            <v>1995</v>
          </cell>
          <cell r="K634">
            <v>3.056052684783928</v>
          </cell>
          <cell r="P634">
            <v>2013</v>
          </cell>
          <cell r="Q634">
            <v>82.330930709838697</v>
          </cell>
        </row>
        <row r="635">
          <cell r="J635">
            <v>3880</v>
          </cell>
          <cell r="K635">
            <v>199.5773468017577</v>
          </cell>
          <cell r="P635">
            <v>2113</v>
          </cell>
          <cell r="Q635">
            <v>2.2666665092110563</v>
          </cell>
        </row>
        <row r="636">
          <cell r="J636">
            <v>3880</v>
          </cell>
          <cell r="K636">
            <v>251.59238433837831</v>
          </cell>
          <cell r="P636">
            <v>2113</v>
          </cell>
          <cell r="Q636">
            <v>0</v>
          </cell>
        </row>
        <row r="637">
          <cell r="J637">
            <v>3871</v>
          </cell>
          <cell r="K637">
            <v>53.375865936279197</v>
          </cell>
          <cell r="P637">
            <v>2011</v>
          </cell>
          <cell r="Q637">
            <v>204.84062004089341</v>
          </cell>
        </row>
        <row r="638">
          <cell r="J638">
            <v>3870</v>
          </cell>
          <cell r="K638">
            <v>176.57869720458959</v>
          </cell>
          <cell r="P638">
            <v>2011</v>
          </cell>
          <cell r="Q638">
            <v>246.38656234741131</v>
          </cell>
        </row>
        <row r="639">
          <cell r="J639">
            <v>3860</v>
          </cell>
          <cell r="K639">
            <v>311.5556411743151</v>
          </cell>
          <cell r="P639">
            <v>2100</v>
          </cell>
          <cell r="Q639">
            <v>114.96820068359371</v>
          </cell>
        </row>
        <row r="640">
          <cell r="J640">
            <v>3855</v>
          </cell>
          <cell r="K640">
            <v>298.76546478271331</v>
          </cell>
          <cell r="P640">
            <v>2100</v>
          </cell>
          <cell r="Q640">
            <v>153.0276489257804</v>
          </cell>
        </row>
        <row r="641">
          <cell r="J641">
            <v>3851</v>
          </cell>
          <cell r="K641">
            <v>220.279155731201</v>
          </cell>
          <cell r="P641">
            <v>2010</v>
          </cell>
          <cell r="Q641">
            <v>54.149061203002901</v>
          </cell>
        </row>
        <row r="642">
          <cell r="J642">
            <v>3821</v>
          </cell>
          <cell r="K642">
            <v>119.24929618835439</v>
          </cell>
          <cell r="P642">
            <v>2010</v>
          </cell>
          <cell r="Q642">
            <v>83.826171874999901</v>
          </cell>
        </row>
        <row r="643">
          <cell r="J643">
            <v>3812</v>
          </cell>
          <cell r="K643">
            <v>152.84169006347651</v>
          </cell>
          <cell r="P643">
            <v>2001</v>
          </cell>
          <cell r="Q643">
            <v>1730.4887237548801</v>
          </cell>
        </row>
        <row r="644">
          <cell r="J644">
            <v>3701</v>
          </cell>
          <cell r="K644">
            <v>928.41082763671807</v>
          </cell>
          <cell r="P644">
            <v>2001</v>
          </cell>
          <cell r="Q644">
            <v>1718.2559509277341</v>
          </cell>
        </row>
        <row r="645">
          <cell r="J645">
            <v>3701</v>
          </cell>
          <cell r="K645">
            <v>620.08154296874909</v>
          </cell>
          <cell r="P645">
            <v>6578</v>
          </cell>
          <cell r="Q645">
            <v>597.63375091552609</v>
          </cell>
        </row>
        <row r="646">
          <cell r="J646">
            <v>6535</v>
          </cell>
          <cell r="K646">
            <v>209.56519317626939</v>
          </cell>
          <cell r="P646">
            <v>6010</v>
          </cell>
          <cell r="Q646">
            <v>324.50488281249955</v>
          </cell>
        </row>
        <row r="647">
          <cell r="J647">
            <v>6535</v>
          </cell>
          <cell r="K647">
            <v>1572.2996215820301</v>
          </cell>
          <cell r="P647">
            <v>6010</v>
          </cell>
          <cell r="Q647">
            <v>160.70082092285151</v>
          </cell>
        </row>
        <row r="648">
          <cell r="J648">
            <v>6532</v>
          </cell>
          <cell r="K648">
            <v>199.07278442382801</v>
          </cell>
          <cell r="P648">
            <v>5001</v>
          </cell>
          <cell r="Q648">
            <v>4.842461682856066</v>
          </cell>
        </row>
        <row r="649">
          <cell r="J649">
            <v>6513</v>
          </cell>
          <cell r="K649">
            <v>76.210138320922709</v>
          </cell>
          <cell r="P649">
            <v>5001</v>
          </cell>
          <cell r="Q649">
            <v>5.29999995231627</v>
          </cell>
        </row>
        <row r="650">
          <cell r="J650">
            <v>6511</v>
          </cell>
          <cell r="K650">
            <v>227.05920410156233</v>
          </cell>
          <cell r="P650">
            <v>5003</v>
          </cell>
          <cell r="Q650">
            <v>1.5142857450991858</v>
          </cell>
        </row>
        <row r="651">
          <cell r="J651">
            <v>6511</v>
          </cell>
          <cell r="K651">
            <v>540.579200744628</v>
          </cell>
          <cell r="P651">
            <v>5003</v>
          </cell>
          <cell r="Q651">
            <v>0.94883074425160796</v>
          </cell>
        </row>
        <row r="652">
          <cell r="J652">
            <v>6511</v>
          </cell>
          <cell r="K652">
            <v>105.92420387268049</v>
          </cell>
          <cell r="P652">
            <v>5004</v>
          </cell>
          <cell r="Q652">
            <v>0</v>
          </cell>
        </row>
        <row r="653">
          <cell r="J653">
            <v>6510</v>
          </cell>
          <cell r="K653">
            <v>245.48274612426721</v>
          </cell>
          <cell r="P653">
            <v>5004</v>
          </cell>
          <cell r="Q653">
            <v>2</v>
          </cell>
        </row>
        <row r="654">
          <cell r="J654">
            <v>6510</v>
          </cell>
          <cell r="K654">
            <v>519.98291015624795</v>
          </cell>
          <cell r="P654">
            <v>5005</v>
          </cell>
          <cell r="Q654">
            <v>36.597662210464385</v>
          </cell>
        </row>
        <row r="655">
          <cell r="J655">
            <v>3477</v>
          </cell>
          <cell r="K655">
            <v>121.77031517028799</v>
          </cell>
          <cell r="P655">
            <v>5005</v>
          </cell>
          <cell r="Q655">
            <v>25.399999812245333</v>
          </cell>
        </row>
        <row r="656">
          <cell r="J656">
            <v>3441</v>
          </cell>
          <cell r="K656">
            <v>45.255367279052678</v>
          </cell>
          <cell r="P656">
            <v>5006</v>
          </cell>
          <cell r="Q656">
            <v>11.06236970424651</v>
          </cell>
        </row>
        <row r="657">
          <cell r="J657">
            <v>3435</v>
          </cell>
          <cell r="K657">
            <v>96.769398689269906</v>
          </cell>
          <cell r="P657">
            <v>5006</v>
          </cell>
          <cell r="Q657">
            <v>12.532375454902636</v>
          </cell>
        </row>
        <row r="658">
          <cell r="J658">
            <v>3425</v>
          </cell>
          <cell r="K658">
            <v>16.884640932083112</v>
          </cell>
          <cell r="P658">
            <v>5002</v>
          </cell>
          <cell r="Q658">
            <v>27.355061531066831</v>
          </cell>
        </row>
        <row r="659">
          <cell r="J659">
            <v>3424</v>
          </cell>
          <cell r="K659">
            <v>51.956288337707306</v>
          </cell>
          <cell r="P659">
            <v>5002</v>
          </cell>
          <cell r="Q659">
            <v>27.351516991853686</v>
          </cell>
        </row>
        <row r="660">
          <cell r="J660">
            <v>3422</v>
          </cell>
          <cell r="K660">
            <v>16.141591548919671</v>
          </cell>
          <cell r="P660">
            <v>5008</v>
          </cell>
          <cell r="Q660">
            <v>4.7857144251465673</v>
          </cell>
        </row>
        <row r="661">
          <cell r="J661">
            <v>3421</v>
          </cell>
          <cell r="K661">
            <v>121.5086555480956</v>
          </cell>
          <cell r="P661">
            <v>5008</v>
          </cell>
          <cell r="Q661">
            <v>5.4511691331863315</v>
          </cell>
        </row>
        <row r="662">
          <cell r="J662">
            <v>3417</v>
          </cell>
          <cell r="K662">
            <v>89.5966472625731</v>
          </cell>
          <cell r="P662">
            <v>8001</v>
          </cell>
          <cell r="Q662">
            <v>3.0237304717302318</v>
          </cell>
        </row>
        <row r="663">
          <cell r="J663">
            <v>3416</v>
          </cell>
          <cell r="K663">
            <v>215.8890495300291</v>
          </cell>
          <cell r="P663">
            <v>8001</v>
          </cell>
          <cell r="Q663">
            <v>0</v>
          </cell>
        </row>
        <row r="664">
          <cell r="J664">
            <v>3415</v>
          </cell>
          <cell r="K664">
            <v>457.05773162841695</v>
          </cell>
          <cell r="P664">
            <v>6011</v>
          </cell>
          <cell r="Q664">
            <v>3533.439086914062</v>
          </cell>
        </row>
        <row r="665">
          <cell r="J665">
            <v>3414</v>
          </cell>
          <cell r="K665">
            <v>122.64382743835439</v>
          </cell>
          <cell r="P665">
            <v>6011</v>
          </cell>
          <cell r="Q665">
            <v>2247.3255157470689</v>
          </cell>
        </row>
        <row r="666">
          <cell r="J666">
            <v>3413</v>
          </cell>
          <cell r="K666">
            <v>508.27066040038903</v>
          </cell>
          <cell r="P666">
            <v>2603</v>
          </cell>
          <cell r="Q666">
            <v>2.198883324861526</v>
          </cell>
        </row>
        <row r="667">
          <cell r="J667">
            <v>3412</v>
          </cell>
          <cell r="K667">
            <v>202.04145050048808</v>
          </cell>
          <cell r="P667">
            <v>2603</v>
          </cell>
          <cell r="Q667">
            <v>11.112736642360682</v>
          </cell>
        </row>
        <row r="668">
          <cell r="J668">
            <v>3411</v>
          </cell>
          <cell r="K668">
            <v>198.49214172363259</v>
          </cell>
          <cell r="P668">
            <v>7012</v>
          </cell>
          <cell r="Q668">
            <v>16.318749666213929</v>
          </cell>
        </row>
        <row r="669">
          <cell r="J669">
            <v>3410</v>
          </cell>
          <cell r="K669">
            <v>175.9094963073729</v>
          </cell>
          <cell r="P669">
            <v>7017</v>
          </cell>
          <cell r="Q669">
            <v>58.249874114990149</v>
          </cell>
        </row>
        <row r="670">
          <cell r="J670">
            <v>3408</v>
          </cell>
          <cell r="K670">
            <v>154.57762908935541</v>
          </cell>
          <cell r="P670">
            <v>7017</v>
          </cell>
          <cell r="Q670">
            <v>64.224493026733299</v>
          </cell>
        </row>
        <row r="671">
          <cell r="J671">
            <v>3406</v>
          </cell>
          <cell r="K671">
            <v>208.51110839843687</v>
          </cell>
          <cell r="P671">
            <v>7018</v>
          </cell>
          <cell r="Q671">
            <v>124.24209594726538</v>
          </cell>
        </row>
        <row r="672">
          <cell r="J672">
            <v>3402</v>
          </cell>
          <cell r="K672">
            <v>459.10214233398352</v>
          </cell>
          <cell r="P672">
            <v>7018</v>
          </cell>
          <cell r="Q672">
            <v>0</v>
          </cell>
        </row>
        <row r="673">
          <cell r="J673">
            <v>3401</v>
          </cell>
          <cell r="K673">
            <v>295.51564025878878</v>
          </cell>
          <cell r="P673">
            <v>7002</v>
          </cell>
          <cell r="Q673">
            <v>59.764469146728466</v>
          </cell>
        </row>
        <row r="674">
          <cell r="J674">
            <v>3280</v>
          </cell>
          <cell r="K674">
            <v>36.634654998779176</v>
          </cell>
          <cell r="P674">
            <v>7027</v>
          </cell>
          <cell r="Q674">
            <v>38.687623500823918</v>
          </cell>
        </row>
        <row r="675">
          <cell r="J675">
            <v>3280</v>
          </cell>
          <cell r="K675">
            <v>93.299861907958899</v>
          </cell>
          <cell r="P675">
            <v>7027</v>
          </cell>
          <cell r="Q675">
            <v>17.541658401489251</v>
          </cell>
        </row>
        <row r="676">
          <cell r="J676">
            <v>3280</v>
          </cell>
          <cell r="K676">
            <v>85.477617263793803</v>
          </cell>
          <cell r="P676">
            <v>7029</v>
          </cell>
          <cell r="Q676">
            <v>5.8154238462448005</v>
          </cell>
        </row>
        <row r="677">
          <cell r="J677">
            <v>3275</v>
          </cell>
          <cell r="K677">
            <v>38.487792015075499</v>
          </cell>
          <cell r="P677">
            <v>7029</v>
          </cell>
          <cell r="Q677">
            <v>154.62940025329581</v>
          </cell>
        </row>
        <row r="678">
          <cell r="J678">
            <v>3275</v>
          </cell>
          <cell r="K678">
            <v>54.24796295166</v>
          </cell>
          <cell r="P678">
            <v>7003</v>
          </cell>
          <cell r="Q678">
            <v>105.18508434295639</v>
          </cell>
        </row>
        <row r="679">
          <cell r="J679">
            <v>3270</v>
          </cell>
          <cell r="K679">
            <v>42.323882102966103</v>
          </cell>
          <cell r="P679">
            <v>7003</v>
          </cell>
          <cell r="Q679">
            <v>167.29289627075127</v>
          </cell>
        </row>
        <row r="680">
          <cell r="J680">
            <v>3270</v>
          </cell>
          <cell r="K680">
            <v>234.21035003662098</v>
          </cell>
          <cell r="P680">
            <v>7004</v>
          </cell>
          <cell r="Q680">
            <v>167.3136978149405</v>
          </cell>
        </row>
        <row r="681">
          <cell r="J681">
            <v>3240</v>
          </cell>
          <cell r="K681">
            <v>27.49333286285399</v>
          </cell>
          <cell r="P681">
            <v>7005</v>
          </cell>
          <cell r="Q681">
            <v>4.7279350757598806</v>
          </cell>
        </row>
        <row r="682">
          <cell r="J682">
            <v>3240</v>
          </cell>
          <cell r="K682">
            <v>32.908887863159165</v>
          </cell>
          <cell r="P682">
            <v>7005</v>
          </cell>
          <cell r="Q682">
            <v>0</v>
          </cell>
        </row>
        <row r="683">
          <cell r="J683">
            <v>3230</v>
          </cell>
          <cell r="K683">
            <v>6.6000000238418401</v>
          </cell>
          <cell r="P683">
            <v>7007</v>
          </cell>
          <cell r="Q683">
            <v>11.460691452026349</v>
          </cell>
        </row>
        <row r="684">
          <cell r="J684">
            <v>3230</v>
          </cell>
          <cell r="K684">
            <v>18.209257841110219</v>
          </cell>
          <cell r="P684">
            <v>7007</v>
          </cell>
          <cell r="Q684">
            <v>342.3893203735351</v>
          </cell>
        </row>
        <row r="685">
          <cell r="J685">
            <v>3222</v>
          </cell>
          <cell r="K685">
            <v>34.771154403686431</v>
          </cell>
          <cell r="P685">
            <v>7701</v>
          </cell>
          <cell r="Q685">
            <v>77.143173217773295</v>
          </cell>
        </row>
        <row r="686">
          <cell r="J686">
            <v>3222</v>
          </cell>
          <cell r="K686">
            <v>23.101602554321271</v>
          </cell>
          <cell r="P686">
            <v>7701</v>
          </cell>
          <cell r="Q686">
            <v>35.370282649993797</v>
          </cell>
        </row>
        <row r="687">
          <cell r="J687">
            <v>3221</v>
          </cell>
          <cell r="K687">
            <v>19.375550270080559</v>
          </cell>
          <cell r="P687">
            <v>7072</v>
          </cell>
          <cell r="Q687">
            <v>0</v>
          </cell>
        </row>
        <row r="688">
          <cell r="J688">
            <v>3221</v>
          </cell>
          <cell r="K688">
            <v>80.581039428710795</v>
          </cell>
          <cell r="P688">
            <v>7008</v>
          </cell>
          <cell r="Q688">
            <v>2.3068182468414302</v>
          </cell>
        </row>
        <row r="689">
          <cell r="J689">
            <v>3202</v>
          </cell>
          <cell r="K689">
            <v>413.43810272216706</v>
          </cell>
          <cell r="P689">
            <v>7008</v>
          </cell>
          <cell r="Q689">
            <v>78.214852333068706</v>
          </cell>
        </row>
        <row r="690">
          <cell r="J690">
            <v>3202</v>
          </cell>
          <cell r="K690">
            <v>113.6541728973388</v>
          </cell>
          <cell r="P690">
            <v>7009</v>
          </cell>
          <cell r="Q690">
            <v>2.66814205050468</v>
          </cell>
        </row>
        <row r="691">
          <cell r="J691">
            <v>3201</v>
          </cell>
          <cell r="K691">
            <v>418.31829071044797</v>
          </cell>
          <cell r="P691">
            <v>7009</v>
          </cell>
          <cell r="Q691">
            <v>341.12192916870112</v>
          </cell>
        </row>
        <row r="692">
          <cell r="J692">
            <v>3201</v>
          </cell>
          <cell r="K692">
            <v>538.38638305664006</v>
          </cell>
          <cell r="P692">
            <v>7025</v>
          </cell>
          <cell r="Q692">
            <v>119.9202766418455</v>
          </cell>
        </row>
        <row r="693">
          <cell r="J693">
            <v>3200</v>
          </cell>
          <cell r="K693">
            <v>502.26646423339702</v>
          </cell>
          <cell r="P693">
            <v>7014</v>
          </cell>
          <cell r="Q693">
            <v>29.368859291076621</v>
          </cell>
        </row>
        <row r="694">
          <cell r="J694">
            <v>3190</v>
          </cell>
          <cell r="K694">
            <v>28.435123443603487</v>
          </cell>
          <cell r="P694">
            <v>4005</v>
          </cell>
          <cell r="Q694">
            <v>0</v>
          </cell>
        </row>
        <row r="695">
          <cell r="J695">
            <v>3131</v>
          </cell>
          <cell r="K695">
            <v>48.397427558898698</v>
          </cell>
          <cell r="P695">
            <v>4005</v>
          </cell>
          <cell r="Q695">
            <v>0</v>
          </cell>
        </row>
        <row r="696">
          <cell r="J696">
            <v>3131</v>
          </cell>
          <cell r="K696">
            <v>66.759008407592603</v>
          </cell>
          <cell r="P696">
            <v>4011</v>
          </cell>
          <cell r="Q696">
            <v>46.608633995056138</v>
          </cell>
        </row>
        <row r="697">
          <cell r="J697">
            <v>3130</v>
          </cell>
          <cell r="K697">
            <v>53.9114408493041</v>
          </cell>
          <cell r="P697">
            <v>4011</v>
          </cell>
          <cell r="Q697">
            <v>45.275146961212116</v>
          </cell>
        </row>
        <row r="698">
          <cell r="J698">
            <v>3130</v>
          </cell>
          <cell r="K698">
            <v>43.787658691406101</v>
          </cell>
          <cell r="P698">
            <v>4013</v>
          </cell>
          <cell r="Q698">
            <v>122.03957462310771</v>
          </cell>
        </row>
        <row r="699">
          <cell r="J699">
            <v>3121</v>
          </cell>
          <cell r="K699">
            <v>113.2059764862059</v>
          </cell>
          <cell r="P699">
            <v>4013</v>
          </cell>
          <cell r="Q699">
            <v>168.96378135681078</v>
          </cell>
        </row>
        <row r="700">
          <cell r="J700">
            <v>3121</v>
          </cell>
          <cell r="K700">
            <v>79.083467483520394</v>
          </cell>
          <cell r="P700">
            <v>4017</v>
          </cell>
          <cell r="Q700">
            <v>119.0395689010619</v>
          </cell>
        </row>
        <row r="701">
          <cell r="J701">
            <v>3120</v>
          </cell>
          <cell r="K701">
            <v>15.13291311264037</v>
          </cell>
          <cell r="P701">
            <v>4017</v>
          </cell>
          <cell r="Q701">
            <v>141.89025688171378</v>
          </cell>
        </row>
        <row r="702">
          <cell r="J702">
            <v>3119</v>
          </cell>
          <cell r="K702">
            <v>28.13792133331291</v>
          </cell>
          <cell r="P702">
            <v>4020</v>
          </cell>
          <cell r="Q702">
            <v>56.012763023376465</v>
          </cell>
        </row>
        <row r="703">
          <cell r="J703">
            <v>3119</v>
          </cell>
          <cell r="K703">
            <v>26.333264350891092</v>
          </cell>
          <cell r="P703">
            <v>4020</v>
          </cell>
          <cell r="Q703">
            <v>33.171311855316134</v>
          </cell>
        </row>
        <row r="704">
          <cell r="J704">
            <v>3118</v>
          </cell>
          <cell r="K704">
            <v>127.4322376251219</v>
          </cell>
          <cell r="P704">
            <v>4021</v>
          </cell>
          <cell r="Q704">
            <v>32.394576549530029</v>
          </cell>
        </row>
        <row r="705">
          <cell r="J705">
            <v>3118</v>
          </cell>
          <cell r="K705">
            <v>148.44323730468739</v>
          </cell>
          <cell r="P705">
            <v>4021</v>
          </cell>
          <cell r="Q705">
            <v>61.899844169616557</v>
          </cell>
        </row>
        <row r="706">
          <cell r="J706">
            <v>3116</v>
          </cell>
          <cell r="K706">
            <v>175.0686111450193</v>
          </cell>
          <cell r="P706">
            <v>4023</v>
          </cell>
          <cell r="Q706">
            <v>13.303997993469231</v>
          </cell>
        </row>
        <row r="707">
          <cell r="J707">
            <v>3116</v>
          </cell>
          <cell r="K707">
            <v>308.83708953857251</v>
          </cell>
          <cell r="P707">
            <v>4023</v>
          </cell>
          <cell r="Q707">
            <v>15.934524536132709</v>
          </cell>
        </row>
        <row r="708">
          <cell r="J708">
            <v>3115</v>
          </cell>
          <cell r="K708">
            <v>225.12568283081043</v>
          </cell>
          <cell r="P708">
            <v>4025</v>
          </cell>
          <cell r="Q708">
            <v>51.378523349761863</v>
          </cell>
        </row>
        <row r="709">
          <cell r="J709">
            <v>3115</v>
          </cell>
          <cell r="K709">
            <v>320.14096832275249</v>
          </cell>
          <cell r="P709">
            <v>4025</v>
          </cell>
          <cell r="Q709">
            <v>46.881233692169033</v>
          </cell>
        </row>
        <row r="710">
          <cell r="J710">
            <v>3113</v>
          </cell>
          <cell r="K710">
            <v>306.59046173095533</v>
          </cell>
          <cell r="P710">
            <v>4026</v>
          </cell>
          <cell r="Q710">
            <v>53.803366661071721</v>
          </cell>
        </row>
        <row r="711">
          <cell r="J711">
            <v>3113</v>
          </cell>
          <cell r="K711">
            <v>310.85955810546699</v>
          </cell>
          <cell r="P711">
            <v>4026</v>
          </cell>
          <cell r="Q711">
            <v>48.228313922881981</v>
          </cell>
        </row>
        <row r="712">
          <cell r="J712">
            <v>3112</v>
          </cell>
          <cell r="K712">
            <v>118.57891273498521</v>
          </cell>
          <cell r="P712">
            <v>4029</v>
          </cell>
          <cell r="Q712">
            <v>74.213768959045296</v>
          </cell>
        </row>
        <row r="713">
          <cell r="J713">
            <v>3112</v>
          </cell>
          <cell r="K713">
            <v>157.03816986083979</v>
          </cell>
          <cell r="P713">
            <v>4029</v>
          </cell>
          <cell r="Q713">
            <v>52.586966514587374</v>
          </cell>
        </row>
        <row r="714">
          <cell r="J714">
            <v>3110</v>
          </cell>
          <cell r="K714">
            <v>22.851533889770501</v>
          </cell>
          <cell r="P714">
            <v>4034</v>
          </cell>
          <cell r="Q714">
            <v>2</v>
          </cell>
        </row>
        <row r="715">
          <cell r="J715">
            <v>3110</v>
          </cell>
          <cell r="K715">
            <v>54.996224403381298</v>
          </cell>
          <cell r="P715">
            <v>4501</v>
          </cell>
          <cell r="Q715">
            <v>98.600000381469599</v>
          </cell>
        </row>
        <row r="716">
          <cell r="J716">
            <v>3106</v>
          </cell>
          <cell r="K716">
            <v>24.19845294952389</v>
          </cell>
          <cell r="P716">
            <v>4501</v>
          </cell>
          <cell r="Q716">
            <v>80.299998283386131</v>
          </cell>
        </row>
        <row r="717">
          <cell r="J717">
            <v>3106</v>
          </cell>
          <cell r="K717">
            <v>24.952971935272167</v>
          </cell>
          <cell r="P717">
            <v>4090</v>
          </cell>
          <cell r="Q717">
            <v>46.27271318435664</v>
          </cell>
        </row>
        <row r="718">
          <cell r="J718">
            <v>3105</v>
          </cell>
          <cell r="K718">
            <v>199.43454360961908</v>
          </cell>
          <cell r="P718">
            <v>4090</v>
          </cell>
          <cell r="Q718">
            <v>66.260650157928438</v>
          </cell>
        </row>
        <row r="719">
          <cell r="J719">
            <v>3105</v>
          </cell>
          <cell r="K719">
            <v>205.92885971069322</v>
          </cell>
          <cell r="P719">
            <v>4090</v>
          </cell>
          <cell r="Q719">
            <v>13.63842046260833</v>
          </cell>
        </row>
        <row r="720">
          <cell r="J720">
            <v>3101</v>
          </cell>
          <cell r="K720">
            <v>287.56840515136702</v>
          </cell>
          <cell r="P720">
            <v>4090</v>
          </cell>
          <cell r="Q720">
            <v>19.98989725112909</v>
          </cell>
        </row>
        <row r="721">
          <cell r="J721">
            <v>3101</v>
          </cell>
          <cell r="K721">
            <v>321.75199127197163</v>
          </cell>
          <cell r="P721">
            <v>4091</v>
          </cell>
          <cell r="Q721">
            <v>1.0191263705492011</v>
          </cell>
        </row>
        <row r="722">
          <cell r="J722">
            <v>3404</v>
          </cell>
          <cell r="K722">
            <v>183.84166717529291</v>
          </cell>
          <cell r="P722">
            <v>4034</v>
          </cell>
          <cell r="Q722">
            <v>3.8016890287399261</v>
          </cell>
        </row>
        <row r="723">
          <cell r="J723">
            <v>2061</v>
          </cell>
          <cell r="K723">
            <v>30.80744409561148</v>
          </cell>
          <cell r="P723">
            <v>4092</v>
          </cell>
          <cell r="Q723">
            <v>25.162885904312109</v>
          </cell>
        </row>
        <row r="724">
          <cell r="J724">
            <v>2061</v>
          </cell>
          <cell r="K724">
            <v>85.239858627319194</v>
          </cell>
          <cell r="P724">
            <v>4092</v>
          </cell>
          <cell r="Q724">
            <v>33.548474311828549</v>
          </cell>
        </row>
        <row r="725">
          <cell r="J725">
            <v>2601</v>
          </cell>
          <cell r="K725">
            <v>20.122513294219949</v>
          </cell>
          <cell r="P725">
            <v>4086</v>
          </cell>
          <cell r="Q725">
            <v>2.11111116409301</v>
          </cell>
        </row>
        <row r="726">
          <cell r="J726">
            <v>2060</v>
          </cell>
          <cell r="K726">
            <v>99.078796386718608</v>
          </cell>
          <cell r="P726">
            <v>4086</v>
          </cell>
          <cell r="Q726">
            <v>0.53846155107021265</v>
          </cell>
        </row>
        <row r="727">
          <cell r="J727">
            <v>6599</v>
          </cell>
          <cell r="K727">
            <v>8.6244659423827894</v>
          </cell>
          <cell r="P727">
            <v>4043</v>
          </cell>
          <cell r="Q727">
            <v>4.4424358606338403</v>
          </cell>
        </row>
        <row r="728">
          <cell r="J728">
            <v>6599</v>
          </cell>
          <cell r="K728">
            <v>0</v>
          </cell>
          <cell r="P728">
            <v>4043</v>
          </cell>
          <cell r="Q728">
            <v>6.1584453582763405</v>
          </cell>
        </row>
        <row r="729">
          <cell r="J729">
            <v>6595</v>
          </cell>
          <cell r="K729">
            <v>141.5113143920897</v>
          </cell>
          <cell r="P729">
            <v>4036</v>
          </cell>
          <cell r="Q729">
            <v>5.3016887903213465</v>
          </cell>
        </row>
        <row r="730">
          <cell r="J730">
            <v>6594</v>
          </cell>
          <cell r="K730">
            <v>104.74770164489721</v>
          </cell>
          <cell r="P730">
            <v>4024</v>
          </cell>
          <cell r="Q730">
            <v>50.662340641021643</v>
          </cell>
        </row>
        <row r="731">
          <cell r="J731">
            <v>6594</v>
          </cell>
          <cell r="K731">
            <v>114.58644866943349</v>
          </cell>
          <cell r="P731">
            <v>4024</v>
          </cell>
          <cell r="Q731">
            <v>36.76029586791983</v>
          </cell>
        </row>
        <row r="732">
          <cell r="J732">
            <v>6593</v>
          </cell>
          <cell r="K732">
            <v>80.1145210266113</v>
          </cell>
          <cell r="P732">
            <v>4012</v>
          </cell>
          <cell r="Q732">
            <v>15.693312644958482</v>
          </cell>
        </row>
        <row r="733">
          <cell r="J733">
            <v>6592</v>
          </cell>
          <cell r="K733">
            <v>267.27979278564442</v>
          </cell>
          <cell r="P733">
            <v>4012</v>
          </cell>
          <cell r="Q733">
            <v>10.629496157169331</v>
          </cell>
        </row>
        <row r="734">
          <cell r="J734">
            <v>6592</v>
          </cell>
          <cell r="K734">
            <v>169.02628707885731</v>
          </cell>
          <cell r="P734">
            <v>4012</v>
          </cell>
          <cell r="Q734">
            <v>10.629496157169331</v>
          </cell>
        </row>
        <row r="735">
          <cell r="J735">
            <v>6592</v>
          </cell>
          <cell r="K735">
            <v>4.6090223789214901</v>
          </cell>
          <cell r="P735">
            <v>4012</v>
          </cell>
          <cell r="Q735">
            <v>15.693312644958482</v>
          </cell>
        </row>
        <row r="736">
          <cell r="J736">
            <v>6590</v>
          </cell>
          <cell r="K736">
            <v>583.69653320312295</v>
          </cell>
          <cell r="P736">
            <v>4009</v>
          </cell>
          <cell r="Q736">
            <v>41.666665792465139</v>
          </cell>
        </row>
        <row r="737">
          <cell r="J737">
            <v>6590</v>
          </cell>
          <cell r="K737">
            <v>260.35794830322209</v>
          </cell>
          <cell r="P737">
            <v>4032</v>
          </cell>
          <cell r="Q737">
            <v>40.730076313018714</v>
          </cell>
        </row>
        <row r="738">
          <cell r="J738">
            <v>6590</v>
          </cell>
          <cell r="K738">
            <v>51.027532577514506</v>
          </cell>
          <cell r="P738">
            <v>4032</v>
          </cell>
          <cell r="Q738">
            <v>30.115252017974818</v>
          </cell>
        </row>
        <row r="739">
          <cell r="J739">
            <v>2059</v>
          </cell>
          <cell r="K739">
            <v>26.419341087341301</v>
          </cell>
          <cell r="P739">
            <v>4035</v>
          </cell>
          <cell r="Q739">
            <v>1</v>
          </cell>
        </row>
        <row r="740">
          <cell r="J740">
            <v>2059</v>
          </cell>
          <cell r="K740">
            <v>25.083053112030008</v>
          </cell>
          <cell r="P740">
            <v>4037</v>
          </cell>
          <cell r="Q740">
            <v>9.53281825780868</v>
          </cell>
        </row>
        <row r="741">
          <cell r="J741">
            <v>6586</v>
          </cell>
          <cell r="K741">
            <v>99.220855712890398</v>
          </cell>
          <cell r="P741">
            <v>4041</v>
          </cell>
          <cell r="Q741">
            <v>0</v>
          </cell>
        </row>
        <row r="742">
          <cell r="J742">
            <v>6578</v>
          </cell>
          <cell r="K742">
            <v>47.676125526428102</v>
          </cell>
          <cell r="P742">
            <v>4008</v>
          </cell>
          <cell r="Q742">
            <v>46.875213623046804</v>
          </cell>
        </row>
        <row r="743">
          <cell r="J743">
            <v>6574</v>
          </cell>
          <cell r="K743">
            <v>200.29394149780262</v>
          </cell>
          <cell r="P743">
            <v>4008</v>
          </cell>
          <cell r="Q743">
            <v>57.175215244293113</v>
          </cell>
        </row>
        <row r="744">
          <cell r="J744">
            <v>6574</v>
          </cell>
          <cell r="K744">
            <v>190.62576293945301</v>
          </cell>
          <cell r="P744">
            <v>2051</v>
          </cell>
          <cell r="Q744">
            <v>63.830727577209402</v>
          </cell>
        </row>
        <row r="745">
          <cell r="J745">
            <v>2057</v>
          </cell>
          <cell r="K745">
            <v>119.69720458984361</v>
          </cell>
          <cell r="P745">
            <v>2051</v>
          </cell>
          <cell r="Q745">
            <v>42.403973579406639</v>
          </cell>
        </row>
        <row r="746">
          <cell r="J746">
            <v>2057</v>
          </cell>
          <cell r="K746">
            <v>52.003275871276699</v>
          </cell>
        </row>
        <row r="747">
          <cell r="J747">
            <v>2056</v>
          </cell>
          <cell r="K747">
            <v>62.521024703979393</v>
          </cell>
        </row>
        <row r="748">
          <cell r="J748">
            <v>2056</v>
          </cell>
          <cell r="K748">
            <v>118.5344543457029</v>
          </cell>
        </row>
        <row r="749">
          <cell r="J749">
            <v>2055</v>
          </cell>
          <cell r="K749">
            <v>127.76708602905259</v>
          </cell>
        </row>
        <row r="750">
          <cell r="J750">
            <v>2055</v>
          </cell>
          <cell r="K750">
            <v>59.365871429443203</v>
          </cell>
        </row>
        <row r="751">
          <cell r="J751">
            <v>2054</v>
          </cell>
          <cell r="K751">
            <v>81.518323898315302</v>
          </cell>
        </row>
        <row r="752">
          <cell r="J752">
            <v>2054</v>
          </cell>
          <cell r="K752">
            <v>80.116039276122905</v>
          </cell>
        </row>
        <row r="753">
          <cell r="J753">
            <v>2053</v>
          </cell>
          <cell r="K753">
            <v>213.46872711181629</v>
          </cell>
        </row>
        <row r="754">
          <cell r="J754">
            <v>2053</v>
          </cell>
          <cell r="K754">
            <v>25.962394714355451</v>
          </cell>
        </row>
        <row r="755">
          <cell r="J755">
            <v>2053</v>
          </cell>
          <cell r="K755">
            <v>109.72225570678701</v>
          </cell>
        </row>
        <row r="756">
          <cell r="J756">
            <v>2053</v>
          </cell>
          <cell r="K756">
            <v>93.179508209228402</v>
          </cell>
        </row>
        <row r="757">
          <cell r="J757">
            <v>2053</v>
          </cell>
          <cell r="K757">
            <v>37.436641693115099</v>
          </cell>
        </row>
        <row r="758">
          <cell r="J758">
            <v>2052</v>
          </cell>
          <cell r="K758">
            <v>123.7241973876951</v>
          </cell>
        </row>
        <row r="759">
          <cell r="J759">
            <v>2052</v>
          </cell>
          <cell r="K759">
            <v>132.61329650878889</v>
          </cell>
        </row>
        <row r="760">
          <cell r="J760">
            <v>2501</v>
          </cell>
          <cell r="K760">
            <v>112.07620620727531</v>
          </cell>
        </row>
        <row r="761">
          <cell r="J761">
            <v>2501</v>
          </cell>
          <cell r="K761">
            <v>112.0901832580565</v>
          </cell>
        </row>
        <row r="762">
          <cell r="J762">
            <v>2501</v>
          </cell>
          <cell r="K762">
            <v>92.891349792480398</v>
          </cell>
        </row>
        <row r="763">
          <cell r="J763">
            <v>2501</v>
          </cell>
          <cell r="K763">
            <v>92.372032165527202</v>
          </cell>
        </row>
        <row r="764">
          <cell r="J764">
            <v>2500</v>
          </cell>
          <cell r="K764">
            <v>223.40272140502918</v>
          </cell>
        </row>
        <row r="765">
          <cell r="J765">
            <v>2500</v>
          </cell>
          <cell r="K765">
            <v>174.7820777893065</v>
          </cell>
        </row>
        <row r="766">
          <cell r="J766">
            <v>2497</v>
          </cell>
          <cell r="K766">
            <v>0</v>
          </cell>
        </row>
        <row r="767">
          <cell r="J767">
            <v>2496</v>
          </cell>
          <cell r="K767">
            <v>68.042628288268929</v>
          </cell>
        </row>
        <row r="768">
          <cell r="J768">
            <v>2495</v>
          </cell>
          <cell r="K768">
            <v>20.787745952606191</v>
          </cell>
        </row>
        <row r="769">
          <cell r="J769">
            <v>2490</v>
          </cell>
          <cell r="K769">
            <v>151.90649032592762</v>
          </cell>
        </row>
        <row r="770">
          <cell r="J770">
            <v>2048</v>
          </cell>
          <cell r="K770">
            <v>23.99007320404051</v>
          </cell>
        </row>
        <row r="771">
          <cell r="J771">
            <v>2048</v>
          </cell>
          <cell r="K771">
            <v>184.45386123657218</v>
          </cell>
        </row>
        <row r="772">
          <cell r="J772">
            <v>2048</v>
          </cell>
          <cell r="K772">
            <v>119.489719390869</v>
          </cell>
        </row>
        <row r="773">
          <cell r="J773">
            <v>2045</v>
          </cell>
          <cell r="K773">
            <v>118.27249526977531</v>
          </cell>
        </row>
        <row r="774">
          <cell r="J774">
            <v>2045</v>
          </cell>
          <cell r="K774">
            <v>24.83496093749995</v>
          </cell>
        </row>
        <row r="775">
          <cell r="J775">
            <v>2444</v>
          </cell>
          <cell r="K775">
            <v>9.5763018131255997</v>
          </cell>
        </row>
        <row r="776">
          <cell r="J776">
            <v>2444</v>
          </cell>
          <cell r="K776">
            <v>7</v>
          </cell>
        </row>
        <row r="777">
          <cell r="J777">
            <v>2042</v>
          </cell>
          <cell r="K777">
            <v>126.32531356811501</v>
          </cell>
        </row>
        <row r="778">
          <cell r="J778">
            <v>2042</v>
          </cell>
          <cell r="K778">
            <v>30.16339778900133</v>
          </cell>
        </row>
        <row r="779">
          <cell r="J779">
            <v>2413</v>
          </cell>
          <cell r="K779">
            <v>17.811697006225568</v>
          </cell>
        </row>
        <row r="780">
          <cell r="J780">
            <v>2413</v>
          </cell>
          <cell r="K780">
            <v>10.892307996749869</v>
          </cell>
        </row>
        <row r="781">
          <cell r="J781">
            <v>2410</v>
          </cell>
          <cell r="K781">
            <v>15.733933210372919</v>
          </cell>
        </row>
        <row r="782">
          <cell r="J782">
            <v>2410</v>
          </cell>
          <cell r="K782">
            <v>83.094655990600401</v>
          </cell>
        </row>
        <row r="783">
          <cell r="J783">
            <v>2410</v>
          </cell>
          <cell r="K783">
            <v>113.38721466064442</v>
          </cell>
        </row>
        <row r="784">
          <cell r="J784">
            <v>2410</v>
          </cell>
          <cell r="K784">
            <v>75.504695892333899</v>
          </cell>
        </row>
        <row r="785">
          <cell r="J785">
            <v>2041</v>
          </cell>
          <cell r="K785">
            <v>150.58755874633769</v>
          </cell>
        </row>
        <row r="786">
          <cell r="J786">
            <v>2041</v>
          </cell>
          <cell r="K786">
            <v>116.5875282287596</v>
          </cell>
        </row>
        <row r="787">
          <cell r="J787">
            <v>2409</v>
          </cell>
          <cell r="K787">
            <v>165.95449447631822</v>
          </cell>
        </row>
        <row r="788">
          <cell r="J788">
            <v>2409</v>
          </cell>
          <cell r="K788">
            <v>110.37961578369119</v>
          </cell>
        </row>
        <row r="789">
          <cell r="J789">
            <v>2408</v>
          </cell>
          <cell r="K789">
            <v>0</v>
          </cell>
        </row>
        <row r="790">
          <cell r="J790">
            <v>2408</v>
          </cell>
          <cell r="K790">
            <v>0</v>
          </cell>
        </row>
        <row r="791">
          <cell r="J791">
            <v>2407</v>
          </cell>
          <cell r="K791">
            <v>0</v>
          </cell>
        </row>
        <row r="792">
          <cell r="J792">
            <v>2407</v>
          </cell>
          <cell r="K792">
            <v>6.6666670143604195E-2</v>
          </cell>
        </row>
        <row r="793">
          <cell r="J793">
            <v>2406</v>
          </cell>
          <cell r="K793">
            <v>0.13333334028720839</v>
          </cell>
        </row>
        <row r="794">
          <cell r="J794">
            <v>2406</v>
          </cell>
          <cell r="K794">
            <v>5</v>
          </cell>
        </row>
        <row r="795">
          <cell r="J795">
            <v>2402</v>
          </cell>
          <cell r="K795">
            <v>57.095857620239094</v>
          </cell>
        </row>
        <row r="796">
          <cell r="J796">
            <v>2402</v>
          </cell>
          <cell r="K796">
            <v>28.64485311508173</v>
          </cell>
        </row>
        <row r="797">
          <cell r="J797">
            <v>2402</v>
          </cell>
          <cell r="K797">
            <v>198.96262359619132</v>
          </cell>
        </row>
        <row r="798">
          <cell r="J798">
            <v>2402</v>
          </cell>
          <cell r="K798">
            <v>129.9756927490233</v>
          </cell>
        </row>
        <row r="799">
          <cell r="J799">
            <v>2402</v>
          </cell>
          <cell r="K799">
            <v>102.26712036132801</v>
          </cell>
        </row>
        <row r="800">
          <cell r="J800">
            <v>2300</v>
          </cell>
          <cell r="K800">
            <v>83.343709945678498</v>
          </cell>
        </row>
        <row r="801">
          <cell r="J801">
            <v>2300</v>
          </cell>
          <cell r="K801">
            <v>62.507791519164897</v>
          </cell>
        </row>
        <row r="802">
          <cell r="J802">
            <v>2300</v>
          </cell>
          <cell r="K802">
            <v>78.061447143554489</v>
          </cell>
        </row>
        <row r="803">
          <cell r="J803">
            <v>2300</v>
          </cell>
          <cell r="K803">
            <v>15.61228942871093</v>
          </cell>
        </row>
        <row r="804">
          <cell r="J804">
            <v>2003</v>
          </cell>
          <cell r="K804">
            <v>677.71014404296704</v>
          </cell>
        </row>
        <row r="805">
          <cell r="J805">
            <v>2003</v>
          </cell>
          <cell r="K805">
            <v>277.07077789306618</v>
          </cell>
        </row>
        <row r="806">
          <cell r="J806">
            <v>2028</v>
          </cell>
          <cell r="K806">
            <v>57.601198196411097</v>
          </cell>
        </row>
        <row r="807">
          <cell r="J807">
            <v>2028</v>
          </cell>
          <cell r="K807">
            <v>19.493702888488752</v>
          </cell>
        </row>
        <row r="808">
          <cell r="J808">
            <v>2026</v>
          </cell>
          <cell r="K808">
            <v>10.29299688339232</v>
          </cell>
        </row>
        <row r="809">
          <cell r="J809">
            <v>2220</v>
          </cell>
          <cell r="K809">
            <v>54.849155426025192</v>
          </cell>
        </row>
        <row r="810">
          <cell r="J810">
            <v>2220</v>
          </cell>
          <cell r="K810">
            <v>46.652176856994501</v>
          </cell>
        </row>
        <row r="811">
          <cell r="J811">
            <v>2214</v>
          </cell>
          <cell r="K811">
            <v>61</v>
          </cell>
        </row>
        <row r="812">
          <cell r="J812">
            <v>2214</v>
          </cell>
          <cell r="K812">
            <v>60.5127334594725</v>
          </cell>
        </row>
        <row r="813">
          <cell r="J813">
            <v>2212</v>
          </cell>
          <cell r="K813">
            <v>41.700000762939297</v>
          </cell>
        </row>
        <row r="814">
          <cell r="J814">
            <v>2212</v>
          </cell>
          <cell r="K814">
            <v>12.83987355232237</v>
          </cell>
        </row>
        <row r="815">
          <cell r="J815">
            <v>2212</v>
          </cell>
          <cell r="K815">
            <v>26.999747276306103</v>
          </cell>
        </row>
        <row r="816">
          <cell r="J816">
            <v>2207</v>
          </cell>
          <cell r="K816">
            <v>3.9061899185180504</v>
          </cell>
        </row>
        <row r="817">
          <cell r="J817">
            <v>2207</v>
          </cell>
          <cell r="K817">
            <v>3.9061899185180504</v>
          </cell>
        </row>
        <row r="818">
          <cell r="J818">
            <v>2207</v>
          </cell>
          <cell r="K818">
            <v>11.718569755554189</v>
          </cell>
        </row>
        <row r="819">
          <cell r="J819">
            <v>2206</v>
          </cell>
          <cell r="K819">
            <v>77.133975982665902</v>
          </cell>
        </row>
        <row r="820">
          <cell r="J820">
            <v>2206</v>
          </cell>
          <cell r="K820">
            <v>77.722934722900192</v>
          </cell>
        </row>
        <row r="821">
          <cell r="J821">
            <v>2204</v>
          </cell>
          <cell r="K821">
            <v>174.5833740234373</v>
          </cell>
        </row>
        <row r="822">
          <cell r="J822">
            <v>2204</v>
          </cell>
          <cell r="K822">
            <v>328.99845123290839</v>
          </cell>
        </row>
        <row r="823">
          <cell r="J823">
            <v>2202</v>
          </cell>
          <cell r="K823">
            <v>103.54883384704569</v>
          </cell>
        </row>
        <row r="824">
          <cell r="J824">
            <v>2202</v>
          </cell>
          <cell r="K824">
            <v>144.91436004638661</v>
          </cell>
        </row>
        <row r="825">
          <cell r="J825">
            <v>2002</v>
          </cell>
          <cell r="K825">
            <v>1048.1430664062491</v>
          </cell>
        </row>
        <row r="826">
          <cell r="J826">
            <v>2002</v>
          </cell>
          <cell r="K826">
            <v>398.09170532226403</v>
          </cell>
        </row>
        <row r="827">
          <cell r="J827">
            <v>2002</v>
          </cell>
          <cell r="K827">
            <v>16.47822427749632</v>
          </cell>
        </row>
        <row r="828">
          <cell r="J828">
            <v>2016</v>
          </cell>
          <cell r="K828">
            <v>182.58726882934559</v>
          </cell>
        </row>
        <row r="829">
          <cell r="J829">
            <v>2016</v>
          </cell>
          <cell r="K829">
            <v>80.746118545532099</v>
          </cell>
        </row>
        <row r="830">
          <cell r="J830">
            <v>2013</v>
          </cell>
          <cell r="K830">
            <v>76.416854858398295</v>
          </cell>
        </row>
        <row r="831">
          <cell r="J831">
            <v>2013</v>
          </cell>
          <cell r="K831">
            <v>43.199619293212798</v>
          </cell>
        </row>
        <row r="832">
          <cell r="J832">
            <v>2113</v>
          </cell>
          <cell r="K832">
            <v>0.42857144773006295</v>
          </cell>
        </row>
        <row r="833">
          <cell r="J833">
            <v>2113</v>
          </cell>
          <cell r="K833">
            <v>1.9636363536119421</v>
          </cell>
        </row>
        <row r="834">
          <cell r="J834">
            <v>2011</v>
          </cell>
          <cell r="K834">
            <v>86.969442367553597</v>
          </cell>
        </row>
        <row r="835">
          <cell r="J835">
            <v>2011</v>
          </cell>
          <cell r="K835">
            <v>202.24127197265619</v>
          </cell>
        </row>
        <row r="836">
          <cell r="J836">
            <v>2102</v>
          </cell>
          <cell r="K836">
            <v>265.87233734130837</v>
          </cell>
        </row>
        <row r="837">
          <cell r="J837">
            <v>2100</v>
          </cell>
          <cell r="K837">
            <v>133.28183746337871</v>
          </cell>
        </row>
        <row r="838">
          <cell r="J838">
            <v>2100</v>
          </cell>
          <cell r="K838">
            <v>115.66457748413072</v>
          </cell>
        </row>
        <row r="839">
          <cell r="J839">
            <v>2010</v>
          </cell>
          <cell r="K839">
            <v>29.801838874816802</v>
          </cell>
        </row>
        <row r="840">
          <cell r="J840">
            <v>2010</v>
          </cell>
          <cell r="K840">
            <v>85.038600921630703</v>
          </cell>
        </row>
        <row r="841">
          <cell r="J841">
            <v>2001</v>
          </cell>
          <cell r="K841">
            <v>935.60832214355298</v>
          </cell>
        </row>
        <row r="842">
          <cell r="J842">
            <v>2001</v>
          </cell>
          <cell r="K842">
            <v>709.58174133300599</v>
          </cell>
        </row>
        <row r="843">
          <cell r="J843">
            <v>2001</v>
          </cell>
          <cell r="K843">
            <v>559.800033569334</v>
          </cell>
        </row>
        <row r="844">
          <cell r="J844">
            <v>2001</v>
          </cell>
          <cell r="K844">
            <v>568.73693847656091</v>
          </cell>
        </row>
        <row r="845">
          <cell r="J845">
            <v>6578</v>
          </cell>
          <cell r="K845">
            <v>5.6824439167976326</v>
          </cell>
        </row>
        <row r="846">
          <cell r="J846">
            <v>6592</v>
          </cell>
          <cell r="K846">
            <v>34.766998291015554</v>
          </cell>
        </row>
        <row r="847">
          <cell r="J847">
            <v>2003</v>
          </cell>
          <cell r="K847">
            <v>16.86258649826048</v>
          </cell>
        </row>
        <row r="848">
          <cell r="J848">
            <v>5001</v>
          </cell>
          <cell r="K848">
            <v>27.402880191802911</v>
          </cell>
        </row>
        <row r="849">
          <cell r="J849">
            <v>5001</v>
          </cell>
          <cell r="K849">
            <v>1</v>
          </cell>
        </row>
        <row r="850">
          <cell r="J850">
            <v>5003</v>
          </cell>
          <cell r="K850">
            <v>9.9393941462039795E-2</v>
          </cell>
        </row>
        <row r="851">
          <cell r="J851">
            <v>5004</v>
          </cell>
          <cell r="K851">
            <v>0</v>
          </cell>
        </row>
        <row r="852">
          <cell r="J852">
            <v>5004</v>
          </cell>
          <cell r="K852">
            <v>1</v>
          </cell>
        </row>
        <row r="853">
          <cell r="J853">
            <v>5005</v>
          </cell>
          <cell r="K853">
            <v>462.89246368408141</v>
          </cell>
        </row>
        <row r="854">
          <cell r="J854">
            <v>5005</v>
          </cell>
          <cell r="K854">
            <v>21.300000190734849</v>
          </cell>
        </row>
        <row r="855">
          <cell r="J855">
            <v>5006</v>
          </cell>
          <cell r="K855">
            <v>93.358070373534986</v>
          </cell>
        </row>
        <row r="856">
          <cell r="J856">
            <v>5006</v>
          </cell>
          <cell r="K856">
            <v>9.0843296051025302</v>
          </cell>
        </row>
        <row r="857">
          <cell r="J857">
            <v>5007</v>
          </cell>
          <cell r="K857">
            <v>35.63147640228263</v>
          </cell>
        </row>
        <row r="858">
          <cell r="J858">
            <v>5007</v>
          </cell>
          <cell r="K858">
            <v>0.26495360583066901</v>
          </cell>
        </row>
        <row r="859">
          <cell r="J859">
            <v>5002</v>
          </cell>
          <cell r="K859">
            <v>108.20788574218729</v>
          </cell>
        </row>
        <row r="860">
          <cell r="J860">
            <v>5002</v>
          </cell>
          <cell r="K860">
            <v>3.2083797007799029</v>
          </cell>
        </row>
        <row r="861">
          <cell r="J861">
            <v>5008</v>
          </cell>
          <cell r="K861">
            <v>22.42535972595212</v>
          </cell>
        </row>
        <row r="862">
          <cell r="J862">
            <v>5008</v>
          </cell>
          <cell r="K862">
            <v>0.27333334833383499</v>
          </cell>
        </row>
        <row r="863">
          <cell r="J863">
            <v>6003</v>
          </cell>
          <cell r="K863">
            <v>22.210668563842752</v>
          </cell>
        </row>
        <row r="864">
          <cell r="J864">
            <v>6003</v>
          </cell>
          <cell r="K864">
            <v>1</v>
          </cell>
        </row>
        <row r="865">
          <cell r="J865">
            <v>6011</v>
          </cell>
          <cell r="K865">
            <v>3130.839721679687</v>
          </cell>
        </row>
        <row r="866">
          <cell r="J866">
            <v>6011</v>
          </cell>
          <cell r="K866">
            <v>652.65605163574003</v>
          </cell>
        </row>
        <row r="867">
          <cell r="J867">
            <v>6001</v>
          </cell>
          <cell r="K867">
            <v>3136.3695068359248</v>
          </cell>
        </row>
        <row r="868">
          <cell r="J868">
            <v>6010</v>
          </cell>
          <cell r="K868">
            <v>1196.5708312988281</v>
          </cell>
        </row>
        <row r="869">
          <cell r="J869">
            <v>6010</v>
          </cell>
          <cell r="K869">
            <v>40.096845626831048</v>
          </cell>
        </row>
        <row r="870">
          <cell r="J870">
            <v>8001</v>
          </cell>
          <cell r="K870">
            <v>0</v>
          </cell>
        </row>
        <row r="871">
          <cell r="J871">
            <v>8001</v>
          </cell>
          <cell r="K871">
            <v>0</v>
          </cell>
        </row>
        <row r="872">
          <cell r="J872">
            <v>6001</v>
          </cell>
          <cell r="K872">
            <v>672.58280944824196</v>
          </cell>
        </row>
        <row r="873">
          <cell r="J873">
            <v>2603</v>
          </cell>
          <cell r="K873">
            <v>2.6388146281242273</v>
          </cell>
        </row>
        <row r="874">
          <cell r="J874">
            <v>2603</v>
          </cell>
          <cell r="K874">
            <v>31.877686500549231</v>
          </cell>
        </row>
        <row r="875">
          <cell r="J875">
            <v>7012</v>
          </cell>
          <cell r="K875">
            <v>44.133047103881722</v>
          </cell>
        </row>
        <row r="876">
          <cell r="J876">
            <v>7017</v>
          </cell>
          <cell r="K876">
            <v>169.07468414306629</v>
          </cell>
        </row>
        <row r="877">
          <cell r="J877">
            <v>7017</v>
          </cell>
          <cell r="K877">
            <v>93.802469253539812</v>
          </cell>
        </row>
        <row r="878">
          <cell r="J878">
            <v>7018</v>
          </cell>
          <cell r="K878">
            <v>130.31023406982411</v>
          </cell>
        </row>
        <row r="879">
          <cell r="J879">
            <v>7018</v>
          </cell>
          <cell r="K879">
            <v>0</v>
          </cell>
        </row>
        <row r="880">
          <cell r="J880">
            <v>7002</v>
          </cell>
          <cell r="K880">
            <v>135.35621643066389</v>
          </cell>
        </row>
        <row r="881">
          <cell r="J881">
            <v>7027</v>
          </cell>
          <cell r="K881">
            <v>75.039638519286996</v>
          </cell>
        </row>
        <row r="882">
          <cell r="J882">
            <v>7027</v>
          </cell>
          <cell r="K882">
            <v>30.752493858337331</v>
          </cell>
        </row>
        <row r="883">
          <cell r="J883">
            <v>7029</v>
          </cell>
          <cell r="K883">
            <v>8.8837394714355291</v>
          </cell>
        </row>
        <row r="884">
          <cell r="J884">
            <v>7029</v>
          </cell>
          <cell r="K884">
            <v>143.2933273315428</v>
          </cell>
        </row>
        <row r="885">
          <cell r="J885">
            <v>7003</v>
          </cell>
          <cell r="K885">
            <v>172.10631942749009</v>
          </cell>
        </row>
        <row r="886">
          <cell r="J886">
            <v>7003</v>
          </cell>
          <cell r="K886">
            <v>272.45952606201132</v>
          </cell>
        </row>
        <row r="887">
          <cell r="J887">
            <v>7004</v>
          </cell>
          <cell r="K887">
            <v>241.13842010498041</v>
          </cell>
        </row>
        <row r="888">
          <cell r="J888">
            <v>7005</v>
          </cell>
          <cell r="K888">
            <v>1.579740226268767</v>
          </cell>
        </row>
        <row r="889">
          <cell r="J889">
            <v>7005</v>
          </cell>
          <cell r="K889">
            <v>0</v>
          </cell>
        </row>
        <row r="890">
          <cell r="J890">
            <v>7007</v>
          </cell>
          <cell r="K890">
            <v>6.9829239845275692</v>
          </cell>
        </row>
        <row r="891">
          <cell r="J891">
            <v>7007</v>
          </cell>
          <cell r="K891">
            <v>223.0722732543943</v>
          </cell>
        </row>
        <row r="892">
          <cell r="J892">
            <v>7070</v>
          </cell>
          <cell r="K892">
            <v>18.93119001388548</v>
          </cell>
        </row>
        <row r="893">
          <cell r="J893">
            <v>7701</v>
          </cell>
          <cell r="K893">
            <v>18.149614334106431</v>
          </cell>
        </row>
        <row r="894">
          <cell r="J894">
            <v>7701</v>
          </cell>
          <cell r="K894">
            <v>15.53084945678709</v>
          </cell>
        </row>
        <row r="895">
          <cell r="J895">
            <v>7072</v>
          </cell>
          <cell r="K895">
            <v>139.8484001159666</v>
          </cell>
        </row>
        <row r="896">
          <cell r="J896">
            <v>7008</v>
          </cell>
          <cell r="K896">
            <v>159.72167968749989</v>
          </cell>
        </row>
        <row r="897">
          <cell r="J897">
            <v>7008</v>
          </cell>
          <cell r="K897">
            <v>238.3838844299315</v>
          </cell>
        </row>
        <row r="898">
          <cell r="J898">
            <v>7009</v>
          </cell>
          <cell r="K898">
            <v>3.8666667342185939</v>
          </cell>
        </row>
        <row r="899">
          <cell r="J899">
            <v>7009</v>
          </cell>
          <cell r="K899">
            <v>276.70057678222577</v>
          </cell>
        </row>
        <row r="900">
          <cell r="J900">
            <v>7025</v>
          </cell>
          <cell r="K900">
            <v>86.403608322143398</v>
          </cell>
        </row>
        <row r="901">
          <cell r="J901">
            <v>7014</v>
          </cell>
          <cell r="K901">
            <v>112.26157379150371</v>
          </cell>
        </row>
        <row r="902">
          <cell r="J902">
            <v>4005</v>
          </cell>
          <cell r="K902">
            <v>1.7077117711305612</v>
          </cell>
        </row>
        <row r="903">
          <cell r="J903">
            <v>4005</v>
          </cell>
          <cell r="K903">
            <v>4.2750001549720729</v>
          </cell>
        </row>
        <row r="904">
          <cell r="J904">
            <v>4011</v>
          </cell>
          <cell r="K904">
            <v>16.45903539657591</v>
          </cell>
        </row>
        <row r="905">
          <cell r="J905">
            <v>4011</v>
          </cell>
          <cell r="K905">
            <v>10.9923424720764</v>
          </cell>
        </row>
        <row r="906">
          <cell r="J906">
            <v>4011</v>
          </cell>
          <cell r="K906">
            <v>38.427356719970597</v>
          </cell>
        </row>
        <row r="907">
          <cell r="J907">
            <v>4013</v>
          </cell>
          <cell r="K907">
            <v>71.599546432495004</v>
          </cell>
        </row>
        <row r="908">
          <cell r="J908">
            <v>4013</v>
          </cell>
          <cell r="K908">
            <v>71.419412612914897</v>
          </cell>
        </row>
        <row r="909">
          <cell r="J909">
            <v>4015</v>
          </cell>
          <cell r="K909">
            <v>161.7333602905272</v>
          </cell>
        </row>
        <row r="910">
          <cell r="J910">
            <v>4017</v>
          </cell>
          <cell r="K910">
            <v>18.799773216247551</v>
          </cell>
        </row>
        <row r="911">
          <cell r="J911">
            <v>4017</v>
          </cell>
          <cell r="K911">
            <v>9.7074315547942991</v>
          </cell>
        </row>
        <row r="912">
          <cell r="J912">
            <v>4019</v>
          </cell>
          <cell r="K912">
            <v>59.972920417785502</v>
          </cell>
        </row>
        <row r="913">
          <cell r="J913">
            <v>4020</v>
          </cell>
          <cell r="K913">
            <v>52.523689270019304</v>
          </cell>
        </row>
        <row r="914">
          <cell r="J914">
            <v>4020</v>
          </cell>
          <cell r="K914">
            <v>40.487223625182899</v>
          </cell>
        </row>
        <row r="915">
          <cell r="J915">
            <v>4021</v>
          </cell>
          <cell r="K915">
            <v>11.384783744812001</v>
          </cell>
        </row>
        <row r="916">
          <cell r="J916">
            <v>4021</v>
          </cell>
          <cell r="K916">
            <v>47.068750381469499</v>
          </cell>
        </row>
        <row r="917">
          <cell r="J917">
            <v>4022</v>
          </cell>
          <cell r="K917">
            <v>5.3344460278749404</v>
          </cell>
        </row>
        <row r="918">
          <cell r="J918">
            <v>4023</v>
          </cell>
          <cell r="K918">
            <v>8.6336272954940707</v>
          </cell>
        </row>
        <row r="919">
          <cell r="J919">
            <v>4025</v>
          </cell>
          <cell r="K919">
            <v>19.47921514511107</v>
          </cell>
        </row>
        <row r="920">
          <cell r="J920">
            <v>4025</v>
          </cell>
          <cell r="K920">
            <v>36.462073326110698</v>
          </cell>
        </row>
        <row r="921">
          <cell r="J921">
            <v>4026</v>
          </cell>
          <cell r="K921">
            <v>23.228559017181379</v>
          </cell>
        </row>
        <row r="922">
          <cell r="J922">
            <v>4026</v>
          </cell>
          <cell r="K922">
            <v>39.288229942321721</v>
          </cell>
        </row>
        <row r="923">
          <cell r="J923">
            <v>4029</v>
          </cell>
          <cell r="K923">
            <v>12.548452854156482</v>
          </cell>
        </row>
        <row r="924">
          <cell r="J924">
            <v>4029</v>
          </cell>
          <cell r="K924">
            <v>27.075922012329002</v>
          </cell>
        </row>
        <row r="925">
          <cell r="J925">
            <v>4034</v>
          </cell>
          <cell r="K925">
            <v>0</v>
          </cell>
        </row>
        <row r="926">
          <cell r="J926">
            <v>4085</v>
          </cell>
          <cell r="K926">
            <v>1.25</v>
          </cell>
        </row>
        <row r="927">
          <cell r="J927">
            <v>4091</v>
          </cell>
          <cell r="K927">
            <v>3.5981200188398268</v>
          </cell>
        </row>
        <row r="928">
          <cell r="J928">
            <v>4094</v>
          </cell>
          <cell r="K928">
            <v>14.282547235488879</v>
          </cell>
        </row>
        <row r="929">
          <cell r="J929">
            <v>4095</v>
          </cell>
          <cell r="K929">
            <v>18.548366785049428</v>
          </cell>
        </row>
        <row r="930">
          <cell r="J930">
            <v>4097</v>
          </cell>
          <cell r="K930">
            <v>15.52499985694884</v>
          </cell>
        </row>
        <row r="931">
          <cell r="J931">
            <v>4098</v>
          </cell>
          <cell r="K931">
            <v>5.2999999523162824</v>
          </cell>
        </row>
        <row r="932">
          <cell r="J932">
            <v>4099</v>
          </cell>
          <cell r="K932">
            <v>9.375</v>
          </cell>
        </row>
        <row r="933">
          <cell r="J933">
            <v>4501</v>
          </cell>
          <cell r="K933">
            <v>26.414286136627151</v>
          </cell>
        </row>
        <row r="934">
          <cell r="J934">
            <v>4501</v>
          </cell>
          <cell r="K934">
            <v>29.435801267623791</v>
          </cell>
        </row>
        <row r="935">
          <cell r="J935">
            <v>4301</v>
          </cell>
          <cell r="K935">
            <v>8.398859143257134</v>
          </cell>
        </row>
        <row r="936">
          <cell r="J936">
            <v>4301</v>
          </cell>
          <cell r="K936">
            <v>7.5141022205352597</v>
          </cell>
        </row>
        <row r="937">
          <cell r="J937">
            <v>4011</v>
          </cell>
          <cell r="K937">
            <v>21.64105463027952</v>
          </cell>
        </row>
        <row r="938">
          <cell r="J938">
            <v>4011</v>
          </cell>
          <cell r="K938">
            <v>17.573921203613271</v>
          </cell>
        </row>
        <row r="939">
          <cell r="J939">
            <v>4023</v>
          </cell>
          <cell r="K939">
            <v>19.820000648498521</v>
          </cell>
        </row>
        <row r="940">
          <cell r="J940">
            <v>4033</v>
          </cell>
          <cell r="K940">
            <v>41.777904510497976</v>
          </cell>
        </row>
        <row r="941">
          <cell r="J941">
            <v>4034</v>
          </cell>
          <cell r="K941">
            <v>2.5714287459850276</v>
          </cell>
        </row>
        <row r="942">
          <cell r="J942">
            <v>4091</v>
          </cell>
          <cell r="K942">
            <v>16.460731267929059</v>
          </cell>
        </row>
        <row r="943">
          <cell r="J943">
            <v>4091</v>
          </cell>
          <cell r="K943">
            <v>12.609957218170161</v>
          </cell>
        </row>
        <row r="944">
          <cell r="J944">
            <v>4092</v>
          </cell>
          <cell r="K944">
            <v>16.652381896972642</v>
          </cell>
        </row>
        <row r="945">
          <cell r="J945">
            <v>4086</v>
          </cell>
          <cell r="K945">
            <v>5.9226332902908201</v>
          </cell>
        </row>
        <row r="946">
          <cell r="J946">
            <v>4086</v>
          </cell>
          <cell r="K946">
            <v>21.54925060272215</v>
          </cell>
        </row>
        <row r="947">
          <cell r="J947">
            <v>4502</v>
          </cell>
          <cell r="K947">
            <v>67.525458335876294</v>
          </cell>
        </row>
        <row r="948">
          <cell r="J948">
            <v>4502</v>
          </cell>
          <cell r="K948">
            <v>22.59850025176997</v>
          </cell>
        </row>
        <row r="949">
          <cell r="J949">
            <v>4093</v>
          </cell>
          <cell r="K949">
            <v>23.810487508773711</v>
          </cell>
        </row>
        <row r="950">
          <cell r="J950">
            <v>4106</v>
          </cell>
          <cell r="K950">
            <v>18.548366785049428</v>
          </cell>
        </row>
        <row r="951">
          <cell r="J951">
            <v>4096</v>
          </cell>
          <cell r="K951">
            <v>1.3799999952316215</v>
          </cell>
        </row>
        <row r="952">
          <cell r="J952">
            <v>4036</v>
          </cell>
          <cell r="K952">
            <v>2.3214285969734183</v>
          </cell>
        </row>
        <row r="953">
          <cell r="J953">
            <v>4024</v>
          </cell>
          <cell r="K953">
            <v>20.62369680404662</v>
          </cell>
        </row>
        <row r="954">
          <cell r="J954">
            <v>4024</v>
          </cell>
          <cell r="K954">
            <v>35.267469406127802</v>
          </cell>
        </row>
        <row r="955">
          <cell r="J955">
            <v>4012</v>
          </cell>
          <cell r="K955">
            <v>6.4785891175269992</v>
          </cell>
        </row>
        <row r="956">
          <cell r="J956">
            <v>4012</v>
          </cell>
          <cell r="K956">
            <v>6.7892805337905697</v>
          </cell>
        </row>
        <row r="957">
          <cell r="J957">
            <v>4012</v>
          </cell>
          <cell r="K957">
            <v>6.7892805337905697</v>
          </cell>
        </row>
        <row r="958">
          <cell r="J958">
            <v>4012</v>
          </cell>
          <cell r="K958">
            <v>12.957178235054002</v>
          </cell>
        </row>
        <row r="959">
          <cell r="J959">
            <v>4009</v>
          </cell>
          <cell r="K959">
            <v>15.594526290893551</v>
          </cell>
        </row>
        <row r="960">
          <cell r="J960">
            <v>4032</v>
          </cell>
          <cell r="K960">
            <v>2.5412699878215679</v>
          </cell>
        </row>
        <row r="961">
          <cell r="J961">
            <v>4032</v>
          </cell>
          <cell r="K961">
            <v>12.20000004768371</v>
          </cell>
        </row>
        <row r="962">
          <cell r="J962">
            <v>4035</v>
          </cell>
          <cell r="K962">
            <v>0</v>
          </cell>
        </row>
        <row r="963">
          <cell r="J963">
            <v>4037</v>
          </cell>
          <cell r="K963">
            <v>3.065844058990467</v>
          </cell>
        </row>
        <row r="964">
          <cell r="J964">
            <v>4041</v>
          </cell>
          <cell r="K964">
            <v>0</v>
          </cell>
        </row>
        <row r="965">
          <cell r="J965">
            <v>4081</v>
          </cell>
          <cell r="K965">
            <v>4.79262530803679</v>
          </cell>
        </row>
        <row r="966">
          <cell r="J966">
            <v>4091</v>
          </cell>
          <cell r="K966">
            <v>37.511693954467646</v>
          </cell>
        </row>
        <row r="967">
          <cell r="J967">
            <v>4008</v>
          </cell>
          <cell r="K967">
            <v>5.7976191043853644</v>
          </cell>
        </row>
        <row r="968">
          <cell r="J968">
            <v>4008</v>
          </cell>
          <cell r="K968">
            <v>3.6022756099700857</v>
          </cell>
        </row>
        <row r="969">
          <cell r="J969">
            <v>4090</v>
          </cell>
          <cell r="K969">
            <v>26.677748680114721</v>
          </cell>
        </row>
        <row r="970">
          <cell r="J970">
            <v>4090</v>
          </cell>
          <cell r="K970">
            <v>13.723873376846299</v>
          </cell>
        </row>
        <row r="971">
          <cell r="J971">
            <v>4090</v>
          </cell>
          <cell r="K971">
            <v>141.91119956970192</v>
          </cell>
        </row>
        <row r="972">
          <cell r="J972">
            <v>4202</v>
          </cell>
          <cell r="K972">
            <v>14.848719120025619</v>
          </cell>
        </row>
        <row r="973">
          <cell r="J973">
            <v>4203</v>
          </cell>
          <cell r="K973">
            <v>3.1153846979141231</v>
          </cell>
        </row>
        <row r="974">
          <cell r="J974">
            <v>4204</v>
          </cell>
          <cell r="K974">
            <v>31.832842826843219</v>
          </cell>
        </row>
        <row r="975">
          <cell r="J975">
            <v>4207</v>
          </cell>
          <cell r="K975">
            <v>8.779615163803081</v>
          </cell>
        </row>
        <row r="976">
          <cell r="J976">
            <v>4209</v>
          </cell>
          <cell r="K976">
            <v>28.363739013671779</v>
          </cell>
        </row>
        <row r="977">
          <cell r="J977">
            <v>4210</v>
          </cell>
          <cell r="K977">
            <v>48.443459510803095</v>
          </cell>
        </row>
        <row r="978">
          <cell r="J978">
            <v>4212</v>
          </cell>
          <cell r="K978">
            <v>17.076359510421739</v>
          </cell>
        </row>
        <row r="979">
          <cell r="J979">
            <v>4213</v>
          </cell>
          <cell r="K979">
            <v>5.88437712192533</v>
          </cell>
        </row>
        <row r="980">
          <cell r="J980">
            <v>4214</v>
          </cell>
          <cell r="K980">
            <v>18.459034442901601</v>
          </cell>
        </row>
        <row r="981">
          <cell r="J981">
            <v>4215</v>
          </cell>
          <cell r="K981">
            <v>65.634570121764995</v>
          </cell>
        </row>
        <row r="982">
          <cell r="J982">
            <v>4216</v>
          </cell>
          <cell r="K982">
            <v>15.832853794097879</v>
          </cell>
        </row>
        <row r="983">
          <cell r="J983">
            <v>4217</v>
          </cell>
          <cell r="K983">
            <v>10.08247852325438</v>
          </cell>
        </row>
        <row r="984">
          <cell r="J984">
            <v>4218</v>
          </cell>
          <cell r="K984">
            <v>25.794990062713591</v>
          </cell>
        </row>
        <row r="985">
          <cell r="J985">
            <v>4219</v>
          </cell>
          <cell r="K985">
            <v>49.630400657653695</v>
          </cell>
        </row>
        <row r="986">
          <cell r="J986">
            <v>4220</v>
          </cell>
          <cell r="K986">
            <v>9.6566019058227397</v>
          </cell>
        </row>
        <row r="987">
          <cell r="J987">
            <v>4222</v>
          </cell>
          <cell r="K987">
            <v>107.7688579559325</v>
          </cell>
        </row>
        <row r="988">
          <cell r="J988">
            <v>4226</v>
          </cell>
          <cell r="K988">
            <v>32.943964958190747</v>
          </cell>
        </row>
        <row r="989">
          <cell r="J989">
            <v>4221</v>
          </cell>
          <cell r="K989">
            <v>23.39079904556273</v>
          </cell>
        </row>
        <row r="990">
          <cell r="J990">
            <v>4223</v>
          </cell>
          <cell r="K990">
            <v>56.437853813171202</v>
          </cell>
        </row>
        <row r="991">
          <cell r="J991">
            <v>4224</v>
          </cell>
          <cell r="K991">
            <v>23.671495914459218</v>
          </cell>
        </row>
        <row r="992">
          <cell r="J992">
            <v>4225</v>
          </cell>
          <cell r="K992">
            <v>98.432559967040802</v>
          </cell>
        </row>
        <row r="993">
          <cell r="J993">
            <v>4201</v>
          </cell>
          <cell r="K993">
            <v>10.70580589771269</v>
          </cell>
        </row>
        <row r="994">
          <cell r="J994">
            <v>4205</v>
          </cell>
          <cell r="K994">
            <v>28.379732131957908</v>
          </cell>
        </row>
        <row r="995">
          <cell r="J995">
            <v>4206</v>
          </cell>
          <cell r="K995">
            <v>26.923765182495053</v>
          </cell>
        </row>
        <row r="996">
          <cell r="J996">
            <v>4211</v>
          </cell>
          <cell r="K996">
            <v>31.479810714721619</v>
          </cell>
        </row>
        <row r="997">
          <cell r="J997">
            <v>4208</v>
          </cell>
          <cell r="K997">
            <v>24.808345794677727</v>
          </cell>
        </row>
        <row r="998">
          <cell r="J998">
            <v>2051</v>
          </cell>
          <cell r="K998">
            <v>41.081770896911401</v>
          </cell>
        </row>
        <row r="999">
          <cell r="J999">
            <v>2051</v>
          </cell>
          <cell r="K999">
            <v>38.936573982238762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tabSelected="1" topLeftCell="A3" workbookViewId="0">
      <selection activeCell="F14" sqref="F14"/>
    </sheetView>
  </sheetViews>
  <sheetFormatPr defaultRowHeight="15.75" x14ac:dyDescent="0.25"/>
  <cols>
    <col min="1" max="1" width="12.140625" style="30" customWidth="1"/>
    <col min="2" max="2" width="23.5703125" style="28" customWidth="1"/>
    <col min="3" max="3" width="20.42578125" style="28" customWidth="1"/>
    <col min="4" max="16384" width="9.140625" style="2"/>
  </cols>
  <sheetData>
    <row r="1" spans="1:3" ht="18.75" x14ac:dyDescent="0.3">
      <c r="A1" s="35" t="s">
        <v>0</v>
      </c>
      <c r="B1" s="5"/>
      <c r="C1" s="5"/>
    </row>
    <row r="2" spans="1:3" ht="30" x14ac:dyDescent="0.25">
      <c r="A2" s="36" t="s">
        <v>11</v>
      </c>
      <c r="B2" s="37" t="s">
        <v>13</v>
      </c>
      <c r="C2" s="38" t="s">
        <v>12</v>
      </c>
    </row>
    <row r="3" spans="1:3" ht="15" x14ac:dyDescent="0.25">
      <c r="A3" s="36" t="s">
        <v>1</v>
      </c>
      <c r="B3" s="6">
        <v>12299947.71875</v>
      </c>
      <c r="C3" s="39">
        <v>13056796</v>
      </c>
    </row>
    <row r="4" spans="1:3" ht="15" x14ac:dyDescent="0.25">
      <c r="A4" s="36" t="s">
        <v>2</v>
      </c>
      <c r="B4" s="6">
        <v>27309856.046875</v>
      </c>
      <c r="C4" s="39">
        <v>27822904</v>
      </c>
    </row>
    <row r="5" spans="1:3" ht="15" x14ac:dyDescent="0.25">
      <c r="A5" s="36" t="s">
        <v>3</v>
      </c>
      <c r="B5" s="6">
        <v>17059606.15625</v>
      </c>
      <c r="C5" s="39">
        <v>17604296</v>
      </c>
    </row>
    <row r="6" spans="1:3" ht="15" x14ac:dyDescent="0.25">
      <c r="A6" s="36" t="s">
        <v>4</v>
      </c>
      <c r="B6" s="6">
        <v>9064158.4375</v>
      </c>
      <c r="C6" s="39">
        <v>14724769</v>
      </c>
    </row>
    <row r="7" spans="1:3" ht="15" x14ac:dyDescent="0.25">
      <c r="A7" s="36" t="s">
        <v>1012</v>
      </c>
      <c r="B7" s="6">
        <v>11538393.382812001</v>
      </c>
      <c r="C7" s="39">
        <v>7152245</v>
      </c>
    </row>
    <row r="8" spans="1:3" ht="15" x14ac:dyDescent="0.25">
      <c r="A8" s="36" t="s">
        <v>6</v>
      </c>
      <c r="B8" s="6">
        <v>77271961.742186993</v>
      </c>
      <c r="C8" s="39">
        <v>80361010</v>
      </c>
    </row>
    <row r="9" spans="1:3" ht="15" x14ac:dyDescent="0.25">
      <c r="A9" s="40"/>
      <c r="B9" s="6"/>
      <c r="C9" s="5"/>
    </row>
    <row r="10" spans="1:3" ht="15" x14ac:dyDescent="0.25">
      <c r="A10" s="40" t="s">
        <v>7</v>
      </c>
      <c r="B10" s="6">
        <v>39930807</v>
      </c>
      <c r="C10" s="39">
        <v>40348317</v>
      </c>
    </row>
    <row r="11" spans="1:3" ht="15" x14ac:dyDescent="0.25">
      <c r="A11" s="40" t="s">
        <v>8</v>
      </c>
      <c r="B11" s="6">
        <v>32259285</v>
      </c>
      <c r="C11" s="39">
        <v>34560728</v>
      </c>
    </row>
    <row r="12" spans="1:3" ht="15" x14ac:dyDescent="0.25">
      <c r="A12" s="40" t="s">
        <v>9</v>
      </c>
      <c r="B12" s="6">
        <v>5081869.7421869999</v>
      </c>
      <c r="C12" s="39">
        <v>5452110</v>
      </c>
    </row>
    <row r="13" spans="1:3" ht="15" x14ac:dyDescent="0.25">
      <c r="A13" s="40" t="s">
        <v>6</v>
      </c>
      <c r="B13" s="6">
        <v>77271961.742186993</v>
      </c>
      <c r="C13" s="39">
        <v>80361155</v>
      </c>
    </row>
    <row r="14" spans="1:3" ht="15" x14ac:dyDescent="0.25">
      <c r="A14" s="40"/>
      <c r="B14" s="6"/>
      <c r="C14" s="39"/>
    </row>
    <row r="15" spans="1:3" ht="18.75" x14ac:dyDescent="0.3">
      <c r="A15" s="41" t="s">
        <v>10</v>
      </c>
      <c r="B15" s="6"/>
      <c r="C15" s="5"/>
    </row>
    <row r="16" spans="1:3" ht="30" x14ac:dyDescent="0.25">
      <c r="A16" s="36" t="s">
        <v>11</v>
      </c>
      <c r="B16" s="37" t="s">
        <v>13</v>
      </c>
      <c r="C16" s="38" t="s">
        <v>12</v>
      </c>
    </row>
    <row r="17" spans="1:3" ht="15" x14ac:dyDescent="0.25">
      <c r="A17" s="40" t="s">
        <v>1</v>
      </c>
      <c r="B17" s="6">
        <v>424247.58398300002</v>
      </c>
      <c r="C17" s="39">
        <v>453214</v>
      </c>
    </row>
    <row r="18" spans="1:3" ht="15" x14ac:dyDescent="0.25">
      <c r="A18" s="40" t="s">
        <v>2</v>
      </c>
      <c r="B18" s="6">
        <v>1107909.5664050002</v>
      </c>
      <c r="C18" s="39">
        <v>1000042</v>
      </c>
    </row>
    <row r="19" spans="1:3" ht="15" x14ac:dyDescent="0.25">
      <c r="A19" s="40" t="s">
        <v>3</v>
      </c>
      <c r="B19" s="6">
        <v>688719.757813</v>
      </c>
      <c r="C19" s="39">
        <v>714001</v>
      </c>
    </row>
    <row r="20" spans="1:3" ht="15" x14ac:dyDescent="0.25">
      <c r="A20" s="40" t="s">
        <v>4</v>
      </c>
      <c r="B20" s="6">
        <v>151854.95312600001</v>
      </c>
      <c r="C20" s="39">
        <v>529550</v>
      </c>
    </row>
    <row r="21" spans="1:3" ht="15" x14ac:dyDescent="0.25">
      <c r="A21" s="40" t="s">
        <v>1012</v>
      </c>
      <c r="B21" s="6">
        <v>54549.880371000007</v>
      </c>
      <c r="C21" s="39">
        <v>189983</v>
      </c>
    </row>
    <row r="22" spans="1:3" ht="15" x14ac:dyDescent="0.25">
      <c r="A22" s="40" t="s">
        <v>6</v>
      </c>
      <c r="B22" s="6">
        <v>2427281.7416980001</v>
      </c>
      <c r="C22" s="39">
        <v>2886791</v>
      </c>
    </row>
    <row r="23" spans="1:3" ht="15" x14ac:dyDescent="0.25">
      <c r="A23" s="4"/>
      <c r="B23" s="6"/>
      <c r="C23" s="5"/>
    </row>
    <row r="24" spans="1:3" ht="15" x14ac:dyDescent="0.25">
      <c r="A24" s="40" t="s">
        <v>7</v>
      </c>
      <c r="B24" s="6">
        <v>999599.52734199993</v>
      </c>
      <c r="C24" s="39">
        <v>987858</v>
      </c>
    </row>
    <row r="25" spans="1:3" ht="15" x14ac:dyDescent="0.25">
      <c r="A25" s="40" t="s">
        <v>8</v>
      </c>
      <c r="B25" s="6">
        <v>1429682.8632809999</v>
      </c>
      <c r="C25" s="39">
        <v>1549082</v>
      </c>
    </row>
    <row r="26" spans="1:3" ht="15" x14ac:dyDescent="0.25">
      <c r="A26" s="40" t="s">
        <v>9</v>
      </c>
      <c r="B26" s="6">
        <v>337735.26513700001</v>
      </c>
      <c r="C26" s="39">
        <v>349867</v>
      </c>
    </row>
    <row r="27" spans="1:3" ht="15" x14ac:dyDescent="0.25">
      <c r="A27" s="40" t="s">
        <v>6</v>
      </c>
      <c r="B27" s="6">
        <v>2767017.65576</v>
      </c>
      <c r="C27" s="39">
        <v>2886807</v>
      </c>
    </row>
    <row r="28" spans="1:3" ht="15" x14ac:dyDescent="0.25">
      <c r="A28" s="40"/>
      <c r="B28" s="6"/>
      <c r="C28" s="39"/>
    </row>
    <row r="29" spans="1:3" ht="18.75" x14ac:dyDescent="0.3">
      <c r="A29" s="41" t="s">
        <v>14</v>
      </c>
      <c r="B29" s="6"/>
      <c r="C29" s="5"/>
    </row>
    <row r="30" spans="1:3" ht="30" x14ac:dyDescent="0.25">
      <c r="A30" s="36" t="s">
        <v>11</v>
      </c>
      <c r="B30" s="37" t="s">
        <v>13</v>
      </c>
      <c r="C30" s="38" t="s">
        <v>12</v>
      </c>
    </row>
    <row r="31" spans="1:3" ht="15" x14ac:dyDescent="0.25">
      <c r="A31" s="40" t="s">
        <v>1</v>
      </c>
      <c r="B31" s="6">
        <v>125141.13476700001</v>
      </c>
      <c r="C31" s="39">
        <v>133918</v>
      </c>
    </row>
    <row r="32" spans="1:3" ht="15" x14ac:dyDescent="0.25">
      <c r="A32" s="40" t="s">
        <v>2</v>
      </c>
      <c r="B32" s="6">
        <v>272761.32226499997</v>
      </c>
      <c r="C32" s="39">
        <v>283154</v>
      </c>
    </row>
    <row r="33" spans="1:3" ht="15" x14ac:dyDescent="0.25">
      <c r="A33" s="40" t="s">
        <v>3</v>
      </c>
      <c r="B33" s="6">
        <v>252560.95703200001</v>
      </c>
      <c r="C33" s="39">
        <v>265400</v>
      </c>
    </row>
    <row r="34" spans="1:3" ht="15" x14ac:dyDescent="0.25">
      <c r="A34" s="40" t="s">
        <v>4</v>
      </c>
      <c r="B34" s="6">
        <v>104406.984375</v>
      </c>
      <c r="C34" s="39">
        <v>150279</v>
      </c>
    </row>
    <row r="35" spans="1:3" ht="15" x14ac:dyDescent="0.25">
      <c r="A35" s="40" t="s">
        <v>1012</v>
      </c>
      <c r="B35" s="6">
        <v>70095.207762999999</v>
      </c>
      <c r="C35" s="39">
        <v>28741</v>
      </c>
    </row>
    <row r="36" spans="1:3" ht="15" x14ac:dyDescent="0.25">
      <c r="A36" s="40" t="s">
        <v>6</v>
      </c>
      <c r="B36" s="6">
        <v>824965.60620199994</v>
      </c>
      <c r="C36" s="39">
        <v>861491</v>
      </c>
    </row>
    <row r="37" spans="1:3" ht="15" x14ac:dyDescent="0.25">
      <c r="A37" s="4"/>
      <c r="B37" s="6"/>
      <c r="C37" s="5"/>
    </row>
    <row r="38" spans="1:3" ht="15" x14ac:dyDescent="0.25">
      <c r="A38" s="40" t="s">
        <v>7</v>
      </c>
      <c r="B38" s="6">
        <v>287092.56567500002</v>
      </c>
      <c r="C38" s="39">
        <v>266561</v>
      </c>
    </row>
    <row r="39" spans="1:3" ht="15" x14ac:dyDescent="0.25">
      <c r="A39" s="40" t="s">
        <v>8</v>
      </c>
      <c r="B39" s="6">
        <v>537873.04052700009</v>
      </c>
      <c r="C39" s="39">
        <v>594936</v>
      </c>
    </row>
    <row r="40" spans="1:3" ht="15" x14ac:dyDescent="0.25">
      <c r="A40" s="40" t="s">
        <v>9</v>
      </c>
      <c r="B40" s="6">
        <v>0</v>
      </c>
      <c r="C40" s="42">
        <v>0</v>
      </c>
    </row>
    <row r="41" spans="1:3" ht="15" x14ac:dyDescent="0.25">
      <c r="A41" s="40" t="s">
        <v>6</v>
      </c>
      <c r="B41" s="6">
        <v>824965.60620200005</v>
      </c>
      <c r="C41" s="39">
        <v>861497</v>
      </c>
    </row>
    <row r="42" spans="1:3" ht="15" x14ac:dyDescent="0.25">
      <c r="A42" s="40"/>
      <c r="B42" s="6"/>
      <c r="C42" s="39"/>
    </row>
    <row r="43" spans="1:3" ht="18.75" x14ac:dyDescent="0.3">
      <c r="A43" s="41" t="s">
        <v>15</v>
      </c>
      <c r="B43" s="6"/>
      <c r="C43" s="5"/>
    </row>
    <row r="44" spans="1:3" ht="15" x14ac:dyDescent="0.25">
      <c r="A44" s="40" t="s">
        <v>1</v>
      </c>
      <c r="B44" s="43">
        <v>24.649896413018052</v>
      </c>
      <c r="C44" s="42">
        <v>27.8</v>
      </c>
    </row>
    <row r="45" spans="1:3" ht="15" x14ac:dyDescent="0.25">
      <c r="A45" s="40" t="s">
        <v>2</v>
      </c>
      <c r="B45" s="43">
        <v>24.770025780038672</v>
      </c>
      <c r="C45" s="42">
        <v>24.7</v>
      </c>
    </row>
    <row r="46" spans="1:3" ht="15" x14ac:dyDescent="0.25">
      <c r="A46" s="40" t="s">
        <v>3</v>
      </c>
      <c r="B46" s="43">
        <v>59.689580424677438</v>
      </c>
      <c r="C46" s="42">
        <v>27.8</v>
      </c>
    </row>
    <row r="47" spans="1:3" ht="15" x14ac:dyDescent="0.25">
      <c r="A47" s="40" t="s">
        <v>4</v>
      </c>
      <c r="B47" s="43">
        <v>211.5200492528684</v>
      </c>
      <c r="C47" s="42">
        <v>37.6</v>
      </c>
    </row>
    <row r="48" spans="1:3" ht="15" x14ac:dyDescent="0.25">
      <c r="A48" s="40" t="s">
        <v>5</v>
      </c>
      <c r="B48" s="43">
        <v>31.834772377157812</v>
      </c>
      <c r="C48" s="42">
        <v>27.8</v>
      </c>
    </row>
    <row r="49" spans="1:3" ht="15" x14ac:dyDescent="0.25">
      <c r="A49" s="40" t="s">
        <v>6</v>
      </c>
      <c r="B49" s="43">
        <v>31.834772377157812</v>
      </c>
      <c r="C49" s="42">
        <v>27.8</v>
      </c>
    </row>
    <row r="50" spans="1:3" ht="15" x14ac:dyDescent="0.25">
      <c r="A50" s="4"/>
      <c r="B50" s="43"/>
      <c r="C50" s="42"/>
    </row>
    <row r="51" spans="1:3" ht="15" x14ac:dyDescent="0.25">
      <c r="A51" s="40" t="s">
        <v>7</v>
      </c>
      <c r="B51" s="43">
        <v>23.218957245267553</v>
      </c>
      <c r="C51" s="42">
        <v>23</v>
      </c>
    </row>
    <row r="52" spans="1:3" ht="15" x14ac:dyDescent="0.25">
      <c r="A52" s="40" t="s">
        <v>8</v>
      </c>
      <c r="B52" s="43">
        <v>15.071180788856507</v>
      </c>
      <c r="C52" s="42">
        <v>15.7</v>
      </c>
    </row>
    <row r="53" spans="1:3" ht="15" x14ac:dyDescent="0.25">
      <c r="A53" s="40" t="s">
        <v>9</v>
      </c>
      <c r="B53" s="43">
        <v>28.992381296019047</v>
      </c>
      <c r="C53" s="42">
        <v>28.8</v>
      </c>
    </row>
    <row r="54" spans="1:3" ht="15" x14ac:dyDescent="0.25">
      <c r="A54" s="40" t="s">
        <v>6</v>
      </c>
      <c r="B54" s="43">
        <v>31.834772377157812</v>
      </c>
      <c r="C54" s="42">
        <v>27.8</v>
      </c>
    </row>
    <row r="55" spans="1:3" x14ac:dyDescent="0.25">
      <c r="B55" s="32"/>
      <c r="C55" s="31"/>
    </row>
    <row r="56" spans="1:3" x14ac:dyDescent="0.25">
      <c r="A56" s="29"/>
      <c r="B56" s="32"/>
      <c r="C56" s="31"/>
    </row>
    <row r="57" spans="1:3" x14ac:dyDescent="0.25">
      <c r="A57" s="29"/>
      <c r="B57" s="32"/>
      <c r="C57" s="31"/>
    </row>
    <row r="58" spans="1:3" x14ac:dyDescent="0.25">
      <c r="A58" s="29"/>
      <c r="B58" s="32"/>
      <c r="C58" s="31"/>
    </row>
    <row r="59" spans="1:3" x14ac:dyDescent="0.25">
      <c r="A59" s="29"/>
      <c r="B59" s="32"/>
    </row>
    <row r="60" spans="1:3" x14ac:dyDescent="0.25">
      <c r="B60" s="32"/>
      <c r="C60" s="31"/>
    </row>
    <row r="61" spans="1:3" x14ac:dyDescent="0.25">
      <c r="A61" s="29"/>
      <c r="B61" s="32"/>
      <c r="C61" s="31"/>
    </row>
    <row r="62" spans="1:3" x14ac:dyDescent="0.25">
      <c r="A62" s="29"/>
      <c r="B62" s="32"/>
      <c r="C62" s="31"/>
    </row>
    <row r="63" spans="1:3" x14ac:dyDescent="0.25">
      <c r="A63" s="29"/>
      <c r="B63" s="32"/>
      <c r="C63" s="31"/>
    </row>
    <row r="64" spans="1:3" x14ac:dyDescent="0.25">
      <c r="A64" s="29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C33" sqref="C33"/>
    </sheetView>
  </sheetViews>
  <sheetFormatPr defaultRowHeight="15" x14ac:dyDescent="0.25"/>
  <cols>
    <col min="1" max="1" width="20.5703125" style="10" bestFit="1" customWidth="1"/>
    <col min="2" max="2" width="9.140625" style="10"/>
    <col min="3" max="3" width="14.5703125" style="4" bestFit="1" customWidth="1"/>
    <col min="4" max="4" width="18.28515625" style="5" bestFit="1" customWidth="1"/>
    <col min="5" max="5" width="9.28515625" style="5" bestFit="1" customWidth="1"/>
    <col min="6" max="16384" width="9.140625" style="10"/>
  </cols>
  <sheetData>
    <row r="1" spans="1:6" x14ac:dyDescent="0.25">
      <c r="A1" s="9" t="s">
        <v>19</v>
      </c>
      <c r="C1" s="11" t="s">
        <v>16</v>
      </c>
      <c r="D1" s="11" t="s">
        <v>18</v>
      </c>
      <c r="E1" s="5" t="s">
        <v>17</v>
      </c>
      <c r="F1" s="9"/>
    </row>
    <row r="2" spans="1:6" x14ac:dyDescent="0.25">
      <c r="A2" s="10" t="s">
        <v>20</v>
      </c>
      <c r="B2" s="10">
        <v>4</v>
      </c>
      <c r="C2" s="7">
        <v>297693</v>
      </c>
      <c r="D2" s="6">
        <v>300417.785156</v>
      </c>
      <c r="E2" s="14">
        <v>1.0091530037857792</v>
      </c>
      <c r="F2" s="9"/>
    </row>
    <row r="3" spans="1:6" x14ac:dyDescent="0.25">
      <c r="A3" s="10" t="s">
        <v>21</v>
      </c>
      <c r="B3" s="10" t="s">
        <v>22</v>
      </c>
      <c r="C3" s="7">
        <v>509582</v>
      </c>
      <c r="D3" s="6">
        <v>536848.83691499999</v>
      </c>
      <c r="E3" s="14">
        <v>1.0535082418825625</v>
      </c>
      <c r="F3" s="9"/>
    </row>
    <row r="4" spans="1:6" x14ac:dyDescent="0.25">
      <c r="A4" s="10" t="s">
        <v>23</v>
      </c>
      <c r="B4" s="10">
        <v>22</v>
      </c>
      <c r="C4" s="7">
        <v>223871</v>
      </c>
      <c r="D4" s="6">
        <v>229901.361814</v>
      </c>
      <c r="E4" s="14">
        <v>1.026936770792108</v>
      </c>
      <c r="F4" s="9"/>
    </row>
    <row r="5" spans="1:6" x14ac:dyDescent="0.25">
      <c r="A5" s="10" t="s">
        <v>24</v>
      </c>
      <c r="B5" s="10">
        <v>23</v>
      </c>
      <c r="C5" s="7">
        <v>65723</v>
      </c>
      <c r="D5" s="6">
        <v>66102.175476999997</v>
      </c>
      <c r="E5" s="14">
        <v>1.0057692965476317</v>
      </c>
      <c r="F5" s="9"/>
    </row>
    <row r="6" spans="1:6" x14ac:dyDescent="0.25">
      <c r="A6" s="10" t="s">
        <v>25</v>
      </c>
      <c r="B6" s="10">
        <v>29</v>
      </c>
      <c r="C6" s="7">
        <v>489382</v>
      </c>
      <c r="D6" s="6">
        <v>591570.36132999999</v>
      </c>
      <c r="E6" s="14">
        <v>1.2088110337732079</v>
      </c>
      <c r="F6" s="9"/>
    </row>
    <row r="7" spans="1:6" x14ac:dyDescent="0.25">
      <c r="A7" s="10" t="s">
        <v>26</v>
      </c>
      <c r="B7" s="10">
        <v>30</v>
      </c>
      <c r="C7" s="7">
        <v>370010</v>
      </c>
      <c r="D7" s="6">
        <v>353629.03418100002</v>
      </c>
      <c r="E7" s="14">
        <v>0.95572831594010976</v>
      </c>
      <c r="F7" s="9"/>
    </row>
    <row r="8" spans="1:6" x14ac:dyDescent="0.25">
      <c r="A8" s="10" t="s">
        <v>27</v>
      </c>
      <c r="B8" s="10">
        <v>32</v>
      </c>
      <c r="C8" s="7">
        <v>265617.755</v>
      </c>
      <c r="D8" s="6">
        <v>305899.22265700001</v>
      </c>
      <c r="E8" s="14">
        <v>1.1516520145914191</v>
      </c>
      <c r="F8" s="9"/>
    </row>
    <row r="9" spans="1:6" x14ac:dyDescent="0.25">
      <c r="A9" s="10" t="s">
        <v>28</v>
      </c>
      <c r="B9" s="10">
        <v>35</v>
      </c>
      <c r="C9" s="7">
        <v>537910</v>
      </c>
      <c r="D9" s="6">
        <v>460985.70117199997</v>
      </c>
      <c r="E9" s="14">
        <v>0.85699410899964668</v>
      </c>
      <c r="F9" s="9"/>
    </row>
    <row r="10" spans="1:6" x14ac:dyDescent="0.25">
      <c r="A10" s="10" t="s">
        <v>29</v>
      </c>
      <c r="B10" s="10">
        <v>37</v>
      </c>
      <c r="C10" s="7">
        <v>451152</v>
      </c>
      <c r="D10" s="6">
        <v>426528.545897</v>
      </c>
      <c r="E10" s="14">
        <v>0.94542093550953998</v>
      </c>
      <c r="F10" s="9"/>
    </row>
    <row r="11" spans="1:6" x14ac:dyDescent="0.25">
      <c r="A11" s="10" t="s">
        <v>30</v>
      </c>
      <c r="B11" s="10">
        <v>41</v>
      </c>
      <c r="C11" s="7">
        <v>368812</v>
      </c>
      <c r="D11" s="6">
        <v>362413.67675899999</v>
      </c>
      <c r="E11" s="14">
        <v>0.98265153183464748</v>
      </c>
      <c r="F11" s="9"/>
    </row>
    <row r="12" spans="1:6" x14ac:dyDescent="0.25">
      <c r="A12" s="10" t="s">
        <v>31</v>
      </c>
      <c r="B12" s="10">
        <v>43</v>
      </c>
      <c r="C12" s="7">
        <v>265934</v>
      </c>
      <c r="D12" s="6">
        <v>295819.17187700002</v>
      </c>
      <c r="E12" s="14">
        <v>1.1123781535155339</v>
      </c>
      <c r="F12" s="9"/>
    </row>
    <row r="13" spans="1:6" x14ac:dyDescent="0.25">
      <c r="A13" s="10" t="s">
        <v>32</v>
      </c>
      <c r="B13" s="10">
        <v>44</v>
      </c>
      <c r="C13" s="7">
        <v>265982</v>
      </c>
      <c r="D13" s="6">
        <v>321013.31738199998</v>
      </c>
      <c r="E13" s="14">
        <v>1.2068986524727237</v>
      </c>
      <c r="F13" s="9"/>
    </row>
    <row r="14" spans="1:6" x14ac:dyDescent="0.25">
      <c r="A14" s="10" t="s">
        <v>33</v>
      </c>
      <c r="B14" s="10">
        <v>46</v>
      </c>
      <c r="C14" s="7">
        <v>360206</v>
      </c>
      <c r="D14" s="6">
        <v>397614.79297000001</v>
      </c>
      <c r="E14" s="14">
        <v>1.1038538863039484</v>
      </c>
      <c r="F14" s="9"/>
    </row>
    <row r="15" spans="1:6" x14ac:dyDescent="0.25">
      <c r="B15" s="9" t="s">
        <v>6</v>
      </c>
      <c r="C15" s="8">
        <f>SUM(C2:C14)</f>
        <v>4471874.7549999999</v>
      </c>
      <c r="D15" s="16">
        <v>4648743.9835869996</v>
      </c>
      <c r="E15" s="17">
        <v>1.0395514718718906</v>
      </c>
      <c r="F15" s="9"/>
    </row>
    <row r="16" spans="1:6" x14ac:dyDescent="0.25">
      <c r="A16" s="33" t="s">
        <v>34</v>
      </c>
      <c r="B16" s="34"/>
      <c r="C16" s="7"/>
      <c r="F16" s="9"/>
    </row>
    <row r="17" spans="1:6" x14ac:dyDescent="0.25">
      <c r="A17" s="12" t="s">
        <v>35</v>
      </c>
      <c r="B17" s="13">
        <v>2</v>
      </c>
      <c r="C17" s="7">
        <v>261062</v>
      </c>
      <c r="D17" s="6">
        <v>238990.45117099999</v>
      </c>
      <c r="E17" s="14">
        <v>0.91545476235913303</v>
      </c>
      <c r="F17" s="9"/>
    </row>
    <row r="18" spans="1:6" x14ac:dyDescent="0.25">
      <c r="A18" s="12" t="s">
        <v>36</v>
      </c>
      <c r="B18" s="13">
        <v>3</v>
      </c>
      <c r="C18" s="7">
        <v>130529</v>
      </c>
      <c r="D18" s="6">
        <v>114601.98779299999</v>
      </c>
      <c r="E18" s="14">
        <v>0.87798104477165984</v>
      </c>
      <c r="F18" s="9"/>
    </row>
    <row r="19" spans="1:6" x14ac:dyDescent="0.25">
      <c r="A19" s="12" t="s">
        <v>37</v>
      </c>
      <c r="B19" s="13">
        <v>7</v>
      </c>
      <c r="C19" s="7">
        <v>87846</v>
      </c>
      <c r="D19" s="6">
        <v>116994.86523700001</v>
      </c>
      <c r="E19" s="14">
        <v>1.3318177860915694</v>
      </c>
      <c r="F19" s="9"/>
    </row>
    <row r="20" spans="1:6" x14ac:dyDescent="0.25">
      <c r="A20" s="12" t="s">
        <v>38</v>
      </c>
      <c r="B20" s="13">
        <v>18</v>
      </c>
      <c r="C20" s="7">
        <v>58970</v>
      </c>
      <c r="D20" s="6">
        <v>75270.207641000001</v>
      </c>
      <c r="E20" s="14">
        <v>1.2764152559097846</v>
      </c>
      <c r="F20" s="9"/>
    </row>
    <row r="21" spans="1:6" x14ac:dyDescent="0.25">
      <c r="A21" s="12" t="s">
        <v>39</v>
      </c>
      <c r="B21" s="13">
        <v>19</v>
      </c>
      <c r="C21" s="7">
        <v>66983</v>
      </c>
      <c r="D21" s="6">
        <v>64671.049315999997</v>
      </c>
      <c r="E21" s="14">
        <v>0.96548451571294203</v>
      </c>
      <c r="F21" s="9"/>
    </row>
    <row r="22" spans="1:6" x14ac:dyDescent="0.25">
      <c r="A22" s="12" t="s">
        <v>40</v>
      </c>
      <c r="B22" s="13">
        <v>20</v>
      </c>
      <c r="C22" s="7">
        <v>504607</v>
      </c>
      <c r="D22" s="6">
        <v>530687.44922099996</v>
      </c>
      <c r="E22" s="14">
        <v>1.051684675838821</v>
      </c>
      <c r="F22" s="9"/>
    </row>
    <row r="23" spans="1:6" x14ac:dyDescent="0.25">
      <c r="A23" s="12" t="s">
        <v>41</v>
      </c>
      <c r="B23" s="13">
        <v>54</v>
      </c>
      <c r="C23" s="7">
        <v>60135</v>
      </c>
      <c r="D23" s="6">
        <v>86880.102050999994</v>
      </c>
      <c r="E23" s="14">
        <v>1.444751011075081</v>
      </c>
      <c r="F23" s="9"/>
    </row>
    <row r="24" spans="1:6" x14ac:dyDescent="0.25">
      <c r="A24" s="12" t="s">
        <v>42</v>
      </c>
      <c r="B24" s="13">
        <v>57</v>
      </c>
      <c r="C24" s="7">
        <v>106798</v>
      </c>
      <c r="D24" s="6">
        <v>73009.488282999999</v>
      </c>
      <c r="E24" s="14">
        <v>0.68362224276671846</v>
      </c>
      <c r="F24" s="9"/>
    </row>
    <row r="25" spans="1:6" x14ac:dyDescent="0.25">
      <c r="A25" s="12" t="s">
        <v>43</v>
      </c>
      <c r="B25" s="13">
        <v>58</v>
      </c>
      <c r="C25" s="7">
        <v>20000</v>
      </c>
      <c r="D25" s="6">
        <v>19230.076172000001</v>
      </c>
      <c r="E25" s="14">
        <v>0.96150380860000006</v>
      </c>
      <c r="F25" s="9"/>
    </row>
    <row r="26" spans="1:6" x14ac:dyDescent="0.25">
      <c r="A26" s="12" t="s">
        <v>44</v>
      </c>
      <c r="B26" s="13">
        <v>60</v>
      </c>
      <c r="C26" s="7">
        <v>25219</v>
      </c>
      <c r="D26" s="6">
        <v>21304.712767000001</v>
      </c>
      <c r="E26" s="14">
        <v>0.84478816634283682</v>
      </c>
      <c r="F26" s="9"/>
    </row>
    <row r="27" spans="1:6" x14ac:dyDescent="0.25">
      <c r="A27" s="12" t="s">
        <v>45</v>
      </c>
      <c r="B27" s="13">
        <v>66</v>
      </c>
      <c r="C27" s="7">
        <v>84674</v>
      </c>
      <c r="D27" s="6">
        <v>92261.356446000005</v>
      </c>
      <c r="E27" s="14">
        <v>1.0896066850036612</v>
      </c>
      <c r="F27" s="9"/>
    </row>
    <row r="28" spans="1:6" x14ac:dyDescent="0.25">
      <c r="A28" s="12" t="s">
        <v>46</v>
      </c>
      <c r="B28" s="13">
        <v>71</v>
      </c>
      <c r="C28" s="7">
        <v>99360</v>
      </c>
      <c r="D28" s="6">
        <v>131007.58886699899</v>
      </c>
      <c r="E28" s="14">
        <v>1.3185143807065116</v>
      </c>
      <c r="F28" s="9"/>
    </row>
    <row r="29" spans="1:6" x14ac:dyDescent="0.25">
      <c r="A29" s="2"/>
      <c r="B29" s="18" t="s">
        <v>6</v>
      </c>
      <c r="C29" s="8">
        <f>SUM(C17:C28)</f>
        <v>1506183</v>
      </c>
      <c r="D29" s="16">
        <v>1564909.3349649988</v>
      </c>
      <c r="E29" s="17">
        <v>1.0389901724856798</v>
      </c>
      <c r="F29" s="9"/>
    </row>
    <row r="30" spans="1:6" x14ac:dyDescent="0.25">
      <c r="A30" s="2"/>
      <c r="B30" s="2"/>
      <c r="C30" s="15"/>
      <c r="F30" s="9"/>
    </row>
    <row r="31" spans="1:6" x14ac:dyDescent="0.25">
      <c r="F31" s="9"/>
    </row>
  </sheetData>
  <mergeCells count="1">
    <mergeCell ref="A16:B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28" sqref="C28"/>
    </sheetView>
  </sheetViews>
  <sheetFormatPr defaultRowHeight="15" x14ac:dyDescent="0.25"/>
  <cols>
    <col min="1" max="1" width="12.5703125" customWidth="1"/>
  </cols>
  <sheetData>
    <row r="1" spans="1:3" x14ac:dyDescent="0.25">
      <c r="A1" t="s">
        <v>11</v>
      </c>
      <c r="B1" t="s">
        <v>47</v>
      </c>
      <c r="C1" t="s">
        <v>48</v>
      </c>
    </row>
    <row r="2" spans="1:3" x14ac:dyDescent="0.25">
      <c r="A2" t="s">
        <v>49</v>
      </c>
      <c r="B2" s="20">
        <v>693012.14166666649</v>
      </c>
      <c r="C2" s="20">
        <v>810337.28855133057</v>
      </c>
    </row>
    <row r="3" spans="1:3" x14ac:dyDescent="0.25">
      <c r="A3" t="s">
        <v>50</v>
      </c>
      <c r="B3" s="20">
        <v>810114.1833333316</v>
      </c>
      <c r="C3" s="20">
        <v>906872.8416595459</v>
      </c>
    </row>
    <row r="4" spans="1:3" x14ac:dyDescent="0.25">
      <c r="A4" t="s">
        <v>51</v>
      </c>
      <c r="B4" s="20">
        <v>760673.67499999923</v>
      </c>
      <c r="C4" s="20">
        <v>811163.6258392334</v>
      </c>
    </row>
    <row r="5" spans="1:3" x14ac:dyDescent="0.25">
      <c r="A5" t="s">
        <v>52</v>
      </c>
      <c r="B5" s="20">
        <v>721017.38333333214</v>
      </c>
      <c r="C5" s="20">
        <v>833504.9010620116</v>
      </c>
    </row>
    <row r="6" spans="1:3" x14ac:dyDescent="0.25">
      <c r="A6" t="s">
        <v>53</v>
      </c>
      <c r="B6" s="20">
        <v>2893013.4833333283</v>
      </c>
      <c r="C6" s="20">
        <v>3431483.8974609375</v>
      </c>
    </row>
    <row r="7" spans="1:3" x14ac:dyDescent="0.25">
      <c r="A7" t="s">
        <v>54</v>
      </c>
      <c r="B7" s="20">
        <v>825151.52499999921</v>
      </c>
      <c r="C7" s="20">
        <v>917740.55690002441</v>
      </c>
    </row>
    <row r="8" spans="1:3" x14ac:dyDescent="0.25">
      <c r="A8" t="s">
        <v>55</v>
      </c>
      <c r="B8" s="20">
        <v>872561.39999999898</v>
      </c>
      <c r="C8" s="20">
        <v>995132.53659057617</v>
      </c>
    </row>
    <row r="9" spans="1:3" x14ac:dyDescent="0.25">
      <c r="A9" t="s">
        <v>56</v>
      </c>
      <c r="B9" s="20">
        <v>882494.03333333263</v>
      </c>
      <c r="C9" s="20">
        <v>987711.79357910156</v>
      </c>
    </row>
    <row r="10" spans="1:3" x14ac:dyDescent="0.25">
      <c r="A10" t="s">
        <v>57</v>
      </c>
      <c r="B10" s="20">
        <v>863856.43333333288</v>
      </c>
      <c r="C10" s="20">
        <v>1051296.0905151365</v>
      </c>
    </row>
    <row r="11" spans="1:3" x14ac:dyDescent="0.25">
      <c r="A11" t="s">
        <v>58</v>
      </c>
      <c r="B11" s="20">
        <v>1367820.433333331</v>
      </c>
      <c r="C11" s="20">
        <v>1616698.4957275391</v>
      </c>
    </row>
    <row r="12" spans="1:3" x14ac:dyDescent="0.25">
      <c r="A12" t="s">
        <v>59</v>
      </c>
      <c r="B12" s="20">
        <v>2096787.8249999753</v>
      </c>
      <c r="C12" s="20">
        <v>2054390.7575683594</v>
      </c>
    </row>
    <row r="13" spans="1:3" x14ac:dyDescent="0.25">
      <c r="A13" t="s">
        <v>60</v>
      </c>
      <c r="B13" s="20">
        <v>416649.8749999993</v>
      </c>
      <c r="C13" s="20">
        <v>497954.06660461414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D35" sqref="D35"/>
    </sheetView>
  </sheetViews>
  <sheetFormatPr defaultRowHeight="15" x14ac:dyDescent="0.25"/>
  <cols>
    <col min="1" max="1" width="23.42578125" bestFit="1" customWidth="1"/>
    <col min="2" max="2" width="12.42578125" bestFit="1" customWidth="1"/>
    <col min="3" max="3" width="9.5703125" bestFit="1" customWidth="1"/>
    <col min="4" max="4" width="13.140625" bestFit="1" customWidth="1"/>
    <col min="5" max="5" width="12.85546875" bestFit="1" customWidth="1"/>
    <col min="6" max="6" width="9.28515625" bestFit="1" customWidth="1"/>
  </cols>
  <sheetData>
    <row r="1" spans="1:6" s="1" customFormat="1" ht="18.75" x14ac:dyDescent="0.3">
      <c r="A1" s="24" t="s">
        <v>1</v>
      </c>
    </row>
    <row r="2" spans="1:6" x14ac:dyDescent="0.25">
      <c r="A2" t="s">
        <v>131</v>
      </c>
      <c r="B2" t="s">
        <v>132</v>
      </c>
      <c r="C2" t="s">
        <v>133</v>
      </c>
      <c r="D2" t="s">
        <v>134</v>
      </c>
      <c r="E2" t="s">
        <v>135</v>
      </c>
      <c r="F2" t="s">
        <v>136</v>
      </c>
    </row>
    <row r="3" spans="1:6" x14ac:dyDescent="0.25">
      <c r="A3" t="s">
        <v>137</v>
      </c>
      <c r="B3" t="s">
        <v>138</v>
      </c>
      <c r="C3" s="20">
        <v>2677.9346967935539</v>
      </c>
      <c r="D3" s="20">
        <v>1409.2272727272725</v>
      </c>
      <c r="E3" s="20">
        <v>1268.7074240662814</v>
      </c>
      <c r="F3" s="3">
        <v>0.90028588618708494</v>
      </c>
    </row>
    <row r="4" spans="1:6" x14ac:dyDescent="0.25">
      <c r="A4" t="s">
        <v>139</v>
      </c>
      <c r="B4" t="s">
        <v>140</v>
      </c>
      <c r="C4" s="20">
        <v>2366.8601139336788</v>
      </c>
      <c r="D4" s="20">
        <v>3138.3090909090906</v>
      </c>
      <c r="E4" s="20">
        <v>-771.44897697541182</v>
      </c>
      <c r="F4" s="3">
        <v>-0.24581676139234013</v>
      </c>
    </row>
    <row r="5" spans="1:6" x14ac:dyDescent="0.25">
      <c r="A5" t="s">
        <v>141</v>
      </c>
      <c r="B5" t="s">
        <v>142</v>
      </c>
      <c r="C5" s="20">
        <v>13608.168008923505</v>
      </c>
      <c r="D5" s="20">
        <v>7997.8566546613356</v>
      </c>
      <c r="E5" s="20">
        <v>5610.3113542621695</v>
      </c>
      <c r="F5" s="3">
        <v>0.70147685767690648</v>
      </c>
    </row>
    <row r="6" spans="1:6" x14ac:dyDescent="0.25">
      <c r="A6" t="s">
        <v>143</v>
      </c>
      <c r="B6" t="s">
        <v>144</v>
      </c>
      <c r="C6" s="20">
        <v>13427.92705430834</v>
      </c>
      <c r="D6" s="20">
        <v>9193.591146478524</v>
      </c>
      <c r="E6" s="20">
        <v>4234.3359078298163</v>
      </c>
      <c r="F6" s="3">
        <v>0.46057474607751281</v>
      </c>
    </row>
    <row r="7" spans="1:6" x14ac:dyDescent="0.25">
      <c r="A7" t="s">
        <v>145</v>
      </c>
      <c r="B7" t="s">
        <v>146</v>
      </c>
      <c r="C7" s="20">
        <v>108575.0856784991</v>
      </c>
      <c r="D7" s="20">
        <v>88929.639543644807</v>
      </c>
      <c r="E7" s="20">
        <v>19645.446134854297</v>
      </c>
      <c r="F7" s="3">
        <v>0.22090999396452882</v>
      </c>
    </row>
    <row r="8" spans="1:6" x14ac:dyDescent="0.25">
      <c r="A8" t="s">
        <v>147</v>
      </c>
      <c r="B8" t="s">
        <v>148</v>
      </c>
      <c r="C8" s="20">
        <v>11623.188248094149</v>
      </c>
      <c r="D8" s="20">
        <v>9540.9763318260848</v>
      </c>
      <c r="E8" s="20">
        <v>2082.2119162680647</v>
      </c>
      <c r="F8" s="3">
        <v>0.21823887240159853</v>
      </c>
    </row>
    <row r="9" spans="1:6" x14ac:dyDescent="0.25">
      <c r="A9" t="s">
        <v>149</v>
      </c>
      <c r="C9" s="20">
        <v>3832.1629848480097</v>
      </c>
      <c r="D9" s="20">
        <v>4676.295454545455</v>
      </c>
      <c r="E9" s="20">
        <v>-844.13246969744523</v>
      </c>
      <c r="F9" s="3">
        <v>-0.18051307448440435</v>
      </c>
    </row>
    <row r="10" spans="1:6" x14ac:dyDescent="0.25">
      <c r="A10" t="s">
        <v>150</v>
      </c>
      <c r="B10" t="s">
        <v>151</v>
      </c>
      <c r="C10" s="20">
        <v>5020.1634502410861</v>
      </c>
      <c r="D10" s="20">
        <v>3392.41</v>
      </c>
      <c r="E10" s="20">
        <v>1627.7534502410863</v>
      </c>
      <c r="F10" s="3">
        <v>0.4798221471582404</v>
      </c>
    </row>
    <row r="11" spans="1:6" x14ac:dyDescent="0.25">
      <c r="A11" t="s">
        <v>152</v>
      </c>
      <c r="B11" t="s">
        <v>153</v>
      </c>
      <c r="C11" s="20">
        <v>0</v>
      </c>
      <c r="D11" s="20">
        <v>1596</v>
      </c>
      <c r="E11" s="20">
        <v>-1596</v>
      </c>
      <c r="F11" s="3" t="s">
        <v>154</v>
      </c>
    </row>
    <row r="12" spans="1:6" x14ac:dyDescent="0.25">
      <c r="A12" t="s">
        <v>6</v>
      </c>
      <c r="C12" s="20">
        <v>158453.5555388479</v>
      </c>
      <c r="D12" s="20">
        <v>122938.62771400389</v>
      </c>
      <c r="E12" s="20">
        <v>35514.92782484401</v>
      </c>
      <c r="F12" s="3">
        <v>0.28888339234974653</v>
      </c>
    </row>
    <row r="15" spans="1:6" ht="18.75" x14ac:dyDescent="0.3">
      <c r="A15" s="24" t="s">
        <v>2</v>
      </c>
    </row>
    <row r="16" spans="1:6" x14ac:dyDescent="0.25">
      <c r="A16" t="s">
        <v>131</v>
      </c>
      <c r="B16" t="s">
        <v>132</v>
      </c>
      <c r="C16" t="s">
        <v>133</v>
      </c>
      <c r="D16" t="s">
        <v>134</v>
      </c>
      <c r="E16" t="s">
        <v>135</v>
      </c>
      <c r="F16" s="3" t="s">
        <v>136</v>
      </c>
    </row>
    <row r="17" spans="1:6" x14ac:dyDescent="0.25">
      <c r="A17" t="s">
        <v>137</v>
      </c>
      <c r="B17" t="s">
        <v>138</v>
      </c>
      <c r="C17" s="20">
        <v>2023.9577468335599</v>
      </c>
      <c r="D17" s="20">
        <v>3289.409090909091</v>
      </c>
      <c r="E17" s="20">
        <v>-1265.4513440755311</v>
      </c>
      <c r="F17" s="3">
        <v>-0.38470476280157645</v>
      </c>
    </row>
    <row r="18" spans="1:6" x14ac:dyDescent="0.25">
      <c r="A18" t="s">
        <v>139</v>
      </c>
      <c r="B18" t="s">
        <v>140</v>
      </c>
      <c r="C18" s="20">
        <v>1959.9356473684279</v>
      </c>
      <c r="D18" s="20">
        <v>3941.1000000000004</v>
      </c>
      <c r="E18" s="20">
        <v>-1981.1643526315725</v>
      </c>
      <c r="F18" s="3">
        <v>-0.50269324620831046</v>
      </c>
    </row>
    <row r="19" spans="1:6" x14ac:dyDescent="0.25">
      <c r="A19" t="s">
        <v>141</v>
      </c>
      <c r="B19" t="s">
        <v>142</v>
      </c>
      <c r="C19" s="20">
        <v>10019.357395857558</v>
      </c>
      <c r="D19" s="20">
        <v>9462.0568927956901</v>
      </c>
      <c r="E19" s="20">
        <v>557.30050306186786</v>
      </c>
      <c r="F19" s="3">
        <v>5.8898451930276444E-2</v>
      </c>
    </row>
    <row r="20" spans="1:6" x14ac:dyDescent="0.25">
      <c r="A20" t="s">
        <v>143</v>
      </c>
      <c r="B20" t="s">
        <v>144</v>
      </c>
      <c r="C20" s="20">
        <v>16363.060641732049</v>
      </c>
      <c r="D20" s="20">
        <v>20595.332082672743</v>
      </c>
      <c r="E20" s="20">
        <v>-4232.2714409406944</v>
      </c>
      <c r="F20" s="3">
        <v>-0.20549663506039736</v>
      </c>
    </row>
    <row r="21" spans="1:6" x14ac:dyDescent="0.25">
      <c r="A21" t="s">
        <v>145</v>
      </c>
      <c r="B21" t="s">
        <v>146</v>
      </c>
      <c r="C21" s="20">
        <v>140440.98109471789</v>
      </c>
      <c r="D21" s="20">
        <v>122779.64398688845</v>
      </c>
      <c r="E21" s="20">
        <v>17661.337107829444</v>
      </c>
      <c r="F21" s="3">
        <v>0.14384580810248551</v>
      </c>
    </row>
    <row r="22" spans="1:6" x14ac:dyDescent="0.25">
      <c r="A22" t="s">
        <v>147</v>
      </c>
      <c r="B22" t="s">
        <v>148</v>
      </c>
      <c r="C22" s="20">
        <v>3404.628773421045</v>
      </c>
      <c r="D22" s="20">
        <v>1444.7480819522536</v>
      </c>
      <c r="E22" s="20">
        <v>1959.8806914687914</v>
      </c>
      <c r="F22" s="3">
        <v>1.3565553164261352</v>
      </c>
    </row>
    <row r="23" spans="1:6" x14ac:dyDescent="0.25">
      <c r="A23" t="s">
        <v>149</v>
      </c>
      <c r="B23" t="s">
        <v>1008</v>
      </c>
      <c r="C23" s="20" t="s">
        <v>1009</v>
      </c>
      <c r="D23" s="20" t="s">
        <v>1009</v>
      </c>
      <c r="E23" s="20" t="s">
        <v>1009</v>
      </c>
      <c r="F23" s="3" t="s">
        <v>1009</v>
      </c>
    </row>
    <row r="24" spans="1:6" x14ac:dyDescent="0.25">
      <c r="A24" t="s">
        <v>150</v>
      </c>
      <c r="B24" t="s">
        <v>151</v>
      </c>
      <c r="C24" s="20">
        <v>6265.9703063964816</v>
      </c>
      <c r="D24" s="20">
        <v>8291.3160000000007</v>
      </c>
      <c r="E24" s="20">
        <v>-2025.3456936035191</v>
      </c>
      <c r="F24" s="3">
        <v>-0.24427312788506902</v>
      </c>
    </row>
    <row r="25" spans="1:6" x14ac:dyDescent="0.25">
      <c r="A25" t="s">
        <v>152</v>
      </c>
      <c r="B25" t="s">
        <v>153</v>
      </c>
      <c r="C25" s="20">
        <v>3.0237304717302318</v>
      </c>
      <c r="D25" s="20">
        <v>2310</v>
      </c>
      <c r="E25" s="20">
        <v>-2306.9762695282698</v>
      </c>
      <c r="F25" s="3">
        <v>-0.99869102576981372</v>
      </c>
    </row>
    <row r="26" spans="1:6" x14ac:dyDescent="0.25">
      <c r="A26" t="s">
        <v>155</v>
      </c>
      <c r="C26" s="20" t="s">
        <v>1009</v>
      </c>
      <c r="D26" s="20" t="s">
        <v>1009</v>
      </c>
      <c r="E26" s="20" t="s">
        <v>1009</v>
      </c>
      <c r="F26" s="3" t="s">
        <v>1009</v>
      </c>
    </row>
    <row r="27" spans="1:6" x14ac:dyDescent="0.25">
      <c r="A27" t="s">
        <v>6</v>
      </c>
      <c r="C27" s="20">
        <v>178456.9575899652</v>
      </c>
      <c r="D27" s="20">
        <v>172113.6061352182</v>
      </c>
      <c r="E27" s="20">
        <v>6343.3514547469968</v>
      </c>
      <c r="F27" s="3">
        <v>3.6855607160792669E-2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7"/>
  <sheetViews>
    <sheetView workbookViewId="0">
      <selection activeCell="H9" sqref="H9"/>
    </sheetView>
  </sheetViews>
  <sheetFormatPr defaultRowHeight="15" x14ac:dyDescent="0.25"/>
  <cols>
    <col min="1" max="61" width="9.140625" style="1"/>
    <col min="62" max="62" width="10" style="1" bestFit="1" customWidth="1"/>
    <col min="63" max="63" width="12" style="1" bestFit="1" customWidth="1"/>
    <col min="64" max="16384" width="9.140625" style="1"/>
  </cols>
  <sheetData>
    <row r="1" spans="1:64" x14ac:dyDescent="0.25">
      <c r="A1" s="1" t="s">
        <v>61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  <c r="P1" s="1" t="s">
        <v>76</v>
      </c>
      <c r="Q1" s="1" t="s">
        <v>77</v>
      </c>
      <c r="R1" s="1" t="s">
        <v>78</v>
      </c>
      <c r="S1" s="1" t="s">
        <v>79</v>
      </c>
      <c r="T1" s="1" t="s">
        <v>80</v>
      </c>
      <c r="U1" s="1" t="s">
        <v>81</v>
      </c>
      <c r="V1" s="1" t="s">
        <v>82</v>
      </c>
      <c r="W1" s="1" t="s">
        <v>83</v>
      </c>
      <c r="X1" s="1" t="s">
        <v>84</v>
      </c>
      <c r="Y1" s="1" t="s">
        <v>85</v>
      </c>
      <c r="Z1" s="1" t="s">
        <v>86</v>
      </c>
      <c r="AA1" s="1" t="s">
        <v>87</v>
      </c>
      <c r="AB1" s="1" t="s">
        <v>88</v>
      </c>
      <c r="AC1" s="1" t="s">
        <v>89</v>
      </c>
      <c r="AD1" s="1" t="s">
        <v>90</v>
      </c>
      <c r="AE1" s="1" t="s">
        <v>91</v>
      </c>
      <c r="AF1" s="1" t="s">
        <v>92</v>
      </c>
      <c r="AG1" s="1" t="s">
        <v>93</v>
      </c>
      <c r="AH1" s="1" t="s">
        <v>94</v>
      </c>
      <c r="AI1" s="1" t="s">
        <v>95</v>
      </c>
      <c r="AJ1" s="1" t="s">
        <v>96</v>
      </c>
      <c r="AK1" s="1" t="s">
        <v>97</v>
      </c>
      <c r="AL1" s="1" t="s">
        <v>98</v>
      </c>
      <c r="AM1" s="1" t="s">
        <v>99</v>
      </c>
      <c r="AN1" s="1" t="s">
        <v>100</v>
      </c>
      <c r="AO1" s="1" t="s">
        <v>101</v>
      </c>
      <c r="AP1" s="1" t="s">
        <v>102</v>
      </c>
      <c r="AQ1" s="1" t="s">
        <v>103</v>
      </c>
      <c r="AR1" s="1" t="s">
        <v>104</v>
      </c>
      <c r="AS1" s="1" t="s">
        <v>105</v>
      </c>
      <c r="AT1" s="1" t="s">
        <v>106</v>
      </c>
      <c r="AU1" s="1" t="s">
        <v>107</v>
      </c>
      <c r="AV1" s="1" t="s">
        <v>108</v>
      </c>
      <c r="AW1" s="1" t="s">
        <v>109</v>
      </c>
      <c r="AX1" s="1" t="s">
        <v>110</v>
      </c>
      <c r="AY1" s="1" t="s">
        <v>111</v>
      </c>
      <c r="AZ1" s="1" t="s">
        <v>112</v>
      </c>
      <c r="BA1" s="1" t="s">
        <v>113</v>
      </c>
      <c r="BB1" s="1" t="s">
        <v>114</v>
      </c>
      <c r="BC1" s="1" t="s">
        <v>115</v>
      </c>
      <c r="BD1" s="1" t="s">
        <v>116</v>
      </c>
      <c r="BE1" s="1" t="s">
        <v>117</v>
      </c>
      <c r="BF1" s="1" t="s">
        <v>118</v>
      </c>
      <c r="BG1" s="1" t="s">
        <v>119</v>
      </c>
      <c r="BH1" s="1" t="s">
        <v>120</v>
      </c>
      <c r="BI1" s="1" t="s">
        <v>121</v>
      </c>
      <c r="BJ1" s="1" t="s">
        <v>122</v>
      </c>
      <c r="BK1" s="1" t="s">
        <v>123</v>
      </c>
      <c r="BL1" s="1" t="s">
        <v>124</v>
      </c>
    </row>
    <row r="2" spans="1:64" x14ac:dyDescent="0.25">
      <c r="A2" s="1">
        <v>9282</v>
      </c>
      <c r="B2" s="1">
        <v>10332</v>
      </c>
      <c r="C2" s="1">
        <v>220</v>
      </c>
      <c r="D2" s="1">
        <v>1</v>
      </c>
      <c r="E2" s="1">
        <v>220</v>
      </c>
      <c r="F2" s="1">
        <v>220</v>
      </c>
      <c r="G2" s="1">
        <v>5</v>
      </c>
      <c r="H2" s="1">
        <v>5</v>
      </c>
      <c r="I2" s="1">
        <v>207.2</v>
      </c>
      <c r="J2" s="1">
        <v>207.25</v>
      </c>
      <c r="K2" s="1" t="s">
        <v>125</v>
      </c>
      <c r="L2" s="1">
        <v>3</v>
      </c>
      <c r="M2" s="1" t="s">
        <v>126</v>
      </c>
      <c r="N2" s="1">
        <v>220</v>
      </c>
      <c r="O2" s="1">
        <v>436.3</v>
      </c>
      <c r="P2" s="1">
        <v>375.4</v>
      </c>
      <c r="Q2" s="1">
        <v>399.8</v>
      </c>
      <c r="R2" s="1">
        <v>560.07500000000005</v>
      </c>
      <c r="S2" s="1">
        <v>916.42499999999995</v>
      </c>
      <c r="T2" s="1">
        <v>1588.15</v>
      </c>
      <c r="U2" s="1">
        <v>1873.2</v>
      </c>
      <c r="V2" s="1">
        <v>1986.15</v>
      </c>
      <c r="W2" s="1">
        <v>1816.9</v>
      </c>
      <c r="X2" s="1">
        <v>2009.4749999999999</v>
      </c>
      <c r="Y2" s="1">
        <v>2157.0500000000002</v>
      </c>
      <c r="Z2" s="1">
        <v>2246.75</v>
      </c>
      <c r="AA2" s="1">
        <v>2260.0500000000002</v>
      </c>
      <c r="AB2" s="1">
        <v>2313.125</v>
      </c>
      <c r="AC2" s="1">
        <v>2203.2750000000001</v>
      </c>
      <c r="AD2" s="1">
        <v>2193.5</v>
      </c>
      <c r="AE2" s="1">
        <v>2212.9</v>
      </c>
      <c r="AF2" s="1">
        <v>2137.8249999999998</v>
      </c>
      <c r="AG2" s="1">
        <v>1800.375</v>
      </c>
      <c r="AH2" s="1">
        <v>1434.49999999999</v>
      </c>
      <c r="AI2" s="1">
        <v>1198.95</v>
      </c>
      <c r="AJ2" s="1">
        <v>1054.75</v>
      </c>
      <c r="AK2" s="1">
        <v>753.1</v>
      </c>
      <c r="AL2" s="1">
        <v>532.54999999999995</v>
      </c>
      <c r="AM2" s="1">
        <v>36460.574999999997</v>
      </c>
      <c r="AN2" s="1">
        <v>0</v>
      </c>
      <c r="AO2" s="1">
        <v>8976.9749999999894</v>
      </c>
      <c r="AP2" s="1">
        <v>3234.875</v>
      </c>
      <c r="AQ2" s="1">
        <v>6227.35</v>
      </c>
      <c r="AR2" s="1">
        <v>0</v>
      </c>
      <c r="AS2" s="1">
        <v>0</v>
      </c>
      <c r="AT2" s="1">
        <v>9282</v>
      </c>
      <c r="AU2" s="1">
        <v>10332</v>
      </c>
      <c r="AV2" s="1">
        <v>1425.26806640625</v>
      </c>
      <c r="AW2" s="1">
        <v>879.89807128906205</v>
      </c>
      <c r="AX2" s="1">
        <v>824.38037109375</v>
      </c>
      <c r="AY2" s="1">
        <v>2131.81958007812</v>
      </c>
      <c r="AZ2" s="1">
        <v>1557.66882324218</v>
      </c>
      <c r="BA2" s="1">
        <v>894.80389404296795</v>
      </c>
      <c r="BB2" s="1">
        <v>1178.26452636718</v>
      </c>
      <c r="BC2" s="1">
        <v>1127.84838867187</v>
      </c>
      <c r="BD2" s="1">
        <v>882.49810791015602</v>
      </c>
      <c r="BE2" s="1">
        <v>1336.21252441406</v>
      </c>
      <c r="BF2" s="1">
        <v>720.24951171875</v>
      </c>
      <c r="BG2" s="1">
        <v>3723.51489257812</v>
      </c>
      <c r="BH2" s="1">
        <f>SUM(AV2:BG2)</f>
        <v>16682.426757812467</v>
      </c>
      <c r="BI2" s="1">
        <f>BH2-AM2</f>
        <v>-19778.14824218753</v>
      </c>
      <c r="BJ2" s="1">
        <f>(BI2)^2</f>
        <v>391175147.88994569</v>
      </c>
      <c r="BK2" s="1">
        <f>SUM(BJ:BJ)</f>
        <v>37767385254.29229</v>
      </c>
      <c r="BL2" s="1">
        <f>SQRT(BK2/BK4)</f>
        <v>11295.685802596825</v>
      </c>
    </row>
    <row r="3" spans="1:64" x14ac:dyDescent="0.25">
      <c r="A3" s="1">
        <v>10451</v>
      </c>
      <c r="B3" s="1">
        <v>9277</v>
      </c>
      <c r="C3" s="1">
        <v>188</v>
      </c>
      <c r="D3" s="1">
        <v>1</v>
      </c>
      <c r="E3" s="1">
        <v>188</v>
      </c>
      <c r="F3" s="1">
        <v>188</v>
      </c>
      <c r="G3" s="1">
        <v>5</v>
      </c>
      <c r="H3" s="1">
        <v>5</v>
      </c>
      <c r="I3" s="1">
        <v>207.2</v>
      </c>
      <c r="J3" s="1">
        <v>207.25</v>
      </c>
      <c r="K3" s="1" t="s">
        <v>125</v>
      </c>
      <c r="L3" s="1">
        <v>3</v>
      </c>
      <c r="M3" s="1" t="s">
        <v>126</v>
      </c>
      <c r="N3" s="1">
        <v>188</v>
      </c>
      <c r="O3" s="1">
        <v>608.22500000000002</v>
      </c>
      <c r="P3" s="1">
        <v>485.05</v>
      </c>
      <c r="Q3" s="1">
        <v>420.1</v>
      </c>
      <c r="R3" s="1">
        <v>421.85</v>
      </c>
      <c r="S3" s="1">
        <v>486.8</v>
      </c>
      <c r="T3" s="1">
        <v>706.45</v>
      </c>
      <c r="U3" s="1">
        <v>1135.7249999999999</v>
      </c>
      <c r="V3" s="1">
        <v>1373.35</v>
      </c>
      <c r="W3" s="1">
        <v>1447.675</v>
      </c>
      <c r="X3" s="1">
        <v>1588.8499999999899</v>
      </c>
      <c r="Y3" s="1">
        <v>1822.175</v>
      </c>
      <c r="Z3" s="1">
        <v>2013.5</v>
      </c>
      <c r="AA3" s="1">
        <v>2234.8000000000002</v>
      </c>
      <c r="AB3" s="1">
        <v>2402.4499999999998</v>
      </c>
      <c r="AC3" s="1">
        <v>2714.2</v>
      </c>
      <c r="AD3" s="1">
        <v>3017.05</v>
      </c>
      <c r="AE3" s="1">
        <v>3163.625</v>
      </c>
      <c r="AF3" s="1">
        <v>2901.87499999999</v>
      </c>
      <c r="AG3" s="1">
        <v>2365.4250000000002</v>
      </c>
      <c r="AH3" s="1">
        <v>1868.5250000000001</v>
      </c>
      <c r="AI3" s="1">
        <v>1554.04999999999</v>
      </c>
      <c r="AJ3" s="1">
        <v>1361.75</v>
      </c>
      <c r="AK3" s="1">
        <v>1078.125</v>
      </c>
      <c r="AL3" s="1">
        <v>848.42499999999905</v>
      </c>
      <c r="AM3" s="1">
        <v>38020.050000000003</v>
      </c>
      <c r="AN3" s="1">
        <v>0</v>
      </c>
      <c r="AO3" s="1">
        <v>8472.9249999999993</v>
      </c>
      <c r="AP3" s="1">
        <v>4233.95</v>
      </c>
      <c r="AQ3" s="1">
        <v>7264.375</v>
      </c>
      <c r="AR3" s="1">
        <v>0</v>
      </c>
      <c r="AS3" s="1">
        <v>0</v>
      </c>
      <c r="AT3" s="1">
        <v>10451</v>
      </c>
      <c r="AU3" s="1">
        <v>9277</v>
      </c>
      <c r="AV3" s="1">
        <v>850.40069580078102</v>
      </c>
      <c r="AW3" s="1">
        <v>1504.00378417968</v>
      </c>
      <c r="AX3" s="1">
        <v>1434.01708984375</v>
      </c>
      <c r="AY3" s="1">
        <v>2066.62182617187</v>
      </c>
      <c r="AZ3" s="1">
        <v>690.88537597656205</v>
      </c>
      <c r="BA3" s="1">
        <v>1160.22839355468</v>
      </c>
      <c r="BB3" s="1">
        <v>605.32281494140602</v>
      </c>
      <c r="BC3" s="1">
        <v>2424.35717773437</v>
      </c>
      <c r="BD3" s="1">
        <v>1766.8876953125</v>
      </c>
      <c r="BE3" s="1">
        <v>534.39880371093705</v>
      </c>
      <c r="BF3" s="1">
        <v>241.12577819824199</v>
      </c>
      <c r="BG3" s="1">
        <v>3409.88061523437</v>
      </c>
      <c r="BH3" s="1">
        <f t="shared" ref="BH3:BH66" si="0">SUM(AV3:BG3)</f>
        <v>16688.130050659151</v>
      </c>
      <c r="BI3" s="1">
        <f t="shared" ref="BI3:BI66" si="1">BH3-AM3</f>
        <v>-21331.919949340852</v>
      </c>
      <c r="BJ3" s="1">
        <f t="shared" ref="BJ3:BJ66" si="2">(BI3)^2</f>
        <v>455050808.72508621</v>
      </c>
      <c r="BK3" s="1" t="s">
        <v>127</v>
      </c>
    </row>
    <row r="4" spans="1:64" x14ac:dyDescent="0.25">
      <c r="A4" s="1">
        <v>10732</v>
      </c>
      <c r="B4" s="1">
        <v>13257</v>
      </c>
      <c r="C4" s="1">
        <v>291</v>
      </c>
      <c r="D4" s="1">
        <v>1</v>
      </c>
      <c r="E4" s="1">
        <v>291</v>
      </c>
      <c r="F4" s="1">
        <v>291</v>
      </c>
      <c r="G4" s="1">
        <v>5</v>
      </c>
      <c r="H4" s="1">
        <v>5</v>
      </c>
      <c r="I4" s="1">
        <v>203.69</v>
      </c>
      <c r="J4" s="1">
        <v>203.74</v>
      </c>
      <c r="K4" s="1" t="s">
        <v>125</v>
      </c>
      <c r="L4" s="1">
        <v>3</v>
      </c>
      <c r="M4" s="1" t="s">
        <v>126</v>
      </c>
      <c r="N4" s="1">
        <v>291</v>
      </c>
      <c r="O4" s="1">
        <v>525.92499999999995</v>
      </c>
      <c r="P4" s="1">
        <v>449.55</v>
      </c>
      <c r="Q4" s="1">
        <v>490.85</v>
      </c>
      <c r="R4" s="1">
        <v>696.349999999999</v>
      </c>
      <c r="S4" s="1">
        <v>1178.0999999999999</v>
      </c>
      <c r="T4" s="1">
        <v>2068</v>
      </c>
      <c r="U4" s="1">
        <v>2443.65</v>
      </c>
      <c r="V4" s="1">
        <v>2579.4499999999998</v>
      </c>
      <c r="W4" s="1">
        <v>2303.85</v>
      </c>
      <c r="X4" s="1">
        <v>2463.6750000000002</v>
      </c>
      <c r="Y4" s="1">
        <v>2614.8249999999998</v>
      </c>
      <c r="Z4" s="1">
        <v>2754.5749999999998</v>
      </c>
      <c r="AA4" s="1">
        <v>2802.9250000000002</v>
      </c>
      <c r="AB4" s="1">
        <v>2926.95</v>
      </c>
      <c r="AC4" s="1">
        <v>2790.1</v>
      </c>
      <c r="AD4" s="1">
        <v>2753.1</v>
      </c>
      <c r="AE4" s="1">
        <v>2744.5</v>
      </c>
      <c r="AF4" s="1">
        <v>2693.2750000000001</v>
      </c>
      <c r="AG4" s="1">
        <v>2328.3249999999998</v>
      </c>
      <c r="AH4" s="1">
        <v>1916.2</v>
      </c>
      <c r="AI4" s="1">
        <v>1676.4</v>
      </c>
      <c r="AJ4" s="1">
        <v>1472.4</v>
      </c>
      <c r="AK4" s="1">
        <v>1069.3499999999999</v>
      </c>
      <c r="AL4" s="1">
        <v>741.79999999999905</v>
      </c>
      <c r="AM4" s="1">
        <v>46484.124999999898</v>
      </c>
      <c r="AN4" s="1">
        <v>0</v>
      </c>
      <c r="AO4" s="1">
        <v>11099.275</v>
      </c>
      <c r="AP4" s="1">
        <v>4244.5249999999996</v>
      </c>
      <c r="AQ4" s="1">
        <v>8300.7250000000004</v>
      </c>
      <c r="AR4" s="1">
        <v>0</v>
      </c>
      <c r="AS4" s="1">
        <v>0</v>
      </c>
      <c r="AT4" s="1">
        <v>10732</v>
      </c>
      <c r="AU4" s="1">
        <v>13257</v>
      </c>
      <c r="AV4" s="1">
        <v>2003.04223632812</v>
      </c>
      <c r="AW4" s="1">
        <v>1224.80834960937</v>
      </c>
      <c r="AX4" s="1">
        <v>1179.83483886718</v>
      </c>
      <c r="AY4" s="1">
        <v>3137.166015625</v>
      </c>
      <c r="AZ4" s="1">
        <v>2451.95727539062</v>
      </c>
      <c r="BA4" s="1">
        <v>1319.97839355468</v>
      </c>
      <c r="BB4" s="1">
        <v>1785.724609375</v>
      </c>
      <c r="BC4" s="1">
        <v>1637.76989746093</v>
      </c>
      <c r="BD4" s="1">
        <v>1264.37805175781</v>
      </c>
      <c r="BE4" s="1">
        <v>2041.3447265625</v>
      </c>
      <c r="BF4" s="1">
        <v>1071.25085449218</v>
      </c>
      <c r="BG4" s="1">
        <v>5726.5830078125</v>
      </c>
      <c r="BH4" s="1">
        <f t="shared" si="0"/>
        <v>24843.838256835894</v>
      </c>
      <c r="BI4" s="1">
        <f t="shared" si="1"/>
        <v>-21640.286743164004</v>
      </c>
      <c r="BJ4" s="1">
        <f t="shared" si="2"/>
        <v>468302010.32635975</v>
      </c>
      <c r="BK4" s="1">
        <f>COUNT(BJ2:BJ297)</f>
        <v>296</v>
      </c>
    </row>
    <row r="5" spans="1:64" x14ac:dyDescent="0.25">
      <c r="A5" s="1">
        <v>13260</v>
      </c>
      <c r="B5" s="1">
        <v>10777</v>
      </c>
      <c r="C5" s="1">
        <v>187</v>
      </c>
      <c r="D5" s="1">
        <v>1</v>
      </c>
      <c r="E5" s="1">
        <v>187</v>
      </c>
      <c r="F5" s="1">
        <v>187</v>
      </c>
      <c r="G5" s="1">
        <v>5</v>
      </c>
      <c r="H5" s="1">
        <v>5</v>
      </c>
      <c r="I5" s="1">
        <v>203.69</v>
      </c>
      <c r="J5" s="1">
        <v>203.74</v>
      </c>
      <c r="K5" s="1" t="s">
        <v>125</v>
      </c>
      <c r="L5" s="1">
        <v>3</v>
      </c>
      <c r="M5" s="1" t="s">
        <v>126</v>
      </c>
      <c r="N5" s="1">
        <v>187</v>
      </c>
      <c r="O5" s="1">
        <v>694.25</v>
      </c>
      <c r="P5" s="1">
        <v>543.95000000000005</v>
      </c>
      <c r="Q5" s="1">
        <v>462.85</v>
      </c>
      <c r="R5" s="1">
        <v>465.625</v>
      </c>
      <c r="S5" s="1">
        <v>529.22500000000002</v>
      </c>
      <c r="T5" s="1">
        <v>827.29999999999905</v>
      </c>
      <c r="U5" s="1">
        <v>1303.875</v>
      </c>
      <c r="V5" s="1">
        <v>1633.5250000000001</v>
      </c>
      <c r="W5" s="1">
        <v>1742.075</v>
      </c>
      <c r="X5" s="1">
        <v>1970.575</v>
      </c>
      <c r="Y5" s="1">
        <v>2260.0500000000002</v>
      </c>
      <c r="Z5" s="1">
        <v>2520.3000000000002</v>
      </c>
      <c r="AA5" s="1">
        <v>2750.5250000000001</v>
      </c>
      <c r="AB5" s="1">
        <v>2963.125</v>
      </c>
      <c r="AC5" s="1">
        <v>3365.9</v>
      </c>
      <c r="AD5" s="1">
        <v>3657.4</v>
      </c>
      <c r="AE5" s="1">
        <v>3735.65</v>
      </c>
      <c r="AF5" s="1">
        <v>3475.625</v>
      </c>
      <c r="AG5" s="1">
        <v>2883.6750000000002</v>
      </c>
      <c r="AH5" s="1">
        <v>2182.875</v>
      </c>
      <c r="AI5" s="1">
        <v>1755.85</v>
      </c>
      <c r="AJ5" s="1">
        <v>1587.5250000000001</v>
      </c>
      <c r="AK5" s="1">
        <v>1258.8</v>
      </c>
      <c r="AL5" s="1">
        <v>1018.1</v>
      </c>
      <c r="AM5" s="1">
        <v>45588.65</v>
      </c>
      <c r="AN5" s="1">
        <v>0</v>
      </c>
      <c r="AO5" s="1">
        <v>10494</v>
      </c>
      <c r="AP5" s="1">
        <v>5066.55</v>
      </c>
      <c r="AQ5" s="1">
        <v>8316.1749999999993</v>
      </c>
      <c r="AR5" s="1">
        <v>0</v>
      </c>
      <c r="AS5" s="1">
        <v>0</v>
      </c>
      <c r="AT5" s="1">
        <v>13260</v>
      </c>
      <c r="AU5" s="1">
        <v>10777</v>
      </c>
      <c r="AV5" s="1">
        <v>1216.74157714843</v>
      </c>
      <c r="AW5" s="1">
        <v>2315.5693359375</v>
      </c>
      <c r="AX5" s="1">
        <v>2180.95751953125</v>
      </c>
      <c r="AY5" s="1">
        <v>2908.875</v>
      </c>
      <c r="AZ5" s="1">
        <v>918.78680419921795</v>
      </c>
      <c r="BA5" s="1">
        <v>1730.6806640625</v>
      </c>
      <c r="BB5" s="1">
        <v>883.19805908203102</v>
      </c>
      <c r="BC5" s="1">
        <v>3694.43676757812</v>
      </c>
      <c r="BD5" s="1">
        <v>2631.47265625</v>
      </c>
      <c r="BE5" s="1">
        <v>759.76531982421795</v>
      </c>
      <c r="BF5" s="1">
        <v>375.30905151367102</v>
      </c>
      <c r="BG5" s="1">
        <v>5108.36279296875</v>
      </c>
      <c r="BH5" s="1">
        <f t="shared" si="0"/>
        <v>24724.155548095689</v>
      </c>
      <c r="BI5" s="1">
        <f t="shared" si="1"/>
        <v>-20864.494451904313</v>
      </c>
      <c r="BJ5" s="1">
        <f t="shared" si="2"/>
        <v>435327128.73354584</v>
      </c>
      <c r="BL5" s="19"/>
    </row>
    <row r="6" spans="1:64" x14ac:dyDescent="0.25">
      <c r="A6" s="1">
        <v>13476</v>
      </c>
      <c r="B6" s="1">
        <v>14718</v>
      </c>
      <c r="C6" s="1">
        <v>200</v>
      </c>
      <c r="D6" s="1">
        <v>1</v>
      </c>
      <c r="E6" s="1">
        <v>200</v>
      </c>
      <c r="F6" s="1">
        <v>200</v>
      </c>
      <c r="G6" s="1">
        <v>5</v>
      </c>
      <c r="H6" s="1">
        <v>5</v>
      </c>
      <c r="I6" s="1">
        <v>201.82</v>
      </c>
      <c r="J6" s="1">
        <v>201.88</v>
      </c>
      <c r="K6" s="1" t="s">
        <v>125</v>
      </c>
      <c r="L6" s="1">
        <v>3</v>
      </c>
      <c r="M6" s="1" t="s">
        <v>126</v>
      </c>
      <c r="N6" s="1">
        <v>200</v>
      </c>
      <c r="O6" s="1">
        <v>538.07500000000005</v>
      </c>
      <c r="P6" s="1">
        <v>435.42500000000001</v>
      </c>
      <c r="Q6" s="1">
        <v>504.47500000000002</v>
      </c>
      <c r="R6" s="1">
        <v>768.1</v>
      </c>
      <c r="S6" s="1">
        <v>1427.15</v>
      </c>
      <c r="T6" s="1">
        <v>2594.85</v>
      </c>
      <c r="U6" s="1">
        <v>3100.2750000000001</v>
      </c>
      <c r="V6" s="1">
        <v>3256.7750000000001</v>
      </c>
      <c r="W6" s="1">
        <v>2839.1750000000002</v>
      </c>
      <c r="X6" s="1">
        <v>2840.4749999999999</v>
      </c>
      <c r="Y6" s="1">
        <v>2858.55</v>
      </c>
      <c r="Z6" s="1">
        <v>2979.625</v>
      </c>
      <c r="AA6" s="1">
        <v>3005.4250000000002</v>
      </c>
      <c r="AB6" s="1">
        <v>3188.3</v>
      </c>
      <c r="AC6" s="1">
        <v>3095.9749999999999</v>
      </c>
      <c r="AD6" s="1">
        <v>3075.875</v>
      </c>
      <c r="AE6" s="1">
        <v>3056.35</v>
      </c>
      <c r="AF6" s="1">
        <v>2981.4749999999999</v>
      </c>
      <c r="AG6" s="1">
        <v>2530.4250000000002</v>
      </c>
      <c r="AH6" s="1">
        <v>1999.375</v>
      </c>
      <c r="AI6" s="1">
        <v>1723.175</v>
      </c>
      <c r="AJ6" s="1">
        <v>1543.325</v>
      </c>
      <c r="AK6" s="1">
        <v>1117.0999999999999</v>
      </c>
      <c r="AL6" s="1">
        <v>738.42499999999905</v>
      </c>
      <c r="AM6" s="1">
        <v>52198.174999999901</v>
      </c>
      <c r="AN6" s="1">
        <v>0</v>
      </c>
      <c r="AO6" s="1">
        <v>12031.9</v>
      </c>
      <c r="AP6" s="1">
        <v>4529.8</v>
      </c>
      <c r="AQ6" s="1">
        <v>8795.25</v>
      </c>
      <c r="AR6" s="1">
        <v>0</v>
      </c>
      <c r="AS6" s="1">
        <v>0</v>
      </c>
      <c r="AT6" s="1">
        <v>13476</v>
      </c>
      <c r="AU6" s="1">
        <v>14718</v>
      </c>
      <c r="AV6" s="1">
        <v>2660.75952148437</v>
      </c>
      <c r="AW6" s="1">
        <v>1891.50512695312</v>
      </c>
      <c r="AX6" s="1">
        <v>1800.50830078125</v>
      </c>
      <c r="AY6" s="1">
        <v>4594.55810546875</v>
      </c>
      <c r="AZ6" s="1">
        <v>3234.7763671875</v>
      </c>
      <c r="BA6" s="1">
        <v>1988.07177734375</v>
      </c>
      <c r="BB6" s="1">
        <v>2432.17724609375</v>
      </c>
      <c r="BC6" s="1">
        <v>2691.53833007812</v>
      </c>
      <c r="BD6" s="1">
        <v>2032.72473144531</v>
      </c>
      <c r="BE6" s="1">
        <v>2718.16650390625</v>
      </c>
      <c r="BF6" s="1">
        <v>1401.66613769531</v>
      </c>
      <c r="BG6" s="1">
        <v>8407.1728515625</v>
      </c>
      <c r="BH6" s="1">
        <f t="shared" si="0"/>
        <v>35853.624999999978</v>
      </c>
      <c r="BI6" s="1">
        <f t="shared" si="1"/>
        <v>-16344.549999999923</v>
      </c>
      <c r="BJ6" s="1">
        <f t="shared" si="2"/>
        <v>267144314.70249748</v>
      </c>
      <c r="BL6" s="1" t="s">
        <v>128</v>
      </c>
    </row>
    <row r="7" spans="1:64" x14ac:dyDescent="0.25">
      <c r="A7" s="1">
        <v>14733</v>
      </c>
      <c r="B7" s="1">
        <v>13474</v>
      </c>
      <c r="C7" s="1">
        <v>254</v>
      </c>
      <c r="D7" s="1">
        <v>1</v>
      </c>
      <c r="E7" s="1">
        <v>254</v>
      </c>
      <c r="F7" s="1">
        <v>254</v>
      </c>
      <c r="G7" s="1">
        <v>5</v>
      </c>
      <c r="H7" s="1">
        <v>5</v>
      </c>
      <c r="I7" s="1">
        <v>201.82</v>
      </c>
      <c r="J7" s="1">
        <v>201.88</v>
      </c>
      <c r="K7" s="1" t="s">
        <v>125</v>
      </c>
      <c r="L7" s="1">
        <v>3</v>
      </c>
      <c r="M7" s="1" t="s">
        <v>126</v>
      </c>
      <c r="N7" s="1">
        <v>254</v>
      </c>
      <c r="O7" s="1">
        <v>683.42499999999995</v>
      </c>
      <c r="P7" s="1">
        <v>515.625</v>
      </c>
      <c r="Q7" s="1">
        <v>433.82499999999902</v>
      </c>
      <c r="R7" s="1">
        <v>440.57499999999999</v>
      </c>
      <c r="S7" s="1">
        <v>542.1</v>
      </c>
      <c r="T7" s="1">
        <v>945.55</v>
      </c>
      <c r="U7" s="1">
        <v>1499.425</v>
      </c>
      <c r="V7" s="1">
        <v>1829.85</v>
      </c>
      <c r="W7" s="1">
        <v>1922.3</v>
      </c>
      <c r="X7" s="1">
        <v>2179.65</v>
      </c>
      <c r="Y7" s="1">
        <v>2521.7249999999899</v>
      </c>
      <c r="Z7" s="1">
        <v>2771.5749999999998</v>
      </c>
      <c r="AA7" s="1">
        <v>2973.0250000000001</v>
      </c>
      <c r="AB7" s="1">
        <v>3183.4749999999999</v>
      </c>
      <c r="AC7" s="1">
        <v>3738</v>
      </c>
      <c r="AD7" s="1">
        <v>4070.4749999999999</v>
      </c>
      <c r="AE7" s="1">
        <v>4227.875</v>
      </c>
      <c r="AF7" s="1">
        <v>3944.875</v>
      </c>
      <c r="AG7" s="1">
        <v>3216.9749999999999</v>
      </c>
      <c r="AH7" s="1">
        <v>2360.8249999999998</v>
      </c>
      <c r="AI7" s="1">
        <v>1868.25</v>
      </c>
      <c r="AJ7" s="1">
        <v>1671.175</v>
      </c>
      <c r="AK7" s="1">
        <v>1320.2749999999901</v>
      </c>
      <c r="AL7" s="1">
        <v>1099.2750000000001</v>
      </c>
      <c r="AM7" s="1">
        <v>49960.125</v>
      </c>
      <c r="AN7" s="1">
        <v>0</v>
      </c>
      <c r="AO7" s="1">
        <v>11449.8</v>
      </c>
      <c r="AP7" s="1">
        <v>5577.7999999999902</v>
      </c>
      <c r="AQ7" s="1">
        <v>8574.5249999999905</v>
      </c>
      <c r="AR7" s="1">
        <v>0</v>
      </c>
      <c r="AS7" s="1">
        <v>0</v>
      </c>
      <c r="AT7" s="1">
        <v>14733</v>
      </c>
      <c r="AU7" s="1">
        <v>13474</v>
      </c>
      <c r="AV7" s="1">
        <v>1744.11242675781</v>
      </c>
      <c r="AW7" s="1">
        <v>3161.47314453125</v>
      </c>
      <c r="AX7" s="1">
        <v>3042.66821289062</v>
      </c>
      <c r="AY7" s="1">
        <v>4208.81103515625</v>
      </c>
      <c r="AZ7" s="1">
        <v>1495.52160644531</v>
      </c>
      <c r="BA7" s="1">
        <v>2428.83618164062</v>
      </c>
      <c r="BB7" s="1">
        <v>1428.16625976562</v>
      </c>
      <c r="BC7" s="1">
        <v>5079.4404296875</v>
      </c>
      <c r="BD7" s="1">
        <v>3576.99560546875</v>
      </c>
      <c r="BE7" s="1">
        <v>1240.4931640625</v>
      </c>
      <c r="BF7" s="1">
        <v>619.8076171875</v>
      </c>
      <c r="BG7" s="1">
        <v>7570.4384765625</v>
      </c>
      <c r="BH7" s="1">
        <f t="shared" si="0"/>
        <v>35596.764160156235</v>
      </c>
      <c r="BI7" s="1">
        <f t="shared" si="1"/>
        <v>-14363.360839843765</v>
      </c>
      <c r="BJ7" s="1">
        <f t="shared" si="2"/>
        <v>206306134.61555737</v>
      </c>
    </row>
    <row r="8" spans="1:64" x14ac:dyDescent="0.25">
      <c r="A8" s="1">
        <v>15217</v>
      </c>
      <c r="B8" s="1">
        <v>16686</v>
      </c>
      <c r="C8" s="1">
        <v>268</v>
      </c>
      <c r="D8" s="1">
        <v>1</v>
      </c>
      <c r="E8" s="1">
        <v>268</v>
      </c>
      <c r="F8" s="1">
        <v>268</v>
      </c>
      <c r="G8" s="1">
        <v>5</v>
      </c>
      <c r="H8" s="1">
        <v>5</v>
      </c>
      <c r="I8" s="1">
        <v>200.2</v>
      </c>
      <c r="J8" s="1">
        <v>200.26</v>
      </c>
      <c r="K8" s="1" t="s">
        <v>125</v>
      </c>
      <c r="L8" s="1">
        <v>3</v>
      </c>
      <c r="M8" s="1" t="s">
        <v>126</v>
      </c>
      <c r="N8" s="1">
        <v>268</v>
      </c>
      <c r="O8" s="1">
        <v>757.599999999999</v>
      </c>
      <c r="P8" s="1">
        <v>615.17499999999995</v>
      </c>
      <c r="Q8" s="1">
        <v>676.77499999999998</v>
      </c>
      <c r="R8" s="1">
        <v>931.8</v>
      </c>
      <c r="S8" s="1">
        <v>1686.25</v>
      </c>
      <c r="T8" s="1">
        <v>3011.7249999999999</v>
      </c>
      <c r="U8" s="1">
        <v>3620.9749999999999</v>
      </c>
      <c r="V8" s="1">
        <v>3720.7</v>
      </c>
      <c r="W8" s="1">
        <v>3161.5999999999899</v>
      </c>
      <c r="X8" s="1">
        <v>3118.2249999999999</v>
      </c>
      <c r="Y8" s="1">
        <v>3101.4749999999999</v>
      </c>
      <c r="Z8" s="1">
        <v>3264.6750000000002</v>
      </c>
      <c r="AA8" s="1">
        <v>3356.2249999999999</v>
      </c>
      <c r="AB8" s="1">
        <v>3642.625</v>
      </c>
      <c r="AC8" s="1">
        <v>3594.875</v>
      </c>
      <c r="AD8" s="1">
        <v>3555.4</v>
      </c>
      <c r="AE8" s="1">
        <v>3534.85</v>
      </c>
      <c r="AF8" s="1">
        <v>3467.4</v>
      </c>
      <c r="AG8" s="1">
        <v>2997.9749999999999</v>
      </c>
      <c r="AH8" s="1">
        <v>2406.5</v>
      </c>
      <c r="AI8" s="1">
        <v>2129.8000000000002</v>
      </c>
      <c r="AJ8" s="1">
        <v>1984.2750000000001</v>
      </c>
      <c r="AK8" s="1">
        <v>1545.3</v>
      </c>
      <c r="AL8" s="1">
        <v>1042.075</v>
      </c>
      <c r="AM8" s="1">
        <v>60924.275000000001</v>
      </c>
      <c r="AN8" s="1">
        <v>0</v>
      </c>
      <c r="AO8" s="1">
        <v>13365</v>
      </c>
      <c r="AP8" s="1">
        <v>5404.4750000000004</v>
      </c>
      <c r="AQ8" s="1">
        <v>11369.05</v>
      </c>
      <c r="AR8" s="1">
        <v>0</v>
      </c>
      <c r="AS8" s="1">
        <v>0</v>
      </c>
      <c r="AT8" s="1">
        <v>15217</v>
      </c>
      <c r="AU8" s="1">
        <v>16686</v>
      </c>
      <c r="AV8" s="1">
        <v>3245.19580078125</v>
      </c>
      <c r="AW8" s="1">
        <v>2149.43603515625</v>
      </c>
      <c r="AX8" s="1">
        <v>2132.9794921875</v>
      </c>
      <c r="AY8" s="1">
        <v>5625.90625</v>
      </c>
      <c r="AZ8" s="1">
        <v>4037.0634765625</v>
      </c>
      <c r="BA8" s="1">
        <v>2351.53979492187</v>
      </c>
      <c r="BB8" s="1">
        <v>3137.77026367187</v>
      </c>
      <c r="BC8" s="1">
        <v>3054.22827148437</v>
      </c>
      <c r="BD8" s="1">
        <v>2309.97241210937</v>
      </c>
      <c r="BE8" s="1">
        <v>3434.8193359375</v>
      </c>
      <c r="BF8" s="1">
        <v>1739.27160644531</v>
      </c>
      <c r="BG8" s="1">
        <v>10000.1796875</v>
      </c>
      <c r="BH8" s="1">
        <f t="shared" si="0"/>
        <v>43218.362426757798</v>
      </c>
      <c r="BI8" s="1">
        <f t="shared" si="1"/>
        <v>-17705.912573242204</v>
      </c>
      <c r="BJ8" s="1">
        <f t="shared" si="2"/>
        <v>313499340.05129635</v>
      </c>
      <c r="BL8" s="1">
        <f>BL2/(SUM(AM2:AM297)/BK4)</f>
        <v>0.25319865759051641</v>
      </c>
    </row>
    <row r="9" spans="1:64" x14ac:dyDescent="0.25">
      <c r="A9" s="1">
        <v>16703</v>
      </c>
      <c r="B9" s="1">
        <v>15188</v>
      </c>
      <c r="C9" s="1">
        <v>178</v>
      </c>
      <c r="D9" s="1">
        <v>1</v>
      </c>
      <c r="E9" s="1">
        <v>178</v>
      </c>
      <c r="F9" s="1">
        <v>178</v>
      </c>
      <c r="G9" s="1">
        <v>5</v>
      </c>
      <c r="H9" s="1">
        <v>5</v>
      </c>
      <c r="I9" s="1">
        <v>200.2</v>
      </c>
      <c r="J9" s="1">
        <v>200.26</v>
      </c>
      <c r="K9" s="1" t="s">
        <v>125</v>
      </c>
      <c r="L9" s="1">
        <v>3</v>
      </c>
      <c r="M9" s="1" t="s">
        <v>126</v>
      </c>
      <c r="N9" s="1">
        <v>178</v>
      </c>
      <c r="O9" s="1">
        <v>771.57499999999902</v>
      </c>
      <c r="P9" s="1">
        <v>580.45000000000005</v>
      </c>
      <c r="Q9" s="1">
        <v>493.7</v>
      </c>
      <c r="R9" s="1">
        <v>466.875</v>
      </c>
      <c r="S9" s="1">
        <v>582.17499999999995</v>
      </c>
      <c r="T9" s="1">
        <v>1053.5</v>
      </c>
      <c r="U9" s="1">
        <v>1636.92499999999</v>
      </c>
      <c r="V9" s="1">
        <v>1995.4749999999999</v>
      </c>
      <c r="W9" s="1">
        <v>2159.3000000000002</v>
      </c>
      <c r="X9" s="1">
        <v>2544.5</v>
      </c>
      <c r="Y9" s="1">
        <v>2927.2750000000001</v>
      </c>
      <c r="Z9" s="1">
        <v>3256.8</v>
      </c>
      <c r="AA9" s="1">
        <v>3501.0250000000001</v>
      </c>
      <c r="AB9" s="1">
        <v>3746.875</v>
      </c>
      <c r="AC9" s="1">
        <v>4358.125</v>
      </c>
      <c r="AD9" s="1">
        <v>4643.9249999999902</v>
      </c>
      <c r="AE9" s="1">
        <v>4715.3500000000004</v>
      </c>
      <c r="AF9" s="1">
        <v>4435.8999999999996</v>
      </c>
      <c r="AG9" s="1">
        <v>3746.6</v>
      </c>
      <c r="AH9" s="1">
        <v>2794.4</v>
      </c>
      <c r="AI9" s="1">
        <v>2214.6750000000002</v>
      </c>
      <c r="AJ9" s="1">
        <v>2006.625</v>
      </c>
      <c r="AK9" s="1">
        <v>1562.7249999999999</v>
      </c>
      <c r="AL9" s="1">
        <v>1345.9749999999999</v>
      </c>
      <c r="AM9" s="1">
        <v>57540.75</v>
      </c>
      <c r="AN9" s="1">
        <v>0</v>
      </c>
      <c r="AO9" s="1">
        <v>13431.975</v>
      </c>
      <c r="AP9" s="1">
        <v>6541</v>
      </c>
      <c r="AQ9" s="1">
        <v>10024.775</v>
      </c>
      <c r="AR9" s="1">
        <v>0</v>
      </c>
      <c r="AS9" s="1">
        <v>0</v>
      </c>
      <c r="AT9" s="1">
        <v>16703</v>
      </c>
      <c r="AU9" s="1">
        <v>15188</v>
      </c>
      <c r="AV9" s="1">
        <v>1990.55517578125</v>
      </c>
      <c r="AW9" s="1">
        <v>3992.49267578125</v>
      </c>
      <c r="AX9" s="1">
        <v>3804.14428710937</v>
      </c>
      <c r="AY9" s="1">
        <v>5146.55029296875</v>
      </c>
      <c r="AZ9" s="1">
        <v>1737.9404296875</v>
      </c>
      <c r="BA9" s="1">
        <v>2954.8818359375</v>
      </c>
      <c r="BB9" s="1">
        <v>1584.95617675781</v>
      </c>
      <c r="BC9" s="1">
        <v>6380.94580078125</v>
      </c>
      <c r="BD9" s="1">
        <v>4426.556640625</v>
      </c>
      <c r="BE9" s="1">
        <v>1392.06762695312</v>
      </c>
      <c r="BF9" s="1">
        <v>657.39636230468705</v>
      </c>
      <c r="BG9" s="1">
        <v>9233.8916015625</v>
      </c>
      <c r="BH9" s="1">
        <f t="shared" si="0"/>
        <v>43302.378906249985</v>
      </c>
      <c r="BI9" s="1">
        <f t="shared" si="1"/>
        <v>-14238.371093750015</v>
      </c>
      <c r="BJ9" s="1">
        <f t="shared" si="2"/>
        <v>202731211.40333599</v>
      </c>
    </row>
    <row r="10" spans="1:64" x14ac:dyDescent="0.25">
      <c r="A10" s="1">
        <v>20498</v>
      </c>
      <c r="B10" s="1">
        <v>21763</v>
      </c>
      <c r="C10" s="1">
        <v>127</v>
      </c>
      <c r="D10" s="1">
        <v>1</v>
      </c>
      <c r="E10" s="1">
        <v>127</v>
      </c>
      <c r="F10" s="1">
        <v>127</v>
      </c>
      <c r="G10" s="1">
        <v>9</v>
      </c>
      <c r="H10" s="1">
        <v>9</v>
      </c>
      <c r="I10" s="1">
        <v>7.89</v>
      </c>
      <c r="J10" s="1">
        <v>7.89</v>
      </c>
      <c r="K10" s="1" t="s">
        <v>125</v>
      </c>
      <c r="L10" s="1">
        <v>2</v>
      </c>
      <c r="M10" s="1" t="s">
        <v>129</v>
      </c>
      <c r="N10" s="1">
        <v>127</v>
      </c>
      <c r="O10" s="1">
        <v>59.233333333333299</v>
      </c>
      <c r="P10" s="1">
        <v>44.433333333333302</v>
      </c>
      <c r="Q10" s="1">
        <v>49.133333333333297</v>
      </c>
      <c r="R10" s="1">
        <v>93.616666666666603</v>
      </c>
      <c r="S10" s="1">
        <v>261.10000000000002</v>
      </c>
      <c r="T10" s="1">
        <v>774.2</v>
      </c>
      <c r="U10" s="1">
        <v>1140.4000000000001</v>
      </c>
      <c r="V10" s="1">
        <v>1031.86666666666</v>
      </c>
      <c r="W10" s="1">
        <v>823.86666666666599</v>
      </c>
      <c r="X10" s="1">
        <v>672.18333333333305</v>
      </c>
      <c r="Y10" s="1">
        <v>593.66666666666595</v>
      </c>
      <c r="Z10" s="1">
        <v>581.65</v>
      </c>
      <c r="AA10" s="1">
        <v>583.51666666666597</v>
      </c>
      <c r="AB10" s="1">
        <v>591.23333333333301</v>
      </c>
      <c r="AC10" s="1">
        <v>625.38333333333298</v>
      </c>
      <c r="AD10" s="1">
        <v>649.38333333333298</v>
      </c>
      <c r="AE10" s="1">
        <v>648.33333333333303</v>
      </c>
      <c r="AF10" s="1">
        <v>636.599999999999</v>
      </c>
      <c r="AG10" s="1">
        <v>541.75</v>
      </c>
      <c r="AH10" s="1">
        <v>413.8</v>
      </c>
      <c r="AI10" s="1">
        <v>365.4</v>
      </c>
      <c r="AJ10" s="1">
        <v>281.39999999999998</v>
      </c>
      <c r="AK10" s="1">
        <v>162.98333333333301</v>
      </c>
      <c r="AL10" s="1">
        <v>99.783333333333303</v>
      </c>
      <c r="AM10" s="1">
        <v>11724.916666666601</v>
      </c>
      <c r="AN10" s="1">
        <v>0</v>
      </c>
      <c r="AO10" s="1">
        <v>2350.0666666666598</v>
      </c>
      <c r="AP10" s="1">
        <v>955.55</v>
      </c>
      <c r="AQ10" s="1">
        <v>1417.0833333333301</v>
      </c>
      <c r="AR10" s="1">
        <v>0</v>
      </c>
      <c r="AS10" s="1">
        <v>0</v>
      </c>
      <c r="AT10" s="1">
        <v>21763</v>
      </c>
      <c r="AU10" s="1">
        <v>20498</v>
      </c>
      <c r="AV10" s="1">
        <v>1058.74291992187</v>
      </c>
      <c r="AW10" s="1">
        <v>883.231689453125</v>
      </c>
      <c r="AX10" s="1">
        <v>985.98431396484295</v>
      </c>
      <c r="AY10" s="1">
        <v>2174.29541015625</v>
      </c>
      <c r="AZ10" s="1">
        <v>1265.447265625</v>
      </c>
      <c r="BA10" s="1">
        <v>973.32550048828102</v>
      </c>
      <c r="BB10" s="1">
        <v>989.63635253906205</v>
      </c>
      <c r="BC10" s="1">
        <v>1675.71362304687</v>
      </c>
      <c r="BD10" s="1">
        <v>1029.74841308593</v>
      </c>
      <c r="BE10" s="1">
        <v>1053.86962890625</v>
      </c>
      <c r="BF10" s="1">
        <v>485.18331909179602</v>
      </c>
      <c r="BG10" s="1">
        <v>3956.2626953125</v>
      </c>
      <c r="BH10" s="1">
        <f t="shared" si="0"/>
        <v>16531.441131591779</v>
      </c>
      <c r="BI10" s="1">
        <f t="shared" si="1"/>
        <v>4806.5244649251781</v>
      </c>
      <c r="BJ10" s="1">
        <f t="shared" si="2"/>
        <v>23102677.431924269</v>
      </c>
    </row>
    <row r="11" spans="1:64" x14ac:dyDescent="0.25">
      <c r="A11" s="1">
        <v>20592</v>
      </c>
      <c r="B11" s="1">
        <v>21107</v>
      </c>
      <c r="C11" s="1">
        <v>296</v>
      </c>
      <c r="D11" s="1">
        <v>2</v>
      </c>
      <c r="E11" s="1">
        <v>296</v>
      </c>
      <c r="F11" s="1">
        <v>296</v>
      </c>
      <c r="G11" s="1">
        <v>5</v>
      </c>
      <c r="H11" s="1">
        <v>5</v>
      </c>
      <c r="I11" s="1">
        <v>194.69</v>
      </c>
      <c r="J11" s="1">
        <v>194.75</v>
      </c>
      <c r="K11" s="1" t="s">
        <v>125</v>
      </c>
      <c r="L11" s="1">
        <v>3</v>
      </c>
      <c r="M11" s="1" t="s">
        <v>126</v>
      </c>
      <c r="N11" s="1">
        <v>296</v>
      </c>
      <c r="O11" s="1">
        <v>521.70000000000005</v>
      </c>
      <c r="P11" s="1">
        <v>407.1</v>
      </c>
      <c r="Q11" s="1">
        <v>463.07499999999999</v>
      </c>
      <c r="R11" s="1">
        <v>792.95</v>
      </c>
      <c r="S11" s="1">
        <v>1955.45</v>
      </c>
      <c r="T11" s="1">
        <v>3665.3249999999998</v>
      </c>
      <c r="U11" s="1">
        <v>4480.625</v>
      </c>
      <c r="V11" s="1">
        <v>4625.7</v>
      </c>
      <c r="W11" s="1">
        <v>3799</v>
      </c>
      <c r="X11" s="1">
        <v>3520.9749999999999</v>
      </c>
      <c r="Y11" s="1">
        <v>3220.6</v>
      </c>
      <c r="Z11" s="1">
        <v>3221.4749999999999</v>
      </c>
      <c r="AA11" s="1">
        <v>3293.3249999999998</v>
      </c>
      <c r="AB11" s="1">
        <v>3646.3</v>
      </c>
      <c r="AC11" s="1">
        <v>3603.65</v>
      </c>
      <c r="AD11" s="1">
        <v>3555.8</v>
      </c>
      <c r="AE11" s="1">
        <v>3511.37499999999</v>
      </c>
      <c r="AF11" s="1">
        <v>3369.1750000000002</v>
      </c>
      <c r="AG11" s="1">
        <v>2799.7</v>
      </c>
      <c r="AH11" s="1">
        <v>2171.375</v>
      </c>
      <c r="AI11" s="1">
        <v>1864.1</v>
      </c>
      <c r="AJ11" s="1">
        <v>1750.45</v>
      </c>
      <c r="AK11" s="1">
        <v>1333.175</v>
      </c>
      <c r="AL11" s="1">
        <v>793.07499999999902</v>
      </c>
      <c r="AM11" s="1">
        <v>62365.474999999999</v>
      </c>
      <c r="AN11" s="1">
        <v>0</v>
      </c>
      <c r="AO11" s="1">
        <v>13381.7</v>
      </c>
      <c r="AP11" s="1">
        <v>4971.0749999999998</v>
      </c>
      <c r="AQ11" s="1">
        <v>9881.0750000000007</v>
      </c>
      <c r="AR11" s="1">
        <v>195709</v>
      </c>
      <c r="AS11" s="1">
        <v>195710</v>
      </c>
      <c r="AT11" s="1">
        <v>20592</v>
      </c>
      <c r="AU11" s="1">
        <v>21107</v>
      </c>
      <c r="AV11" s="1">
        <v>3826.24975585937</v>
      </c>
      <c r="AW11" s="1">
        <v>2916.65112304687</v>
      </c>
      <c r="AX11" s="1">
        <v>2835.31274414062</v>
      </c>
      <c r="AY11" s="1">
        <v>7073.42431640625</v>
      </c>
      <c r="AZ11" s="1">
        <v>4915.90625</v>
      </c>
      <c r="BA11" s="1">
        <v>2866.4462890625</v>
      </c>
      <c r="BB11" s="1">
        <v>3855.27758789062</v>
      </c>
      <c r="BC11" s="1">
        <v>4118.68408203125</v>
      </c>
      <c r="BD11" s="1">
        <v>3198.42724609375</v>
      </c>
      <c r="BE11" s="1">
        <v>4099.9677734375</v>
      </c>
      <c r="BF11" s="1">
        <v>2185.30078125</v>
      </c>
      <c r="BG11" s="1">
        <v>11903.6982421875</v>
      </c>
      <c r="BH11" s="1">
        <f t="shared" si="0"/>
        <v>53795.346191406235</v>
      </c>
      <c r="BI11" s="1">
        <f t="shared" si="1"/>
        <v>-8570.1288085937631</v>
      </c>
      <c r="BJ11" s="1">
        <f t="shared" si="2"/>
        <v>73447107.795888752</v>
      </c>
    </row>
    <row r="12" spans="1:64" x14ac:dyDescent="0.25">
      <c r="A12" s="1">
        <v>21075</v>
      </c>
      <c r="B12" s="1">
        <v>20597</v>
      </c>
      <c r="C12" s="1">
        <v>197</v>
      </c>
      <c r="D12" s="1">
        <v>1</v>
      </c>
      <c r="E12" s="1">
        <v>197</v>
      </c>
      <c r="F12" s="1">
        <v>197</v>
      </c>
      <c r="G12" s="1">
        <v>5</v>
      </c>
      <c r="H12" s="1">
        <v>5</v>
      </c>
      <c r="I12" s="1">
        <v>194.69</v>
      </c>
      <c r="J12" s="1">
        <v>194.75</v>
      </c>
      <c r="K12" s="1" t="s">
        <v>125</v>
      </c>
      <c r="L12" s="1">
        <v>3</v>
      </c>
      <c r="M12" s="1" t="s">
        <v>126</v>
      </c>
      <c r="N12" s="1">
        <v>197</v>
      </c>
      <c r="O12" s="1">
        <v>698.875</v>
      </c>
      <c r="P12" s="1">
        <v>478.82499999999999</v>
      </c>
      <c r="Q12" s="1">
        <v>370.47500000000002</v>
      </c>
      <c r="R12" s="1">
        <v>307.02499999999998</v>
      </c>
      <c r="S12" s="1">
        <v>467.57499999999999</v>
      </c>
      <c r="T12" s="1">
        <v>1074.9749999999999</v>
      </c>
      <c r="U12" s="1">
        <v>1866.6</v>
      </c>
      <c r="V12" s="1">
        <v>2357.25</v>
      </c>
      <c r="W12" s="1">
        <v>2593.1</v>
      </c>
      <c r="X12" s="1">
        <v>2895.7249999999999</v>
      </c>
      <c r="Y12" s="1">
        <v>3255.85</v>
      </c>
      <c r="Z12" s="1">
        <v>3459.45</v>
      </c>
      <c r="AA12" s="1">
        <v>3742.3249999999998</v>
      </c>
      <c r="AB12" s="1">
        <v>4132.125</v>
      </c>
      <c r="AC12" s="1">
        <v>5055.9250000000002</v>
      </c>
      <c r="AD12" s="1">
        <v>5096.2250000000004</v>
      </c>
      <c r="AE12" s="1">
        <v>5014.1000000000004</v>
      </c>
      <c r="AF12" s="1">
        <v>4814.2</v>
      </c>
      <c r="AG12" s="1">
        <v>4103.1000000000004</v>
      </c>
      <c r="AH12" s="1">
        <v>3141.6750000000002</v>
      </c>
      <c r="AI12" s="1">
        <v>2467.3249999999998</v>
      </c>
      <c r="AJ12" s="1">
        <v>2141.1</v>
      </c>
      <c r="AK12" s="1">
        <v>1703.62499999999</v>
      </c>
      <c r="AL12" s="1">
        <v>1374.3</v>
      </c>
      <c r="AM12" s="1">
        <v>62611.749999999898</v>
      </c>
      <c r="AN12" s="1">
        <v>0</v>
      </c>
      <c r="AO12" s="1">
        <v>14589.75</v>
      </c>
      <c r="AP12" s="1">
        <v>7244.7749999999896</v>
      </c>
      <c r="AQ12" s="1">
        <v>10009.125</v>
      </c>
      <c r="AR12" s="1">
        <v>0</v>
      </c>
      <c r="AS12" s="1">
        <v>0</v>
      </c>
      <c r="AT12" s="1">
        <v>21075</v>
      </c>
      <c r="AU12" s="1">
        <v>20597</v>
      </c>
      <c r="AV12" s="1">
        <v>2657.02612304687</v>
      </c>
      <c r="AW12" s="1">
        <v>5350.224609375</v>
      </c>
      <c r="AX12" s="1">
        <v>5242.40966796875</v>
      </c>
      <c r="AY12" s="1">
        <v>7342.7626953125</v>
      </c>
      <c r="AZ12" s="1">
        <v>2643.6279296875</v>
      </c>
      <c r="BA12" s="1">
        <v>4073.48608398437</v>
      </c>
      <c r="BB12" s="1">
        <v>2245.98852539062</v>
      </c>
      <c r="BC12" s="1">
        <v>8688.294921875</v>
      </c>
      <c r="BD12" s="1">
        <v>5977.67578125</v>
      </c>
      <c r="BE12" s="1">
        <v>2048.74780273437</v>
      </c>
      <c r="BF12" s="1">
        <v>1037.24987792968</v>
      </c>
      <c r="BG12" s="1">
        <v>12720.3857421875</v>
      </c>
      <c r="BH12" s="1">
        <f t="shared" si="0"/>
        <v>60027.879760742158</v>
      </c>
      <c r="BI12" s="1">
        <f t="shared" si="1"/>
        <v>-2583.8702392577397</v>
      </c>
      <c r="BJ12" s="1">
        <f t="shared" si="2"/>
        <v>6676385.413321849</v>
      </c>
    </row>
    <row r="13" spans="1:64" x14ac:dyDescent="0.25">
      <c r="A13" s="1">
        <v>21763</v>
      </c>
      <c r="B13" s="1">
        <v>20498</v>
      </c>
      <c r="C13" s="1">
        <v>123</v>
      </c>
      <c r="D13" s="1">
        <v>1</v>
      </c>
      <c r="E13" s="1">
        <v>123</v>
      </c>
      <c r="F13" s="1">
        <v>123</v>
      </c>
      <c r="G13" s="1">
        <v>9</v>
      </c>
      <c r="H13" s="1">
        <v>9</v>
      </c>
      <c r="I13" s="1">
        <v>7.89</v>
      </c>
      <c r="J13" s="1">
        <v>7.89</v>
      </c>
      <c r="K13" s="1" t="s">
        <v>125</v>
      </c>
      <c r="L13" s="1">
        <v>2</v>
      </c>
      <c r="M13" s="1" t="s">
        <v>126</v>
      </c>
      <c r="N13" s="1">
        <v>123</v>
      </c>
      <c r="O13" s="1">
        <v>122.933333333333</v>
      </c>
      <c r="P13" s="1">
        <v>97.566666666666606</v>
      </c>
      <c r="Q13" s="1">
        <v>91.733333333333306</v>
      </c>
      <c r="R13" s="1">
        <v>90.549999999999898</v>
      </c>
      <c r="S13" s="1">
        <v>98.0833333333333</v>
      </c>
      <c r="T13" s="1">
        <v>153.96666666666599</v>
      </c>
      <c r="U13" s="1">
        <v>336.933333333333</v>
      </c>
      <c r="V13" s="1">
        <v>482.26666666666603</v>
      </c>
      <c r="W13" s="1">
        <v>508.13333333333298</v>
      </c>
      <c r="X13" s="1">
        <v>539.41666666666595</v>
      </c>
      <c r="Y13" s="1">
        <v>556.86666666666599</v>
      </c>
      <c r="Z13" s="1">
        <v>607.06666666666604</v>
      </c>
      <c r="AA13" s="1">
        <v>649.54999999999995</v>
      </c>
      <c r="AB13" s="1">
        <v>702.36666666666599</v>
      </c>
      <c r="AC13" s="1">
        <v>865.36666666666599</v>
      </c>
      <c r="AD13" s="1">
        <v>1053.18333333333</v>
      </c>
      <c r="AE13" s="1">
        <v>1179.45</v>
      </c>
      <c r="AF13" s="1">
        <v>1174.13333333333</v>
      </c>
      <c r="AG13" s="1">
        <v>941.71666666666601</v>
      </c>
      <c r="AH13" s="1">
        <v>614.9</v>
      </c>
      <c r="AI13" s="1">
        <v>440.21666666666601</v>
      </c>
      <c r="AJ13" s="1">
        <v>347.96666666666601</v>
      </c>
      <c r="AK13" s="1">
        <v>229.9</v>
      </c>
      <c r="AL13" s="1">
        <v>154.11666666666599</v>
      </c>
      <c r="AM13" s="1">
        <v>12038.3833333333</v>
      </c>
      <c r="AN13" s="1">
        <v>0</v>
      </c>
      <c r="AO13" s="1">
        <v>2515.85</v>
      </c>
      <c r="AP13" s="1">
        <v>1556.61666666666</v>
      </c>
      <c r="AQ13" s="1">
        <v>1673.06666666666</v>
      </c>
      <c r="AR13" s="1">
        <v>0</v>
      </c>
      <c r="AS13" s="1">
        <v>0</v>
      </c>
      <c r="AT13" s="1">
        <v>21763</v>
      </c>
      <c r="AU13" s="1">
        <v>20498</v>
      </c>
      <c r="AV13" s="1">
        <v>665.18756103515602</v>
      </c>
      <c r="AW13" s="1">
        <v>1185.43688964843</v>
      </c>
      <c r="AX13" s="1">
        <v>1193.52941894531</v>
      </c>
      <c r="AY13" s="1">
        <v>1682.61877441406</v>
      </c>
      <c r="AZ13" s="1">
        <v>638.32971191406205</v>
      </c>
      <c r="BA13" s="1">
        <v>1087.96643066406</v>
      </c>
      <c r="BB13" s="1">
        <v>508.61248779296801</v>
      </c>
      <c r="BC13" s="1">
        <v>1924.09057617187</v>
      </c>
      <c r="BD13" s="1">
        <v>1285.68957519531</v>
      </c>
      <c r="BE13" s="1">
        <v>424.152252197265</v>
      </c>
      <c r="BF13" s="1">
        <v>221.06666564941401</v>
      </c>
      <c r="BG13" s="1">
        <v>3355.32666015625</v>
      </c>
      <c r="BH13" s="1">
        <f t="shared" si="0"/>
        <v>14172.007003784156</v>
      </c>
      <c r="BI13" s="1">
        <f t="shared" si="1"/>
        <v>2133.6236704508556</v>
      </c>
      <c r="BJ13" s="1">
        <f t="shared" si="2"/>
        <v>4552349.9671081807</v>
      </c>
    </row>
    <row r="14" spans="1:64" x14ac:dyDescent="0.25">
      <c r="A14" s="1">
        <v>22068</v>
      </c>
      <c r="B14" s="1">
        <v>22522</v>
      </c>
      <c r="C14" s="1">
        <v>119</v>
      </c>
      <c r="D14" s="1">
        <v>1</v>
      </c>
      <c r="E14" s="1">
        <v>119</v>
      </c>
      <c r="F14" s="1">
        <v>119</v>
      </c>
      <c r="G14" s="1">
        <v>9</v>
      </c>
      <c r="H14" s="1">
        <v>9</v>
      </c>
      <c r="I14" s="1">
        <v>6.57</v>
      </c>
      <c r="J14" s="1">
        <v>6.57</v>
      </c>
      <c r="K14" s="1" t="s">
        <v>125</v>
      </c>
      <c r="L14" s="1">
        <v>2</v>
      </c>
      <c r="M14" s="1" t="s">
        <v>126</v>
      </c>
      <c r="N14" s="1">
        <v>119</v>
      </c>
      <c r="O14" s="1">
        <v>91.4</v>
      </c>
      <c r="P14" s="1">
        <v>72.3</v>
      </c>
      <c r="Q14" s="1">
        <v>82.266666666666595</v>
      </c>
      <c r="R14" s="1">
        <v>118.083333333333</v>
      </c>
      <c r="S14" s="1">
        <v>263.53333333333302</v>
      </c>
      <c r="T14" s="1">
        <v>758.03333333333296</v>
      </c>
      <c r="U14" s="1">
        <v>1126.75</v>
      </c>
      <c r="V14" s="1">
        <v>1088.3499999999999</v>
      </c>
      <c r="W14" s="1">
        <v>878.1</v>
      </c>
      <c r="X14" s="1">
        <v>714.66666666666595</v>
      </c>
      <c r="Y14" s="1">
        <v>635.93333333333305</v>
      </c>
      <c r="Z14" s="1">
        <v>624.98333333333301</v>
      </c>
      <c r="AA14" s="1">
        <v>617.88333333333298</v>
      </c>
      <c r="AB14" s="1">
        <v>624.63333333333298</v>
      </c>
      <c r="AC14" s="1">
        <v>671.3</v>
      </c>
      <c r="AD14" s="1">
        <v>679.86666666666599</v>
      </c>
      <c r="AE14" s="1">
        <v>687.46666666666601</v>
      </c>
      <c r="AF14" s="1">
        <v>674</v>
      </c>
      <c r="AG14" s="1">
        <v>580.45000000000005</v>
      </c>
      <c r="AH14" s="1">
        <v>444.31666666666598</v>
      </c>
      <c r="AI14" s="1">
        <v>383.95</v>
      </c>
      <c r="AJ14" s="1">
        <v>308.14999999999998</v>
      </c>
      <c r="AK14" s="1">
        <v>189.45</v>
      </c>
      <c r="AL14" s="1">
        <v>125.416666666666</v>
      </c>
      <c r="AM14" s="1">
        <v>12441.2833333333</v>
      </c>
      <c r="AN14" s="1">
        <v>0</v>
      </c>
      <c r="AO14" s="1">
        <v>2503.4333333333302</v>
      </c>
      <c r="AP14" s="1">
        <v>1024.7666666666601</v>
      </c>
      <c r="AQ14" s="1">
        <v>1634.54999999999</v>
      </c>
      <c r="AR14" s="1">
        <v>0</v>
      </c>
      <c r="AS14" s="1">
        <v>0</v>
      </c>
      <c r="AT14" s="1">
        <v>22068</v>
      </c>
      <c r="AU14" s="1">
        <v>22522</v>
      </c>
      <c r="AV14" s="1">
        <v>1423.74475097656</v>
      </c>
      <c r="AW14" s="1">
        <v>1011.76495361328</v>
      </c>
      <c r="AX14" s="1">
        <v>1153.73425292968</v>
      </c>
      <c r="AY14" s="1">
        <v>2505.92846679687</v>
      </c>
      <c r="AZ14" s="1">
        <v>1678.72937011718</v>
      </c>
      <c r="BA14" s="1">
        <v>1165.87548828125</v>
      </c>
      <c r="BB14" s="1">
        <v>1419.97924804687</v>
      </c>
      <c r="BC14" s="1">
        <v>1923.08020019531</v>
      </c>
      <c r="BD14" s="1">
        <v>1137.33166503906</v>
      </c>
      <c r="BE14" s="1">
        <v>1477.74975585937</v>
      </c>
      <c r="BF14" s="1">
        <v>660.99993896484295</v>
      </c>
      <c r="BG14" s="1">
        <v>4897.19287109375</v>
      </c>
      <c r="BH14" s="1">
        <f t="shared" si="0"/>
        <v>20456.110961914026</v>
      </c>
      <c r="BI14" s="1">
        <f t="shared" si="1"/>
        <v>8014.827628580726</v>
      </c>
      <c r="BJ14" s="1">
        <f t="shared" si="2"/>
        <v>64237461.915860943</v>
      </c>
    </row>
    <row r="15" spans="1:64" x14ac:dyDescent="0.25">
      <c r="A15" s="1">
        <v>22316</v>
      </c>
      <c r="B15" s="1">
        <v>22497</v>
      </c>
      <c r="C15" s="1">
        <v>228</v>
      </c>
      <c r="D15" s="1">
        <v>2</v>
      </c>
      <c r="E15" s="1">
        <v>228</v>
      </c>
      <c r="F15" s="1">
        <v>228</v>
      </c>
      <c r="G15" s="1">
        <v>5</v>
      </c>
      <c r="H15" s="1">
        <v>5</v>
      </c>
      <c r="I15" s="1">
        <v>193.03</v>
      </c>
      <c r="J15" s="1">
        <v>193.09</v>
      </c>
      <c r="K15" s="1" t="s">
        <v>125</v>
      </c>
      <c r="L15" s="1">
        <v>4</v>
      </c>
      <c r="M15" s="1" t="s">
        <v>126</v>
      </c>
      <c r="N15" s="1">
        <v>228</v>
      </c>
      <c r="O15" s="1">
        <v>625.53333333333296</v>
      </c>
      <c r="P15" s="1">
        <v>497.03333333333302</v>
      </c>
      <c r="Q15" s="1">
        <v>603.96666666666601</v>
      </c>
      <c r="R15" s="1">
        <v>1129.9000000000001</v>
      </c>
      <c r="S15" s="1">
        <v>2916.9</v>
      </c>
      <c r="T15" s="1">
        <v>5284.1</v>
      </c>
      <c r="U15" s="1">
        <v>6188.1666666666597</v>
      </c>
      <c r="V15" s="1">
        <v>6181.7</v>
      </c>
      <c r="W15" s="1">
        <v>5172.5666666666602</v>
      </c>
      <c r="X15" s="1">
        <v>4725</v>
      </c>
      <c r="Y15" s="1">
        <v>4351</v>
      </c>
      <c r="Z15" s="1">
        <v>4404.2999999999902</v>
      </c>
      <c r="AA15" s="1">
        <v>4484.3</v>
      </c>
      <c r="AB15" s="1">
        <v>4902.2</v>
      </c>
      <c r="AC15" s="1">
        <v>4752.8999999999996</v>
      </c>
      <c r="AD15" s="1">
        <v>4787.99999999999</v>
      </c>
      <c r="AE15" s="1">
        <v>4811.2999999999902</v>
      </c>
      <c r="AF15" s="1">
        <v>4706.5333333333301</v>
      </c>
      <c r="AG15" s="1">
        <v>3770.0333333333301</v>
      </c>
      <c r="AH15" s="1">
        <v>2890.5333333333301</v>
      </c>
      <c r="AI15" s="1">
        <v>2441.7666666666601</v>
      </c>
      <c r="AJ15" s="1">
        <v>2304.8000000000002</v>
      </c>
      <c r="AK15" s="1">
        <v>1761.56666666666</v>
      </c>
      <c r="AL15" s="1">
        <v>984.8</v>
      </c>
      <c r="AM15" s="1">
        <v>84678.9</v>
      </c>
      <c r="AN15" s="1">
        <v>0</v>
      </c>
      <c r="AO15" s="1">
        <v>18141.8</v>
      </c>
      <c r="AP15" s="1">
        <v>6660.5666666666602</v>
      </c>
      <c r="AQ15" s="1">
        <v>13266.266666666599</v>
      </c>
      <c r="AR15" s="1">
        <v>195048</v>
      </c>
      <c r="AS15" s="1">
        <v>195049</v>
      </c>
      <c r="AT15" s="1">
        <v>22316</v>
      </c>
      <c r="AU15" s="1">
        <v>22497</v>
      </c>
      <c r="AV15" s="1">
        <v>5036.98779296875</v>
      </c>
      <c r="AW15" s="1">
        <v>3591.68701171875</v>
      </c>
      <c r="AX15" s="1">
        <v>3648.71704101562</v>
      </c>
      <c r="AY15" s="1">
        <v>9840.388671875</v>
      </c>
      <c r="AZ15" s="1">
        <v>6513.23046875</v>
      </c>
      <c r="BA15" s="1">
        <v>3838.48095703125</v>
      </c>
      <c r="BB15" s="1">
        <v>5313.17578125</v>
      </c>
      <c r="BC15" s="1">
        <v>5535.443359375</v>
      </c>
      <c r="BD15" s="1">
        <v>3899.04443359375</v>
      </c>
      <c r="BE15" s="1">
        <v>5557.857421875</v>
      </c>
      <c r="BF15" s="1">
        <v>3307.16723632812</v>
      </c>
      <c r="BG15" s="1">
        <v>16092.326171875</v>
      </c>
      <c r="BH15" s="1">
        <f>SUM(AV15:BG15)</f>
        <v>72174.506347656235</v>
      </c>
      <c r="BI15" s="1">
        <f t="shared" si="1"/>
        <v>-12504.393652343759</v>
      </c>
      <c r="BJ15" s="1">
        <f t="shared" si="2"/>
        <v>156359860.61277488</v>
      </c>
    </row>
    <row r="16" spans="1:64" x14ac:dyDescent="0.25">
      <c r="A16" s="1">
        <v>22496</v>
      </c>
      <c r="B16" s="1">
        <v>22029</v>
      </c>
      <c r="C16" s="1">
        <v>263</v>
      </c>
      <c r="D16" s="1">
        <v>2</v>
      </c>
      <c r="E16" s="1">
        <v>263</v>
      </c>
      <c r="F16" s="1">
        <v>263</v>
      </c>
      <c r="G16" s="1">
        <v>5</v>
      </c>
      <c r="H16" s="1">
        <v>5</v>
      </c>
      <c r="I16" s="1">
        <v>193.03</v>
      </c>
      <c r="J16" s="1">
        <v>193.09</v>
      </c>
      <c r="K16" s="1" t="s">
        <v>125</v>
      </c>
      <c r="L16" s="1">
        <v>4</v>
      </c>
      <c r="M16" s="1" t="s">
        <v>126</v>
      </c>
      <c r="N16" s="1">
        <v>263</v>
      </c>
      <c r="O16" s="1">
        <v>916.76666666666597</v>
      </c>
      <c r="P16" s="1">
        <v>641.96666666666601</v>
      </c>
      <c r="Q16" s="1">
        <v>499.1</v>
      </c>
      <c r="R16" s="1">
        <v>401.1</v>
      </c>
      <c r="S16" s="1">
        <v>600.33333333333303</v>
      </c>
      <c r="T16" s="1">
        <v>1462.7666666666601</v>
      </c>
      <c r="U16" s="1">
        <v>2776.2999999999902</v>
      </c>
      <c r="V16" s="1">
        <v>3601.63333333333</v>
      </c>
      <c r="W16" s="1">
        <v>3674.9666666666599</v>
      </c>
      <c r="X16" s="1">
        <v>3633.7666666666601</v>
      </c>
      <c r="Y16" s="1">
        <v>3855.0666666666598</v>
      </c>
      <c r="Z16" s="1">
        <v>4164.3333333333303</v>
      </c>
      <c r="AA16" s="1">
        <v>4541.5333333333301</v>
      </c>
      <c r="AB16" s="1">
        <v>5122.6666666666597</v>
      </c>
      <c r="AC16" s="1">
        <v>6194.8333333333303</v>
      </c>
      <c r="AD16" s="1">
        <v>5753.2666666666601</v>
      </c>
      <c r="AE16" s="1">
        <v>5480.3333333333303</v>
      </c>
      <c r="AF16" s="1">
        <v>5229.3666666666604</v>
      </c>
      <c r="AG16" s="1">
        <v>4976.5333333333301</v>
      </c>
      <c r="AH16" s="1">
        <v>4039.3</v>
      </c>
      <c r="AI16" s="1">
        <v>3255.5666666666598</v>
      </c>
      <c r="AJ16" s="1">
        <v>2814.3333333333298</v>
      </c>
      <c r="AK16" s="1">
        <v>2290.9333333333302</v>
      </c>
      <c r="AL16" s="1">
        <v>1908.8</v>
      </c>
      <c r="AM16" s="1">
        <v>77835.566666666695</v>
      </c>
      <c r="AN16" s="1">
        <v>0</v>
      </c>
      <c r="AO16" s="1">
        <v>17683.599999999999</v>
      </c>
      <c r="AP16" s="1">
        <v>9015.8333333333303</v>
      </c>
      <c r="AQ16" s="1">
        <v>13328.9</v>
      </c>
      <c r="AR16" s="1">
        <v>195348</v>
      </c>
      <c r="AS16" s="1">
        <v>195505</v>
      </c>
      <c r="AT16" s="1">
        <v>22496</v>
      </c>
      <c r="AU16" s="1">
        <v>22029</v>
      </c>
      <c r="AV16" s="1">
        <v>3038.16064453125</v>
      </c>
      <c r="AW16" s="1">
        <v>6482.4951171875</v>
      </c>
      <c r="AX16" s="1">
        <v>6206.55810546875</v>
      </c>
      <c r="AY16" s="1">
        <v>9453.2724609375</v>
      </c>
      <c r="AZ16" s="1">
        <v>2965.1220703125</v>
      </c>
      <c r="BA16" s="1">
        <v>4592.4091796875</v>
      </c>
      <c r="BB16" s="1">
        <v>2699.552734375</v>
      </c>
      <c r="BC16" s="1">
        <v>10362.8359375</v>
      </c>
      <c r="BD16" s="1">
        <v>7062.5615234375</v>
      </c>
      <c r="BE16" s="1">
        <v>2451.4375</v>
      </c>
      <c r="BF16" s="1">
        <v>1299.21105957031</v>
      </c>
      <c r="BG16" s="1">
        <v>14557</v>
      </c>
      <c r="BH16" s="1">
        <f t="shared" si="0"/>
        <v>71170.616333007813</v>
      </c>
      <c r="BI16" s="1">
        <f t="shared" si="1"/>
        <v>-6664.9503336588823</v>
      </c>
      <c r="BJ16" s="1">
        <f t="shared" si="2"/>
        <v>44421562.950139649</v>
      </c>
    </row>
    <row r="17" spans="1:62" x14ac:dyDescent="0.25">
      <c r="A17" s="1">
        <v>22522</v>
      </c>
      <c r="B17" s="1">
        <v>22068</v>
      </c>
      <c r="C17" s="1">
        <v>124</v>
      </c>
      <c r="D17" s="1">
        <v>1</v>
      </c>
      <c r="E17" s="1">
        <v>124</v>
      </c>
      <c r="F17" s="1">
        <v>124</v>
      </c>
      <c r="G17" s="1">
        <v>9</v>
      </c>
      <c r="H17" s="1">
        <v>9</v>
      </c>
      <c r="I17" s="1">
        <v>6.57</v>
      </c>
      <c r="J17" s="1">
        <v>6.57</v>
      </c>
      <c r="K17" s="1" t="s">
        <v>125</v>
      </c>
      <c r="L17" s="1">
        <v>1</v>
      </c>
      <c r="M17" s="1" t="s">
        <v>129</v>
      </c>
      <c r="N17" s="1">
        <v>124</v>
      </c>
      <c r="O17" s="1">
        <v>87.524999999999906</v>
      </c>
      <c r="P17" s="1">
        <v>52.0416666666666</v>
      </c>
      <c r="Q17" s="1">
        <v>58.4</v>
      </c>
      <c r="R17" s="1">
        <v>49.7</v>
      </c>
      <c r="S17" s="1">
        <v>68.674999999999997</v>
      </c>
      <c r="T17" s="1">
        <v>131.11666666666599</v>
      </c>
      <c r="U17" s="1">
        <v>321.52499999999998</v>
      </c>
      <c r="V17" s="1">
        <v>453.73333333333301</v>
      </c>
      <c r="W17" s="1">
        <v>469.83333333333297</v>
      </c>
      <c r="X17" s="1">
        <v>475.53333333333302</v>
      </c>
      <c r="Y17" s="1">
        <v>489.95</v>
      </c>
      <c r="Z17" s="1">
        <v>556.25833333333298</v>
      </c>
      <c r="AA17" s="1">
        <v>609.98333333333301</v>
      </c>
      <c r="AB17" s="1">
        <v>666.05</v>
      </c>
      <c r="AC17" s="1">
        <v>833.14166666666597</v>
      </c>
      <c r="AD17" s="1">
        <v>972.74166666666702</v>
      </c>
      <c r="AE17" s="1">
        <v>1029.575</v>
      </c>
      <c r="AF17" s="1">
        <v>1011.45</v>
      </c>
      <c r="AG17" s="1">
        <v>868.00833333333298</v>
      </c>
      <c r="AH17" s="1">
        <v>602.19166666666604</v>
      </c>
      <c r="AI17" s="1">
        <v>431.35833333333301</v>
      </c>
      <c r="AJ17" s="1">
        <v>335.7</v>
      </c>
      <c r="AK17" s="1">
        <v>222.391666666666</v>
      </c>
      <c r="AL17" s="1">
        <v>137.88333333333301</v>
      </c>
      <c r="AM17" s="1">
        <v>10934.766666666599</v>
      </c>
      <c r="AN17" s="1">
        <v>0</v>
      </c>
      <c r="AO17" s="1">
        <v>2322.24166666666</v>
      </c>
      <c r="AP17" s="1">
        <v>1470.2</v>
      </c>
      <c r="AQ17" s="1">
        <v>1443.675</v>
      </c>
      <c r="AR17" s="1">
        <v>0</v>
      </c>
      <c r="AS17" s="1">
        <v>0</v>
      </c>
      <c r="AT17" s="1">
        <v>22068</v>
      </c>
      <c r="AU17" s="1">
        <v>22522</v>
      </c>
      <c r="AV17" s="1">
        <v>753.11224365234295</v>
      </c>
      <c r="AW17" s="1">
        <v>1573.72900390625</v>
      </c>
      <c r="AX17" s="1">
        <v>1508.1171875</v>
      </c>
      <c r="AY17" s="1">
        <v>2178.85205078125</v>
      </c>
      <c r="AZ17" s="1">
        <v>719.51306152343705</v>
      </c>
      <c r="BA17" s="1">
        <v>1323.56652832031</v>
      </c>
      <c r="BB17" s="1">
        <v>572.97912597656205</v>
      </c>
      <c r="BC17" s="1">
        <v>2515.50732421875</v>
      </c>
      <c r="BD17" s="1">
        <v>1621.32836914062</v>
      </c>
      <c r="BE17" s="1">
        <v>445.902252197265</v>
      </c>
      <c r="BF17" s="1">
        <v>228.65000915527301</v>
      </c>
      <c r="BG17" s="1">
        <v>4065.19116210937</v>
      </c>
      <c r="BH17" s="1">
        <f t="shared" si="0"/>
        <v>17506.448318481431</v>
      </c>
      <c r="BI17" s="1">
        <f t="shared" si="1"/>
        <v>6571.6816518148316</v>
      </c>
      <c r="BJ17" s="1">
        <f t="shared" si="2"/>
        <v>43186999.732799716</v>
      </c>
    </row>
    <row r="18" spans="1:62" x14ac:dyDescent="0.25">
      <c r="A18" s="1">
        <v>22522</v>
      </c>
      <c r="B18" s="1">
        <v>23701</v>
      </c>
      <c r="C18" s="1">
        <v>129</v>
      </c>
      <c r="D18" s="1">
        <v>1</v>
      </c>
      <c r="E18" s="1">
        <v>129</v>
      </c>
      <c r="F18" s="1">
        <v>129</v>
      </c>
      <c r="G18" s="1">
        <v>9</v>
      </c>
      <c r="H18" s="1">
        <v>9</v>
      </c>
      <c r="I18" s="1">
        <v>5.45</v>
      </c>
      <c r="J18" s="1">
        <v>5.45</v>
      </c>
      <c r="K18" s="1" t="s">
        <v>125</v>
      </c>
      <c r="L18" s="1">
        <v>1</v>
      </c>
      <c r="M18" s="1" t="s">
        <v>126</v>
      </c>
      <c r="N18" s="1">
        <v>129</v>
      </c>
      <c r="O18" s="1">
        <v>75.816666666666606</v>
      </c>
      <c r="P18" s="1">
        <v>52.383333333333297</v>
      </c>
      <c r="Q18" s="1">
        <v>64.45</v>
      </c>
      <c r="R18" s="1">
        <v>76.983333333333306</v>
      </c>
      <c r="S18" s="1">
        <v>94.6666666666666</v>
      </c>
      <c r="T18" s="1">
        <v>148.4</v>
      </c>
      <c r="U18" s="1">
        <v>349.12499999999898</v>
      </c>
      <c r="V18" s="1">
        <v>442.94166666666598</v>
      </c>
      <c r="W18" s="1">
        <v>426.933333333333</v>
      </c>
      <c r="X18" s="1">
        <v>439.38333333333298</v>
      </c>
      <c r="Y18" s="1">
        <v>487.416666666666</v>
      </c>
      <c r="Z18" s="1">
        <v>567.17499999999995</v>
      </c>
      <c r="AA18" s="1">
        <v>614.82499999999902</v>
      </c>
      <c r="AB18" s="1">
        <v>679.23333333333301</v>
      </c>
      <c r="AC18" s="1">
        <v>826.224999999999</v>
      </c>
      <c r="AD18" s="1">
        <v>970.375</v>
      </c>
      <c r="AE18" s="1">
        <v>1040.7083333333301</v>
      </c>
      <c r="AF18" s="1">
        <v>1050.61666666666</v>
      </c>
      <c r="AG18" s="1">
        <v>951.73333333333301</v>
      </c>
      <c r="AH18" s="1">
        <v>645.03333333333296</v>
      </c>
      <c r="AI18" s="1">
        <v>442.3</v>
      </c>
      <c r="AJ18" s="1">
        <v>362.03333333333302</v>
      </c>
      <c r="AK18" s="1">
        <v>269.71666666666601</v>
      </c>
      <c r="AL18" s="1">
        <v>154.80000000000001</v>
      </c>
      <c r="AM18" s="1">
        <v>11233.275</v>
      </c>
      <c r="AN18" s="1">
        <v>0</v>
      </c>
      <c r="AO18" s="1">
        <v>2348.65</v>
      </c>
      <c r="AP18" s="1">
        <v>1596.7666666666601</v>
      </c>
      <c r="AQ18" s="1">
        <v>1593.15</v>
      </c>
      <c r="AR18" s="1">
        <v>0</v>
      </c>
      <c r="AS18" s="1">
        <v>0</v>
      </c>
      <c r="AT18" s="1">
        <v>22522</v>
      </c>
      <c r="AU18" s="1">
        <v>23701</v>
      </c>
      <c r="AV18" s="1">
        <v>1457.69140625</v>
      </c>
      <c r="AW18" s="1">
        <v>1031.69982910156</v>
      </c>
      <c r="AX18" s="1">
        <v>1149.32836914062</v>
      </c>
      <c r="AY18" s="1">
        <v>2535.03759765625</v>
      </c>
      <c r="AZ18" s="1">
        <v>1729.115234375</v>
      </c>
      <c r="BA18" s="1">
        <v>1174.4189453125</v>
      </c>
      <c r="BB18" s="1">
        <v>1459.63171386718</v>
      </c>
      <c r="BC18" s="1">
        <v>1895.59411621093</v>
      </c>
      <c r="BD18" s="1">
        <v>1135.16638183593</v>
      </c>
      <c r="BE18" s="1">
        <v>1505.24938964843</v>
      </c>
      <c r="BF18" s="1">
        <v>685.066650390625</v>
      </c>
      <c r="BG18" s="1">
        <v>4948.2958984375</v>
      </c>
      <c r="BH18" s="1">
        <f t="shared" si="0"/>
        <v>20706.295532226526</v>
      </c>
      <c r="BI18" s="1">
        <f t="shared" si="1"/>
        <v>9473.0205322265265</v>
      </c>
      <c r="BJ18" s="1">
        <f t="shared" si="2"/>
        <v>89738118.003985345</v>
      </c>
    </row>
    <row r="19" spans="1:62" x14ac:dyDescent="0.25">
      <c r="A19" s="1">
        <v>23701</v>
      </c>
      <c r="B19" s="1">
        <v>22522</v>
      </c>
      <c r="C19" s="1">
        <v>118</v>
      </c>
      <c r="D19" s="1">
        <v>1</v>
      </c>
      <c r="E19" s="1">
        <v>118</v>
      </c>
      <c r="F19" s="1">
        <v>118</v>
      </c>
      <c r="G19" s="1">
        <v>9</v>
      </c>
      <c r="H19" s="1">
        <v>9</v>
      </c>
      <c r="I19" s="1">
        <v>5.45</v>
      </c>
      <c r="J19" s="1">
        <v>5.45</v>
      </c>
      <c r="K19" s="1" t="s">
        <v>125</v>
      </c>
      <c r="L19" s="1">
        <v>2</v>
      </c>
      <c r="M19" s="1" t="s">
        <v>129</v>
      </c>
      <c r="N19" s="1">
        <v>118</v>
      </c>
      <c r="O19" s="1">
        <v>89.983333333333306</v>
      </c>
      <c r="P19" s="1">
        <v>82.95</v>
      </c>
      <c r="Q19" s="1">
        <v>97.633333333333297</v>
      </c>
      <c r="R19" s="1">
        <v>127.11666666666601</v>
      </c>
      <c r="S19" s="1">
        <v>296.63333333333298</v>
      </c>
      <c r="T19" s="1">
        <v>830.75</v>
      </c>
      <c r="U19" s="1">
        <v>1256.7333333333299</v>
      </c>
      <c r="V19" s="1">
        <v>1182</v>
      </c>
      <c r="W19" s="1">
        <v>1007.75</v>
      </c>
      <c r="X19" s="1">
        <v>822.63333333333298</v>
      </c>
      <c r="Y19" s="1">
        <v>681.83333333333303</v>
      </c>
      <c r="Z19" s="1">
        <v>635.01666666666597</v>
      </c>
      <c r="AA19" s="1">
        <v>620.38333333333298</v>
      </c>
      <c r="AB19" s="1">
        <v>607.85</v>
      </c>
      <c r="AC19" s="1">
        <v>657.8</v>
      </c>
      <c r="AD19" s="1">
        <v>675.01666666666597</v>
      </c>
      <c r="AE19" s="1">
        <v>658.38333333333298</v>
      </c>
      <c r="AF19" s="1">
        <v>644.4</v>
      </c>
      <c r="AG19" s="1">
        <v>537.73333333333301</v>
      </c>
      <c r="AH19" s="1">
        <v>406.25</v>
      </c>
      <c r="AI19" s="1">
        <v>346.28333333333302</v>
      </c>
      <c r="AJ19" s="1">
        <v>280.63333333333298</v>
      </c>
      <c r="AK19" s="1">
        <v>172.38333333333301</v>
      </c>
      <c r="AL19" s="1">
        <v>117.56666666666599</v>
      </c>
      <c r="AM19" s="1">
        <v>12835.7166666666</v>
      </c>
      <c r="AN19" s="1">
        <v>0</v>
      </c>
      <c r="AO19" s="1">
        <v>2545.0833333333298</v>
      </c>
      <c r="AP19" s="1">
        <v>943.98333333333301</v>
      </c>
      <c r="AQ19" s="1">
        <v>1611.18333333333</v>
      </c>
      <c r="AR19" s="1">
        <v>0</v>
      </c>
      <c r="AS19" s="1">
        <v>0</v>
      </c>
      <c r="AT19" s="1">
        <v>22522</v>
      </c>
      <c r="AU19" s="1">
        <v>23701</v>
      </c>
      <c r="AV19" s="1">
        <v>757.67541503906205</v>
      </c>
      <c r="AW19" s="1">
        <v>1612.36364746093</v>
      </c>
      <c r="AX19" s="1">
        <v>1570.77795410156</v>
      </c>
      <c r="AY19" s="1">
        <v>2189.79467773437</v>
      </c>
      <c r="AZ19" s="1">
        <v>697.54895019531205</v>
      </c>
      <c r="BA19" s="1">
        <v>1320.15991210937</v>
      </c>
      <c r="BB19" s="1">
        <v>586.11492919921795</v>
      </c>
      <c r="BC19" s="1">
        <v>2569.25439453125</v>
      </c>
      <c r="BD19" s="1">
        <v>1680.80163574218</v>
      </c>
      <c r="BE19" s="1">
        <v>462.41867065429602</v>
      </c>
      <c r="BF19" s="1">
        <v>231.683334350585</v>
      </c>
      <c r="BG19" s="1">
        <v>4052.87817382812</v>
      </c>
      <c r="BH19" s="1">
        <f t="shared" si="0"/>
        <v>17731.471694946253</v>
      </c>
      <c r="BI19" s="1">
        <f t="shared" si="1"/>
        <v>4895.7550282796528</v>
      </c>
      <c r="BJ19" s="1">
        <f t="shared" si="2"/>
        <v>23968417.296925504</v>
      </c>
    </row>
    <row r="20" spans="1:62" x14ac:dyDescent="0.25">
      <c r="A20" s="1">
        <v>23798</v>
      </c>
      <c r="B20" s="1">
        <v>24428</v>
      </c>
      <c r="C20" s="1">
        <v>83</v>
      </c>
      <c r="D20" s="1">
        <v>1</v>
      </c>
      <c r="E20" s="1">
        <v>83</v>
      </c>
      <c r="F20" s="1">
        <v>83</v>
      </c>
      <c r="G20" s="1">
        <v>2</v>
      </c>
      <c r="H20" s="1">
        <v>2</v>
      </c>
      <c r="I20" s="1">
        <v>5.04</v>
      </c>
      <c r="J20" s="1">
        <v>5.17</v>
      </c>
      <c r="K20" s="1" t="s">
        <v>125</v>
      </c>
      <c r="L20" s="1">
        <v>2</v>
      </c>
      <c r="M20" s="1" t="s">
        <v>126</v>
      </c>
      <c r="N20" s="1">
        <v>83</v>
      </c>
      <c r="O20" s="1">
        <v>37.133333333333297</v>
      </c>
      <c r="P20" s="1">
        <v>31.783333333333299</v>
      </c>
      <c r="Q20" s="1">
        <v>39.233333333333299</v>
      </c>
      <c r="R20" s="1">
        <v>60.016666666666602</v>
      </c>
      <c r="S20" s="1">
        <v>159.933333333333</v>
      </c>
      <c r="T20" s="1">
        <v>306.51666666666603</v>
      </c>
      <c r="U20" s="1">
        <v>480.183333333333</v>
      </c>
      <c r="V20" s="1">
        <v>574.13333333333298</v>
      </c>
      <c r="W20" s="1">
        <v>489.4</v>
      </c>
      <c r="X20" s="1">
        <v>432.76666666666603</v>
      </c>
      <c r="Y20" s="1">
        <v>416.25</v>
      </c>
      <c r="Z20" s="1">
        <v>423.183333333333</v>
      </c>
      <c r="AA20" s="1">
        <v>441.78333333333302</v>
      </c>
      <c r="AB20" s="1">
        <v>463.51666666666603</v>
      </c>
      <c r="AC20" s="1">
        <v>519.69999999999902</v>
      </c>
      <c r="AD20" s="1">
        <v>573.41666666666595</v>
      </c>
      <c r="AE20" s="1">
        <v>573.4</v>
      </c>
      <c r="AF20" s="1">
        <v>545.53333333333296</v>
      </c>
      <c r="AG20" s="1">
        <v>397.98333333333301</v>
      </c>
      <c r="AH20" s="1">
        <v>252.9</v>
      </c>
      <c r="AI20" s="1">
        <v>211.833333333333</v>
      </c>
      <c r="AJ20" s="1">
        <v>190.48333333333301</v>
      </c>
      <c r="AK20" s="1">
        <v>136.96666666666599</v>
      </c>
      <c r="AL20" s="1">
        <v>65.55</v>
      </c>
      <c r="AM20" s="1">
        <v>7823.6</v>
      </c>
      <c r="AN20" s="1">
        <v>0</v>
      </c>
      <c r="AO20" s="1">
        <v>1744.7333333333299</v>
      </c>
      <c r="AP20" s="1">
        <v>650.88333333333298</v>
      </c>
      <c r="AQ20" s="1">
        <v>932.93333333333305</v>
      </c>
      <c r="AR20" s="1">
        <v>0</v>
      </c>
      <c r="AS20" s="1">
        <v>0</v>
      </c>
      <c r="AT20" s="1">
        <v>23798</v>
      </c>
      <c r="AU20" s="1">
        <v>24428</v>
      </c>
      <c r="AV20" s="1">
        <v>618.96051025390602</v>
      </c>
      <c r="AW20" s="1">
        <v>912.80334472656205</v>
      </c>
      <c r="AX20" s="1">
        <v>924.43951416015602</v>
      </c>
      <c r="AY20" s="1">
        <v>1436.80529785156</v>
      </c>
      <c r="AZ20" s="1">
        <v>732.34265136718705</v>
      </c>
      <c r="BA20" s="1">
        <v>717.59136962890602</v>
      </c>
      <c r="BB20" s="1">
        <v>537.57208251953102</v>
      </c>
      <c r="BC20" s="1">
        <v>1522.07006835937</v>
      </c>
      <c r="BD20" s="1">
        <v>1063.53747558593</v>
      </c>
      <c r="BE20" s="1">
        <v>512.66021728515602</v>
      </c>
      <c r="BF20" s="1">
        <v>215.158111572265</v>
      </c>
      <c r="BG20" s="1">
        <v>2506.37841796875</v>
      </c>
      <c r="BH20" s="1">
        <f t="shared" si="0"/>
        <v>11700.319061279281</v>
      </c>
      <c r="BI20" s="1">
        <f t="shared" si="1"/>
        <v>3876.7190612792801</v>
      </c>
      <c r="BJ20" s="1">
        <f t="shared" si="2"/>
        <v>15028950.680086102</v>
      </c>
    </row>
    <row r="21" spans="1:62" x14ac:dyDescent="0.25">
      <c r="A21" s="1">
        <v>24428</v>
      </c>
      <c r="B21" s="1">
        <v>23798</v>
      </c>
      <c r="C21" s="1">
        <v>84</v>
      </c>
      <c r="D21" s="1">
        <v>1</v>
      </c>
      <c r="E21" s="1">
        <v>84</v>
      </c>
      <c r="F21" s="1">
        <v>84</v>
      </c>
      <c r="G21" s="1">
        <v>2</v>
      </c>
      <c r="H21" s="1">
        <v>2</v>
      </c>
      <c r="I21" s="1">
        <v>5.04</v>
      </c>
      <c r="J21" s="1">
        <v>5.17</v>
      </c>
      <c r="K21" s="1" t="s">
        <v>125</v>
      </c>
      <c r="L21" s="1">
        <v>2</v>
      </c>
      <c r="M21" s="1" t="s">
        <v>129</v>
      </c>
      <c r="N21" s="1">
        <v>84</v>
      </c>
      <c r="O21" s="1">
        <v>77.366666666666603</v>
      </c>
      <c r="P21" s="1">
        <v>57.35</v>
      </c>
      <c r="Q21" s="1">
        <v>50.866666666666603</v>
      </c>
      <c r="R21" s="1">
        <v>63.483333333333299</v>
      </c>
      <c r="S21" s="1">
        <v>99.533333333333303</v>
      </c>
      <c r="T21" s="1">
        <v>254.31666666666601</v>
      </c>
      <c r="U21" s="1">
        <v>347.69999999999902</v>
      </c>
      <c r="V21" s="1">
        <v>457.58333333333297</v>
      </c>
      <c r="W21" s="1">
        <v>422.7</v>
      </c>
      <c r="X21" s="1">
        <v>407.08333333333297</v>
      </c>
      <c r="Y21" s="1">
        <v>400.63333333333298</v>
      </c>
      <c r="Z21" s="1">
        <v>430.2</v>
      </c>
      <c r="AA21" s="1">
        <v>461.76666666666603</v>
      </c>
      <c r="AB21" s="1">
        <v>482.78333333333302</v>
      </c>
      <c r="AC21" s="1">
        <v>556.03333333333296</v>
      </c>
      <c r="AD21" s="1">
        <v>605.31666666666604</v>
      </c>
      <c r="AE21" s="1">
        <v>635.88333333333298</v>
      </c>
      <c r="AF21" s="1">
        <v>592.63333333333298</v>
      </c>
      <c r="AG21" s="1">
        <v>429.03333333333302</v>
      </c>
      <c r="AH21" s="1">
        <v>311.416666666666</v>
      </c>
      <c r="AI21" s="1">
        <v>261.53333333333302</v>
      </c>
      <c r="AJ21" s="1">
        <v>229.96666666666599</v>
      </c>
      <c r="AK21" s="1">
        <v>160.11666666666599</v>
      </c>
      <c r="AL21" s="1">
        <v>129.36666666666599</v>
      </c>
      <c r="AM21" s="1">
        <v>7924.6666666666597</v>
      </c>
      <c r="AN21" s="1">
        <v>0</v>
      </c>
      <c r="AO21" s="1">
        <v>1775.38333333333</v>
      </c>
      <c r="AP21" s="1">
        <v>740.45</v>
      </c>
      <c r="AQ21" s="1">
        <v>1129.5833333333301</v>
      </c>
      <c r="AR21" s="1">
        <v>0</v>
      </c>
      <c r="AS21" s="1">
        <v>0</v>
      </c>
      <c r="AT21" s="1">
        <v>23798</v>
      </c>
      <c r="AU21" s="1">
        <v>24428</v>
      </c>
      <c r="AV21" s="1">
        <v>668.89904785156205</v>
      </c>
      <c r="AW21" s="1">
        <v>896.70904541015602</v>
      </c>
      <c r="AX21" s="1">
        <v>905.36114501953102</v>
      </c>
      <c r="AY21" s="1">
        <v>1445.53930664062</v>
      </c>
      <c r="AZ21" s="1">
        <v>810.46282958984295</v>
      </c>
      <c r="BA21" s="1">
        <v>703.96765136718705</v>
      </c>
      <c r="BB21" s="1">
        <v>658.68170166015602</v>
      </c>
      <c r="BC21" s="1">
        <v>1371.17895507812</v>
      </c>
      <c r="BD21" s="1">
        <v>1034.78454589843</v>
      </c>
      <c r="BE21" s="1">
        <v>721.27587890625</v>
      </c>
      <c r="BF21" s="1">
        <v>332.97869873046801</v>
      </c>
      <c r="BG21" s="1">
        <v>2471.55053710937</v>
      </c>
      <c r="BH21" s="1">
        <f t="shared" si="0"/>
        <v>12021.389343261693</v>
      </c>
      <c r="BI21" s="1">
        <f t="shared" si="1"/>
        <v>4096.7226765950336</v>
      </c>
      <c r="BJ21" s="1">
        <f t="shared" si="2"/>
        <v>16783136.688927975</v>
      </c>
    </row>
    <row r="22" spans="1:62" x14ac:dyDescent="0.25">
      <c r="A22" s="1">
        <v>24481</v>
      </c>
      <c r="B22" s="1">
        <v>25512</v>
      </c>
      <c r="C22" s="1">
        <v>120</v>
      </c>
      <c r="D22" s="1">
        <v>1</v>
      </c>
      <c r="E22" s="1">
        <v>120</v>
      </c>
      <c r="F22" s="1">
        <v>120</v>
      </c>
      <c r="G22" s="1">
        <v>9</v>
      </c>
      <c r="H22" s="1">
        <v>9</v>
      </c>
      <c r="I22" s="1">
        <v>4.43</v>
      </c>
      <c r="J22" s="1">
        <v>4.43</v>
      </c>
      <c r="K22" s="1" t="s">
        <v>125</v>
      </c>
      <c r="L22" s="1">
        <v>2</v>
      </c>
      <c r="M22" s="1" t="s">
        <v>129</v>
      </c>
      <c r="N22" s="1">
        <v>120</v>
      </c>
      <c r="O22" s="1">
        <v>69.033333333333303</v>
      </c>
      <c r="P22" s="1">
        <v>55.8</v>
      </c>
      <c r="Q22" s="1">
        <v>60.366666666666603</v>
      </c>
      <c r="R22" s="1">
        <v>114.75</v>
      </c>
      <c r="S22" s="1">
        <v>295.10000000000002</v>
      </c>
      <c r="T22" s="1">
        <v>849.78333333333296</v>
      </c>
      <c r="U22" s="1">
        <v>1207.13333333333</v>
      </c>
      <c r="V22" s="1">
        <v>1095.13333333333</v>
      </c>
      <c r="W22" s="1">
        <v>1024.3333333333301</v>
      </c>
      <c r="X22" s="1">
        <v>845.849999999999</v>
      </c>
      <c r="Y22" s="1">
        <v>716.16666666666595</v>
      </c>
      <c r="Z22" s="1">
        <v>656.01666666666597</v>
      </c>
      <c r="AA22" s="1">
        <v>639.38333333333298</v>
      </c>
      <c r="AB22" s="1">
        <v>619.01666666666597</v>
      </c>
      <c r="AC22" s="1">
        <v>648.54999999999995</v>
      </c>
      <c r="AD22" s="1">
        <v>657.9</v>
      </c>
      <c r="AE22" s="1">
        <v>630.38333333333298</v>
      </c>
      <c r="AF22" s="1">
        <v>605.06666666666604</v>
      </c>
      <c r="AG22" s="1">
        <v>532.23333333333301</v>
      </c>
      <c r="AH22" s="1">
        <v>407.683333333333</v>
      </c>
      <c r="AI22" s="1">
        <v>341.56666666666598</v>
      </c>
      <c r="AJ22" s="1">
        <v>284.11666666666599</v>
      </c>
      <c r="AK22" s="1">
        <v>194.46666666666599</v>
      </c>
      <c r="AL22" s="1">
        <v>139.75</v>
      </c>
      <c r="AM22" s="1">
        <v>12689.583333333299</v>
      </c>
      <c r="AN22" s="1">
        <v>0</v>
      </c>
      <c r="AO22" s="1">
        <v>2630.5833333333298</v>
      </c>
      <c r="AP22" s="1">
        <v>939.91666666666595</v>
      </c>
      <c r="AQ22" s="1">
        <v>1554.94999999999</v>
      </c>
      <c r="AR22" s="1">
        <v>0</v>
      </c>
      <c r="AS22" s="1">
        <v>0</v>
      </c>
      <c r="AT22" s="1">
        <v>25512</v>
      </c>
      <c r="AU22" s="1">
        <v>24481</v>
      </c>
      <c r="AV22" s="1">
        <v>1474.66027832031</v>
      </c>
      <c r="AW22" s="1">
        <v>1063.10681152343</v>
      </c>
      <c r="AX22" s="1">
        <v>1130.61535644531</v>
      </c>
      <c r="AY22" s="1">
        <v>2609.45654296875</v>
      </c>
      <c r="AZ22" s="1">
        <v>1704.1044921875</v>
      </c>
      <c r="BA22" s="1">
        <v>1187.73498535156</v>
      </c>
      <c r="BB22" s="1">
        <v>1416.48303222656</v>
      </c>
      <c r="BC22" s="1">
        <v>1878.32739257812</v>
      </c>
      <c r="BD22" s="1">
        <v>1142.689453125</v>
      </c>
      <c r="BE22" s="1">
        <v>1454.85815429687</v>
      </c>
      <c r="BF22" s="1">
        <v>698.30938720703102</v>
      </c>
      <c r="BG22" s="1">
        <v>5172.05908203125</v>
      </c>
      <c r="BH22" s="1">
        <f t="shared" si="0"/>
        <v>20932.40496826169</v>
      </c>
      <c r="BI22" s="1">
        <f t="shared" si="1"/>
        <v>8242.8216349283903</v>
      </c>
      <c r="BJ22" s="1">
        <f t="shared" si="2"/>
        <v>67944108.50524354</v>
      </c>
    </row>
    <row r="23" spans="1:62" x14ac:dyDescent="0.25">
      <c r="A23" s="1">
        <v>25512</v>
      </c>
      <c r="B23" s="1">
        <v>24481</v>
      </c>
      <c r="C23" s="1">
        <v>125</v>
      </c>
      <c r="D23" s="1">
        <v>1</v>
      </c>
      <c r="E23" s="1">
        <v>125</v>
      </c>
      <c r="F23" s="1">
        <v>125</v>
      </c>
      <c r="G23" s="1">
        <v>9</v>
      </c>
      <c r="H23" s="1">
        <v>9</v>
      </c>
      <c r="I23" s="1">
        <v>4.43</v>
      </c>
      <c r="J23" s="1">
        <v>4.43</v>
      </c>
      <c r="K23" s="1" t="s">
        <v>125</v>
      </c>
      <c r="L23" s="1">
        <v>1</v>
      </c>
      <c r="M23" s="1" t="s">
        <v>126</v>
      </c>
      <c r="N23" s="1">
        <v>125</v>
      </c>
      <c r="O23" s="1">
        <v>70.116666666666603</v>
      </c>
      <c r="P23" s="1">
        <v>42.3</v>
      </c>
      <c r="Q23" s="1">
        <v>36.200000000000003</v>
      </c>
      <c r="R23" s="1">
        <v>27.1166666666666</v>
      </c>
      <c r="S23" s="1">
        <v>40.683333333333302</v>
      </c>
      <c r="T23" s="1">
        <v>101.06666666666599</v>
      </c>
      <c r="U23" s="1">
        <v>277.10833333333301</v>
      </c>
      <c r="V23" s="1">
        <v>357.79999999999899</v>
      </c>
      <c r="W23" s="1">
        <v>379.17500000000001</v>
      </c>
      <c r="X23" s="1">
        <v>397.65</v>
      </c>
      <c r="Y23" s="1">
        <v>449.55</v>
      </c>
      <c r="Z23" s="1">
        <v>532.98333333333301</v>
      </c>
      <c r="AA23" s="1">
        <v>598.89166666666597</v>
      </c>
      <c r="AB23" s="1">
        <v>669.36666666666599</v>
      </c>
      <c r="AC23" s="1">
        <v>812.4</v>
      </c>
      <c r="AD23" s="1">
        <v>943.04166666666595</v>
      </c>
      <c r="AE23" s="1">
        <v>995.07500000000005</v>
      </c>
      <c r="AF23" s="1">
        <v>998.32500000000005</v>
      </c>
      <c r="AG23" s="1">
        <v>917.64166666666597</v>
      </c>
      <c r="AH23" s="1">
        <v>626.21666666666601</v>
      </c>
      <c r="AI23" s="1">
        <v>447.375</v>
      </c>
      <c r="AJ23" s="1">
        <v>357.51666666666603</v>
      </c>
      <c r="AK23" s="1">
        <v>218.74166666666599</v>
      </c>
      <c r="AL23" s="1">
        <v>131.375</v>
      </c>
      <c r="AM23" s="1">
        <v>10427.7166666666</v>
      </c>
      <c r="AN23" s="1">
        <v>0</v>
      </c>
      <c r="AO23" s="1">
        <v>2250.7916666666601</v>
      </c>
      <c r="AP23" s="1">
        <v>1543.8583333333299</v>
      </c>
      <c r="AQ23" s="1">
        <v>1371.425</v>
      </c>
      <c r="AR23" s="1">
        <v>0</v>
      </c>
      <c r="AS23" s="1">
        <v>0</v>
      </c>
      <c r="AT23" s="1">
        <v>25512</v>
      </c>
      <c r="AU23" s="1">
        <v>24481</v>
      </c>
      <c r="AV23" s="1">
        <v>730.99755859375</v>
      </c>
      <c r="AW23" s="1">
        <v>1545.85009765625</v>
      </c>
      <c r="AX23" s="1">
        <v>1548.50476074218</v>
      </c>
      <c r="AY23" s="1">
        <v>2160.41455078125</v>
      </c>
      <c r="AZ23" s="1">
        <v>651.38134765625</v>
      </c>
      <c r="BA23" s="1">
        <v>1314.72277832031</v>
      </c>
      <c r="BB23" s="1">
        <v>555.91760253906205</v>
      </c>
      <c r="BC23" s="1">
        <v>2551.56420898437</v>
      </c>
      <c r="BD23" s="1">
        <v>1613.34375</v>
      </c>
      <c r="BE23" s="1">
        <v>449.91616821289</v>
      </c>
      <c r="BF23" s="1">
        <v>247.34278869628901</v>
      </c>
      <c r="BG23" s="1">
        <v>3992.72290039062</v>
      </c>
      <c r="BH23" s="1">
        <f t="shared" si="0"/>
        <v>17362.67851257322</v>
      </c>
      <c r="BI23" s="1">
        <f t="shared" si="1"/>
        <v>6934.9618459066205</v>
      </c>
      <c r="BJ23" s="1">
        <f t="shared" si="2"/>
        <v>48093695.804180562</v>
      </c>
    </row>
    <row r="24" spans="1:62" x14ac:dyDescent="0.25">
      <c r="A24" s="1">
        <v>26019</v>
      </c>
      <c r="B24" s="1">
        <v>186908</v>
      </c>
      <c r="C24" s="1">
        <v>176</v>
      </c>
      <c r="D24" s="1">
        <v>2</v>
      </c>
      <c r="E24" s="1">
        <v>176</v>
      </c>
      <c r="F24" s="1">
        <v>176</v>
      </c>
      <c r="G24" s="1">
        <v>5</v>
      </c>
      <c r="H24" s="1">
        <v>5</v>
      </c>
      <c r="I24" s="1">
        <v>191.39</v>
      </c>
      <c r="J24" s="1">
        <v>191.45</v>
      </c>
      <c r="K24" s="1" t="s">
        <v>125</v>
      </c>
      <c r="L24" s="1">
        <v>4</v>
      </c>
      <c r="M24" s="1" t="s">
        <v>126</v>
      </c>
      <c r="N24" s="1">
        <v>176</v>
      </c>
      <c r="O24" s="1">
        <v>920.23333333333301</v>
      </c>
      <c r="P24" s="1">
        <v>646.1</v>
      </c>
      <c r="Q24" s="1">
        <v>496.56666666666598</v>
      </c>
      <c r="R24" s="1">
        <v>403.9</v>
      </c>
      <c r="S24" s="1">
        <v>638.36666666666599</v>
      </c>
      <c r="T24" s="1">
        <v>1652.8333333333301</v>
      </c>
      <c r="U24" s="1">
        <v>3430.3333333333298</v>
      </c>
      <c r="V24" s="1">
        <v>4650.8666666666604</v>
      </c>
      <c r="W24" s="1">
        <v>4685.7333333333299</v>
      </c>
      <c r="X24" s="1">
        <v>4222.1000000000004</v>
      </c>
      <c r="Y24" s="1">
        <v>4296.5333333333301</v>
      </c>
      <c r="Z24" s="1">
        <v>4544.3666666666604</v>
      </c>
      <c r="AA24" s="1">
        <v>4936.5666666666602</v>
      </c>
      <c r="AB24" s="1">
        <v>5509.2333333333299</v>
      </c>
      <c r="AC24" s="1">
        <v>6478.4666666666599</v>
      </c>
      <c r="AD24" s="1">
        <v>6197.3</v>
      </c>
      <c r="AE24" s="1">
        <v>5873.5</v>
      </c>
      <c r="AF24" s="1">
        <v>5489.1</v>
      </c>
      <c r="AG24" s="1">
        <v>5070.0333333333301</v>
      </c>
      <c r="AH24" s="1">
        <v>4036.36666666666</v>
      </c>
      <c r="AI24" s="1">
        <v>3221.0666666666598</v>
      </c>
      <c r="AJ24" s="1">
        <v>2798.5</v>
      </c>
      <c r="AK24" s="1">
        <v>2322.8000000000002</v>
      </c>
      <c r="AL24" s="1">
        <v>1918.2333333333299</v>
      </c>
      <c r="AM24" s="1">
        <v>84439.1</v>
      </c>
      <c r="AN24" s="1">
        <v>0</v>
      </c>
      <c r="AO24" s="1">
        <v>19286.7</v>
      </c>
      <c r="AP24" s="1">
        <v>9106.4</v>
      </c>
      <c r="AQ24" s="1">
        <v>13365.766666666599</v>
      </c>
      <c r="AR24" s="1">
        <v>195247</v>
      </c>
      <c r="AS24" s="1">
        <v>195416</v>
      </c>
      <c r="AT24" s="1">
        <v>26019</v>
      </c>
      <c r="AU24" s="1">
        <v>186908</v>
      </c>
      <c r="AV24" s="1">
        <v>3167.48803710937</v>
      </c>
      <c r="AW24" s="1">
        <v>5959.63720703125</v>
      </c>
      <c r="AX24" s="1">
        <v>5921.39892578125</v>
      </c>
      <c r="AY24" s="1">
        <v>9236.8681640625</v>
      </c>
      <c r="AZ24" s="1">
        <v>3254.1337890625</v>
      </c>
      <c r="BA24" s="1">
        <v>4599.2236328125</v>
      </c>
      <c r="BB24" s="1">
        <v>2922.1162109375</v>
      </c>
      <c r="BC24" s="1">
        <v>9672.8818359375</v>
      </c>
      <c r="BD24" s="1">
        <v>6484.5224609375</v>
      </c>
      <c r="BE24" s="1">
        <v>2758.14990234375</v>
      </c>
      <c r="BF24" s="1">
        <v>1535.33264160156</v>
      </c>
      <c r="BG24" s="1">
        <v>14891.951171875</v>
      </c>
      <c r="BH24" s="1">
        <f t="shared" si="0"/>
        <v>70403.703979492188</v>
      </c>
      <c r="BI24" s="1">
        <f t="shared" si="1"/>
        <v>-14035.396020507818</v>
      </c>
      <c r="BJ24" s="1">
        <f t="shared" si="2"/>
        <v>196992341.45248669</v>
      </c>
    </row>
    <row r="25" spans="1:62" x14ac:dyDescent="0.25">
      <c r="A25" s="1">
        <v>28018</v>
      </c>
      <c r="B25" s="1">
        <v>185686</v>
      </c>
      <c r="C25" s="1">
        <v>232</v>
      </c>
      <c r="D25" s="1">
        <v>2</v>
      </c>
      <c r="E25" s="1">
        <v>232</v>
      </c>
      <c r="F25" s="1">
        <v>232</v>
      </c>
      <c r="G25" s="1">
        <v>5</v>
      </c>
      <c r="H25" s="1">
        <v>5</v>
      </c>
      <c r="I25" s="1">
        <v>188.47</v>
      </c>
      <c r="J25" s="1">
        <v>188.53</v>
      </c>
      <c r="K25" s="1" t="s">
        <v>125</v>
      </c>
      <c r="L25" s="1">
        <v>4</v>
      </c>
      <c r="M25" s="1" t="s">
        <v>126</v>
      </c>
      <c r="N25" s="1">
        <v>232</v>
      </c>
      <c r="O25" s="1">
        <v>690.36666666666599</v>
      </c>
      <c r="P25" s="1">
        <v>547.76666666666597</v>
      </c>
      <c r="Q25" s="1">
        <v>447.29999999999899</v>
      </c>
      <c r="R25" s="1">
        <v>586.46666666666601</v>
      </c>
      <c r="S25" s="1">
        <v>1306.1666666666599</v>
      </c>
      <c r="T25" s="1">
        <v>3593</v>
      </c>
      <c r="U25" s="1">
        <v>5096.6666666666597</v>
      </c>
      <c r="V25" s="1">
        <v>4690.7333333333299</v>
      </c>
      <c r="W25" s="1">
        <v>4261.3666666666604</v>
      </c>
      <c r="X25" s="1">
        <v>4308.6666666666597</v>
      </c>
      <c r="Y25" s="1">
        <v>4155.0666666666602</v>
      </c>
      <c r="Z25" s="1">
        <v>4185.4666666666599</v>
      </c>
      <c r="AA25" s="1">
        <v>4206.4666666666599</v>
      </c>
      <c r="AB25" s="1">
        <v>4412.7666666666601</v>
      </c>
      <c r="AC25" s="1">
        <v>5033.8999999999996</v>
      </c>
      <c r="AD25" s="1">
        <v>5389.2999999999902</v>
      </c>
      <c r="AE25" s="1">
        <v>5477.6333333333296</v>
      </c>
      <c r="AF25" s="1">
        <v>5195.2333333333299</v>
      </c>
      <c r="AG25" s="1">
        <v>4118.7666666666601</v>
      </c>
      <c r="AH25" s="1">
        <v>3005.9333333333302</v>
      </c>
      <c r="AI25" s="1">
        <v>2459.6999999999998</v>
      </c>
      <c r="AJ25" s="1">
        <v>2213.9</v>
      </c>
      <c r="AK25" s="1">
        <v>1717.1</v>
      </c>
      <c r="AL25" s="1">
        <v>1197.7333333333299</v>
      </c>
      <c r="AM25" s="1">
        <v>78297.466666666704</v>
      </c>
      <c r="AN25" s="1">
        <v>0</v>
      </c>
      <c r="AO25" s="1">
        <v>16959.766666666601</v>
      </c>
      <c r="AP25" s="1">
        <v>7124.6999999999898</v>
      </c>
      <c r="AQ25" s="1">
        <v>11166.5</v>
      </c>
      <c r="AR25" s="1">
        <v>195666</v>
      </c>
      <c r="AS25" s="1">
        <v>195566</v>
      </c>
      <c r="AT25" s="1">
        <v>28018</v>
      </c>
      <c r="AU25" s="1">
        <v>185686</v>
      </c>
      <c r="AV25" s="1">
        <v>4264.80810546875</v>
      </c>
      <c r="AW25" s="1">
        <v>4011.69848632812</v>
      </c>
      <c r="AX25" s="1">
        <v>3763.03271484375</v>
      </c>
      <c r="AY25" s="1">
        <v>9501.0966796875</v>
      </c>
      <c r="AZ25" s="1">
        <v>5017.4375</v>
      </c>
      <c r="BA25" s="1">
        <v>3666.91821289062</v>
      </c>
      <c r="BB25" s="1">
        <v>4350.84130859375</v>
      </c>
      <c r="BC25" s="1">
        <v>5754.126953125</v>
      </c>
      <c r="BD25" s="1">
        <v>4287.6865234375</v>
      </c>
      <c r="BE25" s="1">
        <v>4616.06787109375</v>
      </c>
      <c r="BF25" s="1">
        <v>3012.83764648437</v>
      </c>
      <c r="BG25" s="1">
        <v>14806.11328125</v>
      </c>
      <c r="BH25" s="1">
        <f t="shared" si="0"/>
        <v>67052.665283203096</v>
      </c>
      <c r="BI25" s="1">
        <f t="shared" si="1"/>
        <v>-11244.801383463608</v>
      </c>
      <c r="BJ25" s="1">
        <f t="shared" si="2"/>
        <v>126445558.15354507</v>
      </c>
    </row>
    <row r="26" spans="1:62" x14ac:dyDescent="0.25">
      <c r="A26" s="1">
        <v>28780</v>
      </c>
      <c r="B26" s="1">
        <v>29559</v>
      </c>
      <c r="C26" s="1">
        <v>121</v>
      </c>
      <c r="D26" s="1">
        <v>1</v>
      </c>
      <c r="E26" s="1">
        <v>121</v>
      </c>
      <c r="F26" s="1">
        <v>121</v>
      </c>
      <c r="G26" s="1">
        <v>9</v>
      </c>
      <c r="H26" s="1">
        <v>9</v>
      </c>
      <c r="I26" s="1">
        <v>1.59</v>
      </c>
      <c r="J26" s="1">
        <v>1.59</v>
      </c>
      <c r="K26" s="1" t="s">
        <v>125</v>
      </c>
      <c r="L26" s="1">
        <v>2</v>
      </c>
      <c r="M26" s="1" t="s">
        <v>129</v>
      </c>
      <c r="N26" s="1">
        <v>121</v>
      </c>
      <c r="O26" s="1">
        <v>129.31666666666601</v>
      </c>
      <c r="P26" s="1">
        <v>98.533333333333303</v>
      </c>
      <c r="Q26" s="1">
        <v>126.86666666666601</v>
      </c>
      <c r="R26" s="1">
        <v>201.35</v>
      </c>
      <c r="S26" s="1">
        <v>456.683333333333</v>
      </c>
      <c r="T26" s="1">
        <v>1063.93333333333</v>
      </c>
      <c r="U26" s="1">
        <v>1643.4</v>
      </c>
      <c r="V26" s="1">
        <v>1790.0833333333301</v>
      </c>
      <c r="W26" s="1">
        <v>1576.68333333333</v>
      </c>
      <c r="X26" s="1">
        <v>1276.95</v>
      </c>
      <c r="Y26" s="1">
        <v>1110.4666666666601</v>
      </c>
      <c r="Z26" s="1">
        <v>941.28333333333296</v>
      </c>
      <c r="AA26" s="1">
        <v>919.95</v>
      </c>
      <c r="AB26" s="1">
        <v>932.98333333333301</v>
      </c>
      <c r="AC26" s="1">
        <v>948.51666666666597</v>
      </c>
      <c r="AD26" s="1">
        <v>988.78333333333296</v>
      </c>
      <c r="AE26" s="1">
        <v>864.8</v>
      </c>
      <c r="AF26" s="1">
        <v>869.31666666666604</v>
      </c>
      <c r="AG26" s="1">
        <v>823.1</v>
      </c>
      <c r="AH26" s="1">
        <v>669.1</v>
      </c>
      <c r="AI26" s="1">
        <v>586.75</v>
      </c>
      <c r="AJ26" s="1">
        <v>489.3</v>
      </c>
      <c r="AK26" s="1">
        <v>365.85</v>
      </c>
      <c r="AL26" s="1">
        <v>269.26666666666603</v>
      </c>
      <c r="AM26" s="1">
        <v>19143.266666666601</v>
      </c>
      <c r="AN26" s="1">
        <v>0</v>
      </c>
      <c r="AO26" s="1">
        <v>3904.6833333333302</v>
      </c>
      <c r="AP26" s="1">
        <v>1492.2</v>
      </c>
      <c r="AQ26" s="1">
        <v>2723.9166666666601</v>
      </c>
      <c r="AR26" s="1">
        <v>0</v>
      </c>
      <c r="AS26" s="1">
        <v>0</v>
      </c>
      <c r="AT26" s="1">
        <v>29559</v>
      </c>
      <c r="AU26" s="1">
        <v>28780</v>
      </c>
      <c r="AV26" s="1">
        <v>1407.48291015625</v>
      </c>
      <c r="AW26" s="1">
        <v>972.07409667968705</v>
      </c>
      <c r="AX26" s="1">
        <v>1051.66076660156</v>
      </c>
      <c r="AY26" s="1">
        <v>2474.21313476562</v>
      </c>
      <c r="AZ26" s="1">
        <v>1788.04992675781</v>
      </c>
      <c r="BA26" s="1">
        <v>1078.85974121093</v>
      </c>
      <c r="BB26" s="1">
        <v>1374.08959960937</v>
      </c>
      <c r="BC26" s="1">
        <v>1690.11865234375</v>
      </c>
      <c r="BD26" s="1">
        <v>1097.80310058593</v>
      </c>
      <c r="BE26" s="1">
        <v>1457.115234375</v>
      </c>
      <c r="BF26" s="1">
        <v>655.449951171875</v>
      </c>
      <c r="BG26" s="1">
        <v>4672.0078125</v>
      </c>
      <c r="BH26" s="1">
        <f t="shared" si="0"/>
        <v>19718.924926757783</v>
      </c>
      <c r="BI26" s="1">
        <f t="shared" si="1"/>
        <v>575.65826009118246</v>
      </c>
      <c r="BJ26" s="1">
        <f t="shared" si="2"/>
        <v>331382.43241120747</v>
      </c>
    </row>
    <row r="27" spans="1:62" x14ac:dyDescent="0.25">
      <c r="A27" s="1">
        <v>29559</v>
      </c>
      <c r="B27" s="1">
        <v>28780</v>
      </c>
      <c r="C27" s="1">
        <v>126</v>
      </c>
      <c r="D27" s="1">
        <v>1</v>
      </c>
      <c r="E27" s="1">
        <v>126</v>
      </c>
      <c r="F27" s="1">
        <v>126</v>
      </c>
      <c r="G27" s="1">
        <v>9</v>
      </c>
      <c r="H27" s="1">
        <v>9</v>
      </c>
      <c r="I27" s="1">
        <v>1.59</v>
      </c>
      <c r="J27" s="1">
        <v>1.59</v>
      </c>
      <c r="K27" s="1" t="s">
        <v>125</v>
      </c>
      <c r="L27" s="1">
        <v>2</v>
      </c>
      <c r="M27" s="1" t="s">
        <v>126</v>
      </c>
      <c r="N27" s="1">
        <v>126</v>
      </c>
      <c r="O27" s="1">
        <v>94.5</v>
      </c>
      <c r="P27" s="1">
        <v>88.116666666666603</v>
      </c>
      <c r="Q27" s="1">
        <v>70.233333333333306</v>
      </c>
      <c r="R27" s="1">
        <v>50.483333333333299</v>
      </c>
      <c r="S27" s="1">
        <v>62.7</v>
      </c>
      <c r="T27" s="1">
        <v>131.35</v>
      </c>
      <c r="U27" s="1">
        <v>296.53333333333302</v>
      </c>
      <c r="V27" s="1">
        <v>335.69999999999902</v>
      </c>
      <c r="W27" s="1">
        <v>382.53333333333302</v>
      </c>
      <c r="X27" s="1">
        <v>427.2</v>
      </c>
      <c r="Y27" s="1">
        <v>508.61666666666599</v>
      </c>
      <c r="Z27" s="1">
        <v>623.33333333333303</v>
      </c>
      <c r="AA27" s="1">
        <v>696.86666666666599</v>
      </c>
      <c r="AB27" s="1">
        <v>760.86666666666599</v>
      </c>
      <c r="AC27" s="1">
        <v>984.5</v>
      </c>
      <c r="AD27" s="1">
        <v>1242.68333333333</v>
      </c>
      <c r="AE27" s="1">
        <v>1379.93333333333</v>
      </c>
      <c r="AF27" s="1">
        <v>1395.2166666666601</v>
      </c>
      <c r="AG27" s="1">
        <v>1158.6500000000001</v>
      </c>
      <c r="AH27" s="1">
        <v>749.18333333333305</v>
      </c>
      <c r="AI27" s="1">
        <v>554.6</v>
      </c>
      <c r="AJ27" s="1">
        <v>424.6</v>
      </c>
      <c r="AK27" s="1">
        <v>262.71666666666601</v>
      </c>
      <c r="AL27" s="1">
        <v>155.38333333333301</v>
      </c>
      <c r="AM27" s="1">
        <v>12836.5</v>
      </c>
      <c r="AN27" s="1">
        <v>0</v>
      </c>
      <c r="AO27" s="1">
        <v>2589.6833333333302</v>
      </c>
      <c r="AP27" s="1">
        <v>1907.8333333333301</v>
      </c>
      <c r="AQ27" s="1">
        <v>1763.3333333333301</v>
      </c>
      <c r="AR27" s="1">
        <v>0</v>
      </c>
      <c r="AS27" s="1">
        <v>0</v>
      </c>
      <c r="AT27" s="1">
        <v>29559</v>
      </c>
      <c r="AU27" s="1">
        <v>28780</v>
      </c>
      <c r="AV27" s="1">
        <v>712.81726074218705</v>
      </c>
      <c r="AW27" s="1">
        <v>1565.09655761718</v>
      </c>
      <c r="AX27" s="1">
        <v>1557.29443359375</v>
      </c>
      <c r="AY27" s="1">
        <v>1954.10302734375</v>
      </c>
      <c r="AZ27" s="1">
        <v>651.558349609375</v>
      </c>
      <c r="BA27" s="1">
        <v>1252.24584960937</v>
      </c>
      <c r="BB27" s="1">
        <v>539.98767089843705</v>
      </c>
      <c r="BC27" s="1">
        <v>2573.41870117187</v>
      </c>
      <c r="BD27" s="1">
        <v>1791.53845214843</v>
      </c>
      <c r="BE27" s="1">
        <v>436.79055786132801</v>
      </c>
      <c r="BF27" s="1">
        <v>209.20001220703099</v>
      </c>
      <c r="BG27" s="1">
        <v>3705.333984375</v>
      </c>
      <c r="BH27" s="1">
        <f t="shared" si="0"/>
        <v>16949.384857177709</v>
      </c>
      <c r="BI27" s="1">
        <f t="shared" si="1"/>
        <v>4112.8848571777089</v>
      </c>
      <c r="BJ27" s="1">
        <f t="shared" si="2"/>
        <v>16915821.848401703</v>
      </c>
    </row>
    <row r="28" spans="1:62" x14ac:dyDescent="0.25">
      <c r="A28" s="1">
        <v>29559</v>
      </c>
      <c r="B28" s="1">
        <v>32003</v>
      </c>
      <c r="C28" s="1">
        <v>122</v>
      </c>
      <c r="D28" s="1">
        <v>1</v>
      </c>
      <c r="E28" s="1">
        <v>122</v>
      </c>
      <c r="F28" s="1">
        <v>122</v>
      </c>
      <c r="G28" s="1">
        <v>9</v>
      </c>
      <c r="H28" s="1">
        <v>9</v>
      </c>
      <c r="I28" s="1">
        <v>0.96</v>
      </c>
      <c r="J28" s="1">
        <v>0.96</v>
      </c>
      <c r="K28" s="1" t="s">
        <v>125</v>
      </c>
      <c r="L28" s="1">
        <v>2</v>
      </c>
      <c r="M28" s="1" t="s">
        <v>126</v>
      </c>
      <c r="N28" s="1">
        <v>122</v>
      </c>
      <c r="O28" s="1">
        <v>39.6</v>
      </c>
      <c r="P28" s="1">
        <v>31.533333333333299</v>
      </c>
      <c r="Q28" s="1">
        <v>37.8333333333333</v>
      </c>
      <c r="R28" s="1">
        <v>86.033333333333303</v>
      </c>
      <c r="S28" s="1">
        <v>293.89999999999998</v>
      </c>
      <c r="T28" s="1">
        <v>911.25</v>
      </c>
      <c r="U28" s="1">
        <v>1480.5166666666601</v>
      </c>
      <c r="V28" s="1">
        <v>1640.0833333333301</v>
      </c>
      <c r="W28" s="1">
        <v>1401.9</v>
      </c>
      <c r="X28" s="1">
        <v>1032.44999999999</v>
      </c>
      <c r="Y28" s="1">
        <v>795.96666666666601</v>
      </c>
      <c r="Z28" s="1">
        <v>698.23333333333301</v>
      </c>
      <c r="AA28" s="1">
        <v>687.58333333333303</v>
      </c>
      <c r="AB28" s="1">
        <v>651.78333333333296</v>
      </c>
      <c r="AC28" s="1">
        <v>634.74999999999898</v>
      </c>
      <c r="AD28" s="1">
        <v>653.03333333333296</v>
      </c>
      <c r="AE28" s="1">
        <v>627.08333333333303</v>
      </c>
      <c r="AF28" s="1">
        <v>599.28333333333296</v>
      </c>
      <c r="AG28" s="1">
        <v>511.45</v>
      </c>
      <c r="AH28" s="1">
        <v>362.55</v>
      </c>
      <c r="AI28" s="1">
        <v>267.33333333333297</v>
      </c>
      <c r="AJ28" s="1">
        <v>219.95</v>
      </c>
      <c r="AK28" s="1">
        <v>127</v>
      </c>
      <c r="AL28" s="1">
        <v>72.316666666666606</v>
      </c>
      <c r="AM28" s="1">
        <v>13863.416666666601</v>
      </c>
      <c r="AN28" s="1">
        <v>0</v>
      </c>
      <c r="AO28" s="1">
        <v>2833.5666666666598</v>
      </c>
      <c r="AP28" s="1">
        <v>874</v>
      </c>
      <c r="AQ28" s="1">
        <v>1175.5</v>
      </c>
      <c r="AR28" s="1">
        <v>0</v>
      </c>
      <c r="AS28" s="1">
        <v>0</v>
      </c>
      <c r="AT28" s="1">
        <v>29559</v>
      </c>
      <c r="AU28" s="1">
        <v>32003</v>
      </c>
      <c r="AV28" s="1">
        <v>1373.05651855468</v>
      </c>
      <c r="AW28" s="1">
        <v>956.603271484375</v>
      </c>
      <c r="AX28" s="1">
        <v>1027.92626953125</v>
      </c>
      <c r="AY28" s="1">
        <v>2351.80810546875</v>
      </c>
      <c r="AZ28" s="1">
        <v>1770.88659667968</v>
      </c>
      <c r="BA28" s="1">
        <v>1051.69079589843</v>
      </c>
      <c r="BB28" s="1">
        <v>1298.02185058593</v>
      </c>
      <c r="BC28" s="1">
        <v>1641.30407714843</v>
      </c>
      <c r="BD28" s="1">
        <v>1127.23779296875</v>
      </c>
      <c r="BE28" s="1">
        <v>1451.90222167968</v>
      </c>
      <c r="BF28" s="1">
        <v>638.14996337890602</v>
      </c>
      <c r="BG28" s="1">
        <v>4444.16064453125</v>
      </c>
      <c r="BH28" s="1">
        <f t="shared" si="0"/>
        <v>19132.748107910113</v>
      </c>
      <c r="BI28" s="1">
        <f t="shared" si="1"/>
        <v>5269.331441243512</v>
      </c>
      <c r="BJ28" s="1">
        <f t="shared" si="2"/>
        <v>27765853.837677427</v>
      </c>
    </row>
    <row r="29" spans="1:62" x14ac:dyDescent="0.25">
      <c r="A29" s="1">
        <v>29742</v>
      </c>
      <c r="B29" s="1">
        <v>31128</v>
      </c>
      <c r="C29" s="1">
        <v>209</v>
      </c>
      <c r="D29" s="1">
        <v>2</v>
      </c>
      <c r="E29" s="1">
        <v>209</v>
      </c>
      <c r="F29" s="1">
        <v>209</v>
      </c>
      <c r="G29" s="1">
        <v>5</v>
      </c>
      <c r="H29" s="1">
        <v>5</v>
      </c>
      <c r="I29" s="1">
        <v>187.07</v>
      </c>
      <c r="J29" s="1">
        <v>187.13</v>
      </c>
      <c r="K29" s="1" t="s">
        <v>125</v>
      </c>
      <c r="L29" s="1">
        <v>3</v>
      </c>
      <c r="M29" s="1" t="s">
        <v>126</v>
      </c>
      <c r="N29" s="1">
        <v>209</v>
      </c>
      <c r="O29" s="1">
        <v>698.3</v>
      </c>
      <c r="P29" s="1">
        <v>550.9</v>
      </c>
      <c r="Q29" s="1">
        <v>451.9</v>
      </c>
      <c r="R29" s="1">
        <v>577.42499999999995</v>
      </c>
      <c r="S29" s="1">
        <v>1272</v>
      </c>
      <c r="T29" s="1">
        <v>3472.2249999999999</v>
      </c>
      <c r="U29" s="1">
        <v>4945.0249999999996</v>
      </c>
      <c r="V29" s="1">
        <v>4606.4250000000002</v>
      </c>
      <c r="W29" s="1">
        <v>4173.6499999999996</v>
      </c>
      <c r="X29" s="1">
        <v>4251.8249999999998</v>
      </c>
      <c r="Y29" s="1">
        <v>4109.75</v>
      </c>
      <c r="Z29" s="1">
        <v>4145.375</v>
      </c>
      <c r="AA29" s="1">
        <v>4158.49999999999</v>
      </c>
      <c r="AB29" s="1">
        <v>4343.2250000000004</v>
      </c>
      <c r="AC29" s="1">
        <v>4920.375</v>
      </c>
      <c r="AD29" s="1">
        <v>5224.0749999999998</v>
      </c>
      <c r="AE29" s="1">
        <v>5279.875</v>
      </c>
      <c r="AF29" s="1">
        <v>5092.1499999999996</v>
      </c>
      <c r="AG29" s="1">
        <v>4134.1499999999996</v>
      </c>
      <c r="AH29" s="1">
        <v>3037.0250000000001</v>
      </c>
      <c r="AI29" s="1">
        <v>2491.35</v>
      </c>
      <c r="AJ29" s="1">
        <v>2243.1750000000002</v>
      </c>
      <c r="AK29" s="1">
        <v>1741.85</v>
      </c>
      <c r="AL29" s="1">
        <v>1227.55</v>
      </c>
      <c r="AM29" s="1">
        <v>77148.099999999904</v>
      </c>
      <c r="AN29" s="1">
        <v>0</v>
      </c>
      <c r="AO29" s="1">
        <v>16756.849999999999</v>
      </c>
      <c r="AP29" s="1">
        <v>7171.1749999999902</v>
      </c>
      <c r="AQ29" s="1">
        <v>11254.45</v>
      </c>
      <c r="AR29" s="1">
        <v>195515</v>
      </c>
      <c r="AS29" s="1">
        <v>195340</v>
      </c>
      <c r="AT29" s="1">
        <v>29742</v>
      </c>
      <c r="AU29" s="1">
        <v>31128</v>
      </c>
      <c r="AV29" s="1">
        <v>4252.4326171875</v>
      </c>
      <c r="AW29" s="1">
        <v>3985.69848632812</v>
      </c>
      <c r="AX29" s="1">
        <v>3684.03271484375</v>
      </c>
      <c r="AY29" s="1">
        <v>9302.095703125</v>
      </c>
      <c r="AZ29" s="1">
        <v>5028.0625</v>
      </c>
      <c r="BA29" s="1">
        <v>3642.61791992187</v>
      </c>
      <c r="BB29" s="1">
        <v>4324.46630859375</v>
      </c>
      <c r="BC29" s="1">
        <v>5500.126953125</v>
      </c>
      <c r="BD29" s="1">
        <v>4277.6865234375</v>
      </c>
      <c r="BE29" s="1">
        <v>4576.7177734375</v>
      </c>
      <c r="BF29" s="1">
        <v>2916.83764648437</v>
      </c>
      <c r="BG29" s="1">
        <v>14760.5126953125</v>
      </c>
      <c r="BH29" s="1">
        <f t="shared" si="0"/>
        <v>66251.287841796846</v>
      </c>
      <c r="BI29" s="1">
        <f t="shared" si="1"/>
        <v>-10896.812158203058</v>
      </c>
      <c r="BJ29" s="1">
        <f t="shared" si="2"/>
        <v>118740515.21116199</v>
      </c>
    </row>
    <row r="30" spans="1:62" x14ac:dyDescent="0.25">
      <c r="A30" s="1">
        <v>31159</v>
      </c>
      <c r="B30" s="1">
        <v>29730</v>
      </c>
      <c r="C30" s="1">
        <v>186</v>
      </c>
      <c r="D30" s="1">
        <v>2</v>
      </c>
      <c r="E30" s="1">
        <v>186</v>
      </c>
      <c r="F30" s="1">
        <v>186</v>
      </c>
      <c r="G30" s="1">
        <v>5</v>
      </c>
      <c r="H30" s="1">
        <v>5</v>
      </c>
      <c r="I30" s="1">
        <v>187.07</v>
      </c>
      <c r="J30" s="1">
        <v>187.13</v>
      </c>
      <c r="K30" s="1" t="s">
        <v>125</v>
      </c>
      <c r="L30" s="1">
        <v>3</v>
      </c>
      <c r="M30" s="1" t="s">
        <v>126</v>
      </c>
      <c r="N30" s="1">
        <v>186</v>
      </c>
      <c r="O30" s="1">
        <v>747.32500000000005</v>
      </c>
      <c r="P30" s="1">
        <v>478.22500000000002</v>
      </c>
      <c r="Q30" s="1">
        <v>407.22500000000002</v>
      </c>
      <c r="R30" s="1">
        <v>517.79999999999995</v>
      </c>
      <c r="S30" s="1">
        <v>1036.05</v>
      </c>
      <c r="T30" s="1">
        <v>2428.9499999999998</v>
      </c>
      <c r="U30" s="1">
        <v>4310.8500000000004</v>
      </c>
      <c r="V30" s="1">
        <v>5172.37499999999</v>
      </c>
      <c r="W30" s="1">
        <v>4558.3</v>
      </c>
      <c r="X30" s="1">
        <v>3817.9749999999999</v>
      </c>
      <c r="Y30" s="1">
        <v>3766.65</v>
      </c>
      <c r="Z30" s="1">
        <v>3968.85</v>
      </c>
      <c r="AA30" s="1">
        <v>4331</v>
      </c>
      <c r="AB30" s="1">
        <v>4662.2749999999996</v>
      </c>
      <c r="AC30" s="1">
        <v>4947.7</v>
      </c>
      <c r="AD30" s="1">
        <v>5000.2250000000004</v>
      </c>
      <c r="AE30" s="1">
        <v>4880.49999999999</v>
      </c>
      <c r="AF30" s="1">
        <v>4666.2250000000004</v>
      </c>
      <c r="AG30" s="1">
        <v>4318.7</v>
      </c>
      <c r="AH30" s="1">
        <v>3508.9</v>
      </c>
      <c r="AI30" s="1">
        <v>2834.2</v>
      </c>
      <c r="AJ30" s="1">
        <v>2530.85</v>
      </c>
      <c r="AK30" s="1">
        <v>1896.375</v>
      </c>
      <c r="AL30" s="1">
        <v>1240.375</v>
      </c>
      <c r="AM30" s="1">
        <v>76027.899999999907</v>
      </c>
      <c r="AN30" s="1">
        <v>0</v>
      </c>
      <c r="AO30" s="1">
        <v>16728.775000000001</v>
      </c>
      <c r="AP30" s="1">
        <v>7827.5999999999904</v>
      </c>
      <c r="AQ30" s="1">
        <v>11688.424999999999</v>
      </c>
      <c r="AR30" s="1">
        <v>195516</v>
      </c>
      <c r="AS30" s="1">
        <v>195517</v>
      </c>
      <c r="AT30" s="1">
        <v>31159</v>
      </c>
      <c r="AU30" s="1">
        <v>29730</v>
      </c>
      <c r="AV30" s="1">
        <v>3768.89453125</v>
      </c>
      <c r="AW30" s="1">
        <v>5097.7861328125</v>
      </c>
      <c r="AX30" s="1">
        <v>5056.0771484375</v>
      </c>
      <c r="AY30" s="1">
        <v>10262.62890625</v>
      </c>
      <c r="AZ30" s="1">
        <v>4039.17333984375</v>
      </c>
      <c r="BA30" s="1">
        <v>4464.943359375</v>
      </c>
      <c r="BB30" s="1">
        <v>3608.041015625</v>
      </c>
      <c r="BC30" s="1">
        <v>8622.76953125</v>
      </c>
      <c r="BD30" s="1">
        <v>5406.5380859375</v>
      </c>
      <c r="BE30" s="1">
        <v>3677.72290039062</v>
      </c>
      <c r="BF30" s="1">
        <v>2319.66870117187</v>
      </c>
      <c r="BG30" s="1">
        <v>15949.9931640625</v>
      </c>
      <c r="BH30" s="1">
        <f t="shared" si="0"/>
        <v>72274.236816406235</v>
      </c>
      <c r="BI30" s="1">
        <f t="shared" si="1"/>
        <v>-3753.6631835936714</v>
      </c>
      <c r="BJ30" s="1">
        <f t="shared" si="2"/>
        <v>14089987.295866577</v>
      </c>
    </row>
    <row r="31" spans="1:62" x14ac:dyDescent="0.25">
      <c r="A31" s="1">
        <v>31745</v>
      </c>
      <c r="B31" s="1">
        <v>36366</v>
      </c>
      <c r="C31" s="1">
        <v>272</v>
      </c>
      <c r="D31" s="1">
        <v>2</v>
      </c>
      <c r="E31" s="1">
        <v>272</v>
      </c>
      <c r="F31" s="1">
        <v>272</v>
      </c>
      <c r="G31" s="1">
        <v>5</v>
      </c>
      <c r="H31" s="1">
        <v>5</v>
      </c>
      <c r="I31" s="1">
        <v>185.07</v>
      </c>
      <c r="J31" s="1">
        <v>185.13</v>
      </c>
      <c r="K31" s="1" t="s">
        <v>125</v>
      </c>
      <c r="L31" s="1">
        <v>3</v>
      </c>
      <c r="M31" s="1" t="s">
        <v>126</v>
      </c>
      <c r="N31" s="1">
        <v>272</v>
      </c>
      <c r="O31" s="1">
        <v>735.15</v>
      </c>
      <c r="P31" s="1">
        <v>571.599999999999</v>
      </c>
      <c r="Q31" s="1">
        <v>478</v>
      </c>
      <c r="R31" s="1">
        <v>628.875</v>
      </c>
      <c r="S31" s="1">
        <v>1436.5</v>
      </c>
      <c r="T31" s="1">
        <v>3966.125</v>
      </c>
      <c r="U31" s="1">
        <v>5604.5</v>
      </c>
      <c r="V31" s="1">
        <v>5018.9499999999898</v>
      </c>
      <c r="W31" s="1">
        <v>4707.8999999999996</v>
      </c>
      <c r="X31" s="1">
        <v>4801.6000000000004</v>
      </c>
      <c r="Y31" s="1">
        <v>4594.625</v>
      </c>
      <c r="Z31" s="1">
        <v>4550.1750000000002</v>
      </c>
      <c r="AA31" s="1">
        <v>4535.2749999999996</v>
      </c>
      <c r="AB31" s="1">
        <v>4646.4250000000002</v>
      </c>
      <c r="AC31" s="1">
        <v>5169</v>
      </c>
      <c r="AD31" s="1">
        <v>5430.55</v>
      </c>
      <c r="AE31" s="1">
        <v>5539.24999999999</v>
      </c>
      <c r="AF31" s="1">
        <v>5419.15</v>
      </c>
      <c r="AG31" s="1">
        <v>4475.3500000000004</v>
      </c>
      <c r="AH31" s="1">
        <v>3248.35</v>
      </c>
      <c r="AI31" s="1">
        <v>2669.4</v>
      </c>
      <c r="AJ31" s="1">
        <v>2398.5749999999998</v>
      </c>
      <c r="AK31" s="1">
        <v>1838.45</v>
      </c>
      <c r="AL31" s="1">
        <v>1301.375</v>
      </c>
      <c r="AM31" s="1">
        <v>83765.149999999994</v>
      </c>
      <c r="AN31" s="1">
        <v>0</v>
      </c>
      <c r="AO31" s="1">
        <v>18326.5</v>
      </c>
      <c r="AP31" s="1">
        <v>7723.7</v>
      </c>
      <c r="AQ31" s="1">
        <v>12057.924999999999</v>
      </c>
      <c r="AR31" s="1">
        <v>194963</v>
      </c>
      <c r="AS31" s="1">
        <v>194972</v>
      </c>
      <c r="AT31" s="1">
        <v>31745</v>
      </c>
      <c r="AU31" s="1">
        <v>36366</v>
      </c>
      <c r="AV31" s="1">
        <v>4415.19091796875</v>
      </c>
      <c r="AW31" s="1">
        <v>4395.720703125</v>
      </c>
      <c r="AX31" s="1">
        <v>4225.34130859375</v>
      </c>
      <c r="AY31" s="1">
        <v>10944.083984375</v>
      </c>
      <c r="AZ31" s="1">
        <v>5235.67626953125</v>
      </c>
      <c r="BA31" s="1">
        <v>4156.4052734375</v>
      </c>
      <c r="BB31" s="1">
        <v>4738.2060546875</v>
      </c>
      <c r="BC31" s="1">
        <v>6471.51708984375</v>
      </c>
      <c r="BD31" s="1">
        <v>4625.7509765625</v>
      </c>
      <c r="BE31" s="1">
        <v>4917.751953125</v>
      </c>
      <c r="BF31" s="1">
        <v>3481.19116210937</v>
      </c>
      <c r="BG31" s="1">
        <v>16753.666015625</v>
      </c>
      <c r="BH31" s="1">
        <f t="shared" si="0"/>
        <v>74360.501708984375</v>
      </c>
      <c r="BI31" s="1">
        <f t="shared" si="1"/>
        <v>-9404.6482910156192</v>
      </c>
      <c r="BJ31" s="1">
        <f t="shared" si="2"/>
        <v>88447409.477703005</v>
      </c>
    </row>
    <row r="32" spans="1:62" x14ac:dyDescent="0.25">
      <c r="A32" s="1">
        <v>32003</v>
      </c>
      <c r="B32" s="1">
        <v>29559</v>
      </c>
      <c r="C32" s="1">
        <v>128</v>
      </c>
      <c r="D32" s="1">
        <v>1</v>
      </c>
      <c r="E32" s="1">
        <v>128</v>
      </c>
      <c r="F32" s="1">
        <v>128</v>
      </c>
      <c r="G32" s="1">
        <v>9</v>
      </c>
      <c r="H32" s="1">
        <v>9</v>
      </c>
      <c r="I32" s="1">
        <v>0.96</v>
      </c>
      <c r="J32" s="1">
        <v>0.96</v>
      </c>
      <c r="K32" s="1" t="s">
        <v>125</v>
      </c>
      <c r="L32" s="1">
        <v>2</v>
      </c>
      <c r="M32" s="1" t="s">
        <v>129</v>
      </c>
      <c r="N32" s="1">
        <v>128</v>
      </c>
      <c r="O32" s="1">
        <v>112.383333333333</v>
      </c>
      <c r="P32" s="1">
        <v>84.716666666666598</v>
      </c>
      <c r="Q32" s="1">
        <v>73.183333333333294</v>
      </c>
      <c r="R32" s="1">
        <v>69.966666666666598</v>
      </c>
      <c r="S32" s="1">
        <v>79.549999999999898</v>
      </c>
      <c r="T32" s="1">
        <v>116.516666666666</v>
      </c>
      <c r="U32" s="1">
        <v>288.83333333333297</v>
      </c>
      <c r="V32" s="1">
        <v>336.1</v>
      </c>
      <c r="W32" s="1">
        <v>382.15</v>
      </c>
      <c r="X32" s="1">
        <v>428.35</v>
      </c>
      <c r="Y32" s="1">
        <v>507.9</v>
      </c>
      <c r="Z32" s="1">
        <v>621.28333333333296</v>
      </c>
      <c r="AA32" s="1">
        <v>699.48333333333301</v>
      </c>
      <c r="AB32" s="1">
        <v>772.61666666666599</v>
      </c>
      <c r="AC32" s="1">
        <v>997.7</v>
      </c>
      <c r="AD32" s="1">
        <v>1256.13333333333</v>
      </c>
      <c r="AE32" s="1">
        <v>1403.31666666666</v>
      </c>
      <c r="AF32" s="1">
        <v>1409.4666666666601</v>
      </c>
      <c r="AG32" s="1">
        <v>1171.9833333333299</v>
      </c>
      <c r="AH32" s="1">
        <v>757.56666666666604</v>
      </c>
      <c r="AI32" s="1">
        <v>559.48333333333301</v>
      </c>
      <c r="AJ32" s="1">
        <v>428.71666666666601</v>
      </c>
      <c r="AK32" s="1">
        <v>264</v>
      </c>
      <c r="AL32" s="1">
        <v>155.38333333333301</v>
      </c>
      <c r="AM32" s="1">
        <v>12976.7833333333</v>
      </c>
      <c r="AN32" s="1">
        <v>0</v>
      </c>
      <c r="AO32" s="1">
        <v>2601.2833333333301</v>
      </c>
      <c r="AP32" s="1">
        <v>1929.55</v>
      </c>
      <c r="AQ32" s="1">
        <v>1827.38333333333</v>
      </c>
      <c r="AR32" s="1">
        <v>0</v>
      </c>
      <c r="AS32" s="1">
        <v>0</v>
      </c>
      <c r="AT32" s="1">
        <v>29559</v>
      </c>
      <c r="AU32" s="1">
        <v>32003</v>
      </c>
      <c r="AV32" s="1">
        <v>675.138916015625</v>
      </c>
      <c r="AW32" s="1">
        <v>1477.44152832031</v>
      </c>
      <c r="AX32" s="1">
        <v>1477.13049316406</v>
      </c>
      <c r="AY32" s="1">
        <v>1728.92431640625</v>
      </c>
      <c r="AZ32" s="1">
        <v>603.48669433593705</v>
      </c>
      <c r="BA32" s="1">
        <v>1130.26928710937</v>
      </c>
      <c r="BB32" s="1">
        <v>460.782623291015</v>
      </c>
      <c r="BC32" s="1">
        <v>2325.85986328125</v>
      </c>
      <c r="BD32" s="1">
        <v>1735.41101074218</v>
      </c>
      <c r="BE32" s="1">
        <v>413.10519409179602</v>
      </c>
      <c r="BF32" s="1">
        <v>199.56666564941401</v>
      </c>
      <c r="BG32" s="1">
        <v>3324.83740234375</v>
      </c>
      <c r="BH32" s="1">
        <f t="shared" si="0"/>
        <v>15551.953994750958</v>
      </c>
      <c r="BI32" s="1">
        <f t="shared" si="1"/>
        <v>2575.1706614176583</v>
      </c>
      <c r="BJ32" s="1">
        <f t="shared" si="2"/>
        <v>6631503.9354262594</v>
      </c>
    </row>
    <row r="33" spans="1:62" x14ac:dyDescent="0.25">
      <c r="A33" s="1">
        <v>36383</v>
      </c>
      <c r="B33" s="1">
        <v>198193</v>
      </c>
      <c r="C33" s="1">
        <v>245</v>
      </c>
      <c r="D33" s="1">
        <v>2</v>
      </c>
      <c r="E33" s="1">
        <v>245</v>
      </c>
      <c r="F33" s="1">
        <v>245</v>
      </c>
      <c r="G33" s="1">
        <v>5</v>
      </c>
      <c r="H33" s="1">
        <v>5</v>
      </c>
      <c r="I33" s="1">
        <v>185.07</v>
      </c>
      <c r="J33" s="1">
        <v>185.13</v>
      </c>
      <c r="K33" s="1" t="s">
        <v>125</v>
      </c>
      <c r="L33" s="1">
        <v>3</v>
      </c>
      <c r="M33" s="1" t="s">
        <v>126</v>
      </c>
      <c r="N33" s="1">
        <v>245</v>
      </c>
      <c r="O33" s="1">
        <v>861.22500000000002</v>
      </c>
      <c r="P33" s="1">
        <v>555.52499999999998</v>
      </c>
      <c r="Q33" s="1">
        <v>482.17500000000001</v>
      </c>
      <c r="R33" s="1">
        <v>551.22500000000002</v>
      </c>
      <c r="S33" s="1">
        <v>1001.75</v>
      </c>
      <c r="T33" s="1">
        <v>2264.5749999999998</v>
      </c>
      <c r="U33" s="1">
        <v>4045.1</v>
      </c>
      <c r="V33" s="1">
        <v>4938.4250000000002</v>
      </c>
      <c r="W33" s="1">
        <v>4411.2749999999996</v>
      </c>
      <c r="X33" s="1">
        <v>3833.0250000000001</v>
      </c>
      <c r="Y33" s="1">
        <v>3901.5250000000001</v>
      </c>
      <c r="Z33" s="1">
        <v>4184.95</v>
      </c>
      <c r="AA33" s="1">
        <v>4635.125</v>
      </c>
      <c r="AB33" s="1">
        <v>4984.1499999999996</v>
      </c>
      <c r="AC33" s="1">
        <v>5382.25</v>
      </c>
      <c r="AD33" s="1">
        <v>5498.24999999999</v>
      </c>
      <c r="AE33" s="1">
        <v>5387.25</v>
      </c>
      <c r="AF33" s="1">
        <v>5278.8249999999998</v>
      </c>
      <c r="AG33" s="1">
        <v>4964.1000000000004</v>
      </c>
      <c r="AH33" s="1">
        <v>4063.4749999999999</v>
      </c>
      <c r="AI33" s="1">
        <v>3329.85</v>
      </c>
      <c r="AJ33" s="1">
        <v>3011.875</v>
      </c>
      <c r="AK33" s="1">
        <v>2211.875</v>
      </c>
      <c r="AL33" s="1">
        <v>1442.175</v>
      </c>
      <c r="AM33" s="1">
        <v>81219.975000000006</v>
      </c>
      <c r="AN33" s="1">
        <v>0</v>
      </c>
      <c r="AO33" s="1">
        <v>17705.75</v>
      </c>
      <c r="AP33" s="1">
        <v>9027.5750000000007</v>
      </c>
      <c r="AQ33" s="1">
        <v>13447.674999999999</v>
      </c>
      <c r="AR33" s="1">
        <v>195371</v>
      </c>
      <c r="AS33" s="1">
        <v>195464</v>
      </c>
      <c r="AT33" s="1">
        <v>36383</v>
      </c>
      <c r="AU33" s="1">
        <v>198193</v>
      </c>
      <c r="AV33" s="1">
        <v>3863.5185546875</v>
      </c>
      <c r="AW33" s="1">
        <v>5307.376953125</v>
      </c>
      <c r="AX33" s="1">
        <v>5328.27392578125</v>
      </c>
      <c r="AY33" s="1">
        <v>10986.9921875</v>
      </c>
      <c r="AZ33" s="1">
        <v>4170.552734375</v>
      </c>
      <c r="BA33" s="1">
        <v>4651.42578125</v>
      </c>
      <c r="BB33" s="1">
        <v>3796.2646484375</v>
      </c>
      <c r="BC33" s="1">
        <v>9198.2294921875</v>
      </c>
      <c r="BD33" s="1">
        <v>5662.62060546875</v>
      </c>
      <c r="BE33" s="1">
        <v>3881.10546875</v>
      </c>
      <c r="BF33" s="1">
        <v>2425.08227539062</v>
      </c>
      <c r="BG33" s="1">
        <v>16842.177734375</v>
      </c>
      <c r="BH33" s="1">
        <f t="shared" si="0"/>
        <v>76113.620361328125</v>
      </c>
      <c r="BI33" s="1">
        <f t="shared" si="1"/>
        <v>-5106.3546386718808</v>
      </c>
      <c r="BJ33" s="1">
        <f t="shared" si="2"/>
        <v>26074857.695885833</v>
      </c>
    </row>
    <row r="34" spans="1:62" x14ac:dyDescent="0.25">
      <c r="A34" s="1">
        <v>37388</v>
      </c>
      <c r="B34" s="1">
        <v>39415</v>
      </c>
      <c r="C34" s="1">
        <v>252</v>
      </c>
      <c r="D34" s="1">
        <v>2</v>
      </c>
      <c r="E34" s="1">
        <v>252</v>
      </c>
      <c r="F34" s="1">
        <v>252</v>
      </c>
      <c r="G34" s="1">
        <v>5</v>
      </c>
      <c r="H34" s="1">
        <v>5</v>
      </c>
      <c r="I34" s="1">
        <v>183.22</v>
      </c>
      <c r="J34" s="1">
        <v>183.28</v>
      </c>
      <c r="K34" s="1" t="s">
        <v>125</v>
      </c>
      <c r="L34" s="1">
        <v>4</v>
      </c>
      <c r="M34" s="1" t="s">
        <v>126</v>
      </c>
      <c r="N34" s="1">
        <v>252</v>
      </c>
      <c r="O34" s="1">
        <v>767.36666666666599</v>
      </c>
      <c r="P34" s="1">
        <v>583.96666666666601</v>
      </c>
      <c r="Q34" s="1">
        <v>493.4</v>
      </c>
      <c r="R34" s="1">
        <v>679.93333333333305</v>
      </c>
      <c r="S34" s="1">
        <v>1569.0333333333299</v>
      </c>
      <c r="T34" s="1">
        <v>4414.3333333333303</v>
      </c>
      <c r="U34" s="1">
        <v>6537.9333333333298</v>
      </c>
      <c r="V34" s="1">
        <v>5752.5333333333301</v>
      </c>
      <c r="W34" s="1">
        <v>5374.9666666666599</v>
      </c>
      <c r="X34" s="1">
        <v>5375.7999999999902</v>
      </c>
      <c r="Y34" s="1">
        <v>5025.1666666666597</v>
      </c>
      <c r="Z34" s="1">
        <v>4866.3999999999996</v>
      </c>
      <c r="AA34" s="1">
        <v>4794.7666666666601</v>
      </c>
      <c r="AB34" s="1">
        <v>4910.9333333333298</v>
      </c>
      <c r="AC34" s="1">
        <v>5409.9333333333298</v>
      </c>
      <c r="AD34" s="1">
        <v>5698.7</v>
      </c>
      <c r="AE34" s="1">
        <v>5904.1666666666597</v>
      </c>
      <c r="AF34" s="1">
        <v>5836.0333333333301</v>
      </c>
      <c r="AG34" s="1">
        <v>4847.49999999999</v>
      </c>
      <c r="AH34" s="1">
        <v>3498.7666666666601</v>
      </c>
      <c r="AI34" s="1">
        <v>2892.9333333333302</v>
      </c>
      <c r="AJ34" s="1">
        <v>2638.36666666666</v>
      </c>
      <c r="AK34" s="1">
        <v>2047.3333333333301</v>
      </c>
      <c r="AL34" s="1">
        <v>1383.1666666666599</v>
      </c>
      <c r="AM34" s="1">
        <v>91303.433333333305</v>
      </c>
      <c r="AN34" s="1">
        <v>0</v>
      </c>
      <c r="AO34" s="1">
        <v>19597.266666666601</v>
      </c>
      <c r="AP34" s="1">
        <v>8346.2666666666591</v>
      </c>
      <c r="AQ34" s="1">
        <v>13055.5</v>
      </c>
      <c r="AR34" s="1">
        <v>195503</v>
      </c>
      <c r="AS34" s="1">
        <v>195385</v>
      </c>
      <c r="AT34" s="1">
        <v>37388</v>
      </c>
      <c r="AU34" s="1">
        <v>39415</v>
      </c>
      <c r="AV34" s="1">
        <v>5057.234375</v>
      </c>
      <c r="AW34" s="1">
        <v>4818.0498046875</v>
      </c>
      <c r="AX34" s="1">
        <v>4906.55126953125</v>
      </c>
      <c r="AY34" s="1">
        <v>12489.140625</v>
      </c>
      <c r="AZ34" s="1">
        <v>5983.15673828125</v>
      </c>
      <c r="BA34" s="1">
        <v>4875.0810546875</v>
      </c>
      <c r="BB34" s="1">
        <v>5339.32080078125</v>
      </c>
      <c r="BC34" s="1">
        <v>7554.734375</v>
      </c>
      <c r="BD34" s="1">
        <v>5059.70849609375</v>
      </c>
      <c r="BE34" s="1">
        <v>5567.421875</v>
      </c>
      <c r="BF34" s="1">
        <v>3866.07666015625</v>
      </c>
      <c r="BG34" s="1">
        <v>19362.115234375</v>
      </c>
      <c r="BH34" s="1">
        <f t="shared" si="0"/>
        <v>84878.59130859375</v>
      </c>
      <c r="BI34" s="1">
        <f t="shared" si="1"/>
        <v>-6424.8420247395552</v>
      </c>
      <c r="BJ34" s="1">
        <f t="shared" si="2"/>
        <v>41278595.042859465</v>
      </c>
    </row>
    <row r="35" spans="1:62" x14ac:dyDescent="0.25">
      <c r="A35" s="1">
        <v>40399</v>
      </c>
      <c r="B35" s="1">
        <v>41458</v>
      </c>
      <c r="C35" s="1">
        <v>279</v>
      </c>
      <c r="D35" s="1">
        <v>2</v>
      </c>
      <c r="E35" s="1">
        <v>279</v>
      </c>
      <c r="F35" s="1">
        <v>279</v>
      </c>
      <c r="G35" s="1">
        <v>5</v>
      </c>
      <c r="H35" s="1">
        <v>5</v>
      </c>
      <c r="I35" s="1">
        <v>182.04</v>
      </c>
      <c r="J35" s="1">
        <v>182.1</v>
      </c>
      <c r="K35" s="1" t="s">
        <v>125</v>
      </c>
      <c r="L35" s="1">
        <v>4</v>
      </c>
      <c r="M35" s="1" t="s">
        <v>126</v>
      </c>
      <c r="N35" s="1">
        <v>279</v>
      </c>
      <c r="O35" s="1">
        <v>853.6</v>
      </c>
      <c r="P35" s="1">
        <v>639.53333333333296</v>
      </c>
      <c r="Q35" s="1">
        <v>545</v>
      </c>
      <c r="R35" s="1">
        <v>649.63333333333298</v>
      </c>
      <c r="S35" s="1">
        <v>1342.43333333333</v>
      </c>
      <c r="T35" s="1">
        <v>3775.7999999999902</v>
      </c>
      <c r="U35" s="1">
        <v>5695.9333333333298</v>
      </c>
      <c r="V35" s="1">
        <v>5344.0666666666602</v>
      </c>
      <c r="W35" s="1">
        <v>5285.5</v>
      </c>
      <c r="X35" s="1">
        <v>5485.7999999999902</v>
      </c>
      <c r="Y35" s="1">
        <v>5146.9333333333298</v>
      </c>
      <c r="Z35" s="1">
        <v>5063.6666666666597</v>
      </c>
      <c r="AA35" s="1">
        <v>4980.9333333333298</v>
      </c>
      <c r="AB35" s="1">
        <v>5062.1666666666597</v>
      </c>
      <c r="AC35" s="1">
        <v>5631.4333333333298</v>
      </c>
      <c r="AD35" s="1">
        <v>5908.2</v>
      </c>
      <c r="AE35" s="1">
        <v>6188.7</v>
      </c>
      <c r="AF35" s="1">
        <v>6247.6666666666597</v>
      </c>
      <c r="AG35" s="1">
        <v>5387.9333333333298</v>
      </c>
      <c r="AH35" s="1">
        <v>3902.1</v>
      </c>
      <c r="AI35" s="1">
        <v>3146.36666666666</v>
      </c>
      <c r="AJ35" s="1">
        <v>2810.3333333333298</v>
      </c>
      <c r="AK35" s="1">
        <v>2218.6</v>
      </c>
      <c r="AL35" s="1">
        <v>1520.7</v>
      </c>
      <c r="AM35" s="1">
        <v>92833.033333333296</v>
      </c>
      <c r="AN35" s="1">
        <v>0</v>
      </c>
      <c r="AO35" s="1">
        <v>20253.7</v>
      </c>
      <c r="AP35" s="1">
        <v>9290.0333333333292</v>
      </c>
      <c r="AQ35" s="1">
        <v>13726.2</v>
      </c>
      <c r="AR35" s="1">
        <v>195070</v>
      </c>
      <c r="AS35" s="1">
        <v>195672</v>
      </c>
      <c r="AT35" s="1">
        <v>40399</v>
      </c>
      <c r="AU35" s="1">
        <v>41458</v>
      </c>
      <c r="AV35" s="1">
        <v>5203.3193359375</v>
      </c>
      <c r="AW35" s="1">
        <v>5212.80908203125</v>
      </c>
      <c r="AX35" s="1">
        <v>5236.3251953125</v>
      </c>
      <c r="AY35" s="1">
        <v>13407.8095703125</v>
      </c>
      <c r="AZ35" s="1">
        <v>6058.20947265625</v>
      </c>
      <c r="BA35" s="1">
        <v>5278.3779296875</v>
      </c>
      <c r="BB35" s="1">
        <v>5683.63525390625</v>
      </c>
      <c r="BC35" s="1">
        <v>8600.23046875</v>
      </c>
      <c r="BD35" s="1">
        <v>5454.55712890625</v>
      </c>
      <c r="BE35" s="1">
        <v>5792.8720703125</v>
      </c>
      <c r="BF35" s="1">
        <v>3853.0498046875</v>
      </c>
      <c r="BG35" s="1">
        <v>20964.126953125</v>
      </c>
      <c r="BH35" s="1">
        <f t="shared" si="0"/>
        <v>90745.322265625</v>
      </c>
      <c r="BI35" s="1">
        <f t="shared" si="1"/>
        <v>-2087.7110677082965</v>
      </c>
      <c r="BJ35" s="1">
        <f t="shared" si="2"/>
        <v>4358537.5022317152</v>
      </c>
    </row>
    <row r="36" spans="1:62" x14ac:dyDescent="0.25">
      <c r="A36" s="1">
        <v>41430</v>
      </c>
      <c r="B36" s="1">
        <v>40480</v>
      </c>
      <c r="C36" s="1">
        <v>239</v>
      </c>
      <c r="D36" s="1">
        <v>2</v>
      </c>
      <c r="E36" s="1">
        <v>239</v>
      </c>
      <c r="F36" s="1">
        <v>239</v>
      </c>
      <c r="G36" s="1">
        <v>5</v>
      </c>
      <c r="H36" s="1">
        <v>5</v>
      </c>
      <c r="I36" s="1">
        <v>182.04</v>
      </c>
      <c r="J36" s="1">
        <v>182.1</v>
      </c>
      <c r="K36" s="1" t="s">
        <v>125</v>
      </c>
      <c r="L36" s="1">
        <v>4</v>
      </c>
      <c r="M36" s="1" t="s">
        <v>126</v>
      </c>
      <c r="N36" s="1">
        <v>239</v>
      </c>
      <c r="O36" s="1">
        <v>1004.16666666666</v>
      </c>
      <c r="P36" s="1">
        <v>610.46666666666601</v>
      </c>
      <c r="Q36" s="1">
        <v>500.2</v>
      </c>
      <c r="R36" s="1">
        <v>549.29999999999995</v>
      </c>
      <c r="S36" s="1">
        <v>1034.93333333333</v>
      </c>
      <c r="T36" s="1">
        <v>2296.5666666666598</v>
      </c>
      <c r="U36" s="1">
        <v>4080.6666666666601</v>
      </c>
      <c r="V36" s="1">
        <v>5186.7666666666601</v>
      </c>
      <c r="W36" s="1">
        <v>4888.0666666666602</v>
      </c>
      <c r="X36" s="1">
        <v>4385.8999999999996</v>
      </c>
      <c r="Y36" s="1">
        <v>4315.1666666666597</v>
      </c>
      <c r="Z36" s="1">
        <v>4615.3666666666604</v>
      </c>
      <c r="AA36" s="1">
        <v>5210.3666666666604</v>
      </c>
      <c r="AB36" s="1">
        <v>5518.1333333333296</v>
      </c>
      <c r="AC36" s="1">
        <v>6119.1</v>
      </c>
      <c r="AD36" s="1">
        <v>6505.4</v>
      </c>
      <c r="AE36" s="1">
        <v>6574.7333333333299</v>
      </c>
      <c r="AF36" s="1">
        <v>6655.0666666666602</v>
      </c>
      <c r="AG36" s="1">
        <v>6099.5666666666602</v>
      </c>
      <c r="AH36" s="1">
        <v>4837.0666666666602</v>
      </c>
      <c r="AI36" s="1">
        <v>4084.4</v>
      </c>
      <c r="AJ36" s="1">
        <v>3758.4666666666599</v>
      </c>
      <c r="AK36" s="1">
        <v>2701.63333333333</v>
      </c>
      <c r="AL36" s="1">
        <v>1749.1</v>
      </c>
      <c r="AM36" s="1">
        <v>93280.599999999904</v>
      </c>
      <c r="AN36" s="1">
        <v>0</v>
      </c>
      <c r="AO36" s="1">
        <v>19659.0333333333</v>
      </c>
      <c r="AP36" s="1">
        <v>10936.6333333333</v>
      </c>
      <c r="AQ36" s="1">
        <v>15992.666666666601</v>
      </c>
      <c r="AR36" s="1">
        <v>195205</v>
      </c>
      <c r="AS36" s="1">
        <v>195071</v>
      </c>
      <c r="AT36" s="1">
        <v>41430</v>
      </c>
      <c r="AU36" s="1">
        <v>40480</v>
      </c>
      <c r="AV36" s="1">
        <v>4775.853515625</v>
      </c>
      <c r="AW36" s="1">
        <v>6397.15625</v>
      </c>
      <c r="AX36" s="1">
        <v>6506.15380859375</v>
      </c>
      <c r="AY36" s="1">
        <v>13373.986328125</v>
      </c>
      <c r="AZ36" s="1">
        <v>4926.94384765625</v>
      </c>
      <c r="BA36" s="1">
        <v>5786.00244140625</v>
      </c>
      <c r="BB36" s="1">
        <v>4409.326171875</v>
      </c>
      <c r="BC36" s="1">
        <v>11280.7890625</v>
      </c>
      <c r="BD36" s="1">
        <v>6630.7822265625</v>
      </c>
      <c r="BE36" s="1">
        <v>4425.330078125</v>
      </c>
      <c r="BF36" s="1">
        <v>2660.28173828125</v>
      </c>
      <c r="BG36" s="1">
        <v>21209.646484375</v>
      </c>
      <c r="BH36" s="1">
        <f t="shared" si="0"/>
        <v>92382.251953125</v>
      </c>
      <c r="BI36" s="1">
        <f t="shared" si="1"/>
        <v>-898.34804687490396</v>
      </c>
      <c r="BJ36" s="1">
        <f t="shared" si="2"/>
        <v>807029.21332395461</v>
      </c>
    </row>
    <row r="37" spans="1:62" x14ac:dyDescent="0.25">
      <c r="A37" s="1">
        <v>42013</v>
      </c>
      <c r="B37" s="1">
        <v>47082</v>
      </c>
      <c r="C37" s="1">
        <v>19</v>
      </c>
      <c r="D37" s="1">
        <v>2</v>
      </c>
      <c r="E37" s="1">
        <v>19</v>
      </c>
      <c r="F37" s="1">
        <v>19</v>
      </c>
      <c r="G37" s="1">
        <v>405</v>
      </c>
      <c r="H37" s="1">
        <v>405</v>
      </c>
      <c r="I37" s="1">
        <v>28.62</v>
      </c>
      <c r="J37" s="1">
        <v>28.6</v>
      </c>
      <c r="K37" s="1" t="s">
        <v>125</v>
      </c>
      <c r="L37" s="1">
        <v>2</v>
      </c>
      <c r="M37" s="1" t="s">
        <v>126</v>
      </c>
      <c r="N37" s="1">
        <v>19</v>
      </c>
      <c r="O37" s="1">
        <v>383.916666666666</v>
      </c>
      <c r="P37" s="1">
        <v>294.53333333333302</v>
      </c>
      <c r="Q37" s="1">
        <v>241.266666666666</v>
      </c>
      <c r="R37" s="1">
        <v>306.98333333333301</v>
      </c>
      <c r="S37" s="1">
        <v>806.89999999999895</v>
      </c>
      <c r="T37" s="1">
        <v>2251.1</v>
      </c>
      <c r="U37" s="1">
        <v>3494.65</v>
      </c>
      <c r="V37" s="1">
        <v>3101.38333333333</v>
      </c>
      <c r="W37" s="1">
        <v>3024.6</v>
      </c>
      <c r="X37" s="1">
        <v>2960.05</v>
      </c>
      <c r="Y37" s="1">
        <v>2771.8</v>
      </c>
      <c r="Z37" s="1">
        <v>2730.0333333333301</v>
      </c>
      <c r="AA37" s="1">
        <v>2819.5</v>
      </c>
      <c r="AB37" s="1">
        <v>2990.6666666666601</v>
      </c>
      <c r="AC37" s="1">
        <v>3454.5666666666598</v>
      </c>
      <c r="AD37" s="1">
        <v>3680.63333333333</v>
      </c>
      <c r="AE37" s="1">
        <v>3794.55</v>
      </c>
      <c r="AF37" s="1">
        <v>3666.0666666666598</v>
      </c>
      <c r="AG37" s="1">
        <v>2996.4833333333299</v>
      </c>
      <c r="AH37" s="1">
        <v>2074.5500000000002</v>
      </c>
      <c r="AI37" s="1">
        <v>1715.2166666666601</v>
      </c>
      <c r="AJ37" s="1">
        <v>1546.9166666666599</v>
      </c>
      <c r="AK37" s="1">
        <v>1111.2</v>
      </c>
      <c r="AL37" s="1">
        <v>780.9</v>
      </c>
      <c r="AM37" s="1">
        <v>52998.466666666602</v>
      </c>
      <c r="AN37" s="1">
        <v>0</v>
      </c>
      <c r="AO37" s="1">
        <v>11311.9999999999</v>
      </c>
      <c r="AP37" s="1">
        <v>5071.0333333333301</v>
      </c>
      <c r="AQ37" s="1">
        <v>8041.1500000003298</v>
      </c>
      <c r="AR37" s="1">
        <v>195232</v>
      </c>
      <c r="AS37" s="1">
        <v>194833</v>
      </c>
      <c r="AT37" s="1">
        <v>42013</v>
      </c>
      <c r="AU37" s="1">
        <v>47082</v>
      </c>
      <c r="AV37" s="1">
        <v>3374.13940429687</v>
      </c>
      <c r="AW37" s="1">
        <v>3579.71044921875</v>
      </c>
      <c r="AX37" s="1">
        <v>3660.70874023437</v>
      </c>
      <c r="AY37" s="1">
        <v>11657.05859375</v>
      </c>
      <c r="AZ37" s="1">
        <v>3777.74194335937</v>
      </c>
      <c r="BA37" s="1">
        <v>3478.75439453125</v>
      </c>
      <c r="BB37" s="1">
        <v>3633.44946289062</v>
      </c>
      <c r="BC37" s="1">
        <v>6211.541015625</v>
      </c>
      <c r="BD37" s="1">
        <v>3786.31005859375</v>
      </c>
      <c r="BE37" s="1">
        <v>3562.3359375</v>
      </c>
      <c r="BF37" s="1">
        <v>2878.69506835937</v>
      </c>
      <c r="BG37" s="1">
        <v>13747.4833984375</v>
      </c>
      <c r="BH37" s="1">
        <f t="shared" si="0"/>
        <v>63347.928466796846</v>
      </c>
      <c r="BI37" s="1">
        <f t="shared" si="1"/>
        <v>10349.461800130244</v>
      </c>
      <c r="BJ37" s="1">
        <f t="shared" si="2"/>
        <v>107111359.55235516</v>
      </c>
    </row>
    <row r="38" spans="1:62" x14ac:dyDescent="0.25">
      <c r="A38" s="1">
        <v>45470</v>
      </c>
      <c r="B38" s="1">
        <v>43681</v>
      </c>
      <c r="C38" s="1">
        <v>256</v>
      </c>
      <c r="D38" s="1">
        <v>2</v>
      </c>
      <c r="E38" s="1">
        <v>256</v>
      </c>
      <c r="F38" s="1">
        <v>256</v>
      </c>
      <c r="G38" s="1">
        <v>5</v>
      </c>
      <c r="H38" s="1">
        <v>5</v>
      </c>
      <c r="I38" s="1">
        <v>180.17</v>
      </c>
      <c r="J38" s="1">
        <v>180.23</v>
      </c>
      <c r="K38" s="1" t="s">
        <v>125</v>
      </c>
      <c r="L38" s="1">
        <v>4</v>
      </c>
      <c r="M38" s="1" t="s">
        <v>126</v>
      </c>
      <c r="N38" s="1">
        <v>256</v>
      </c>
      <c r="O38" s="1">
        <v>1037.4666666666601</v>
      </c>
      <c r="P38" s="1">
        <v>628.29999999999995</v>
      </c>
      <c r="Q38" s="1">
        <v>493.8</v>
      </c>
      <c r="R38" s="1">
        <v>516.16666666666595</v>
      </c>
      <c r="S38" s="1">
        <v>914.4</v>
      </c>
      <c r="T38" s="1">
        <v>1932.7666666666601</v>
      </c>
      <c r="U38" s="1">
        <v>3534.0666666666598</v>
      </c>
      <c r="V38" s="1">
        <v>4816.0666666666602</v>
      </c>
      <c r="W38" s="1">
        <v>4669.3999999999996</v>
      </c>
      <c r="X38" s="1">
        <v>4226.7333333333299</v>
      </c>
      <c r="Y38" s="1">
        <v>4178.4333333333298</v>
      </c>
      <c r="Z38" s="1">
        <v>4563.8666666666604</v>
      </c>
      <c r="AA38" s="1">
        <v>5110.1333333333296</v>
      </c>
      <c r="AB38" s="1">
        <v>5329.7333333333299</v>
      </c>
      <c r="AC38" s="1">
        <v>5933.3666666666604</v>
      </c>
      <c r="AD38" s="1">
        <v>6294.1333333333296</v>
      </c>
      <c r="AE38" s="1">
        <v>6278.1</v>
      </c>
      <c r="AF38" s="1">
        <v>6326.4</v>
      </c>
      <c r="AG38" s="1">
        <v>5951.0666666666602</v>
      </c>
      <c r="AH38" s="1">
        <v>4716.8333333333303</v>
      </c>
      <c r="AI38" s="1">
        <v>3840.3333333333298</v>
      </c>
      <c r="AJ38" s="1">
        <v>3549.5333333333301</v>
      </c>
      <c r="AK38" s="1">
        <v>2644.13333333333</v>
      </c>
      <c r="AL38" s="1">
        <v>1777.0333333333299</v>
      </c>
      <c r="AM38" s="1">
        <v>89262.266666666706</v>
      </c>
      <c r="AN38" s="1">
        <v>0</v>
      </c>
      <c r="AO38" s="1">
        <v>19182.166666666599</v>
      </c>
      <c r="AP38" s="1">
        <v>10667.9</v>
      </c>
      <c r="AQ38" s="1">
        <v>15401.166666666601</v>
      </c>
      <c r="AR38" s="1">
        <v>195066</v>
      </c>
      <c r="AS38" s="1">
        <v>195211</v>
      </c>
      <c r="AT38" s="1">
        <v>45470</v>
      </c>
      <c r="AU38" s="1">
        <v>43681</v>
      </c>
      <c r="AV38" s="1">
        <v>4851.14501953125</v>
      </c>
      <c r="AW38" s="1">
        <v>6505.72607421875</v>
      </c>
      <c r="AX38" s="1">
        <v>6522.4775390625</v>
      </c>
      <c r="AY38" s="1">
        <v>13380.796875</v>
      </c>
      <c r="AZ38" s="1">
        <v>4936.12890625</v>
      </c>
      <c r="BA38" s="1">
        <v>5883.4091796875</v>
      </c>
      <c r="BB38" s="1">
        <v>4458.140625</v>
      </c>
      <c r="BC38" s="1">
        <v>11281.0390625</v>
      </c>
      <c r="BD38" s="1">
        <v>6709.2734375</v>
      </c>
      <c r="BE38" s="1">
        <v>4548.26220703125</v>
      </c>
      <c r="BF38" s="1">
        <v>2787.8544921875</v>
      </c>
      <c r="BG38" s="1">
        <v>21580.408203125</v>
      </c>
      <c r="BH38" s="1">
        <f t="shared" si="0"/>
        <v>93444.66162109375</v>
      </c>
      <c r="BI38" s="1">
        <f t="shared" si="1"/>
        <v>4182.3949544270436</v>
      </c>
      <c r="BJ38" s="1">
        <f t="shared" si="2"/>
        <v>17492427.55481679</v>
      </c>
    </row>
    <row r="39" spans="1:62" x14ac:dyDescent="0.25">
      <c r="A39" s="1">
        <v>46778</v>
      </c>
      <c r="B39" s="1">
        <v>49717</v>
      </c>
      <c r="C39" s="1">
        <v>175</v>
      </c>
      <c r="D39" s="1">
        <v>2</v>
      </c>
      <c r="E39" s="1">
        <v>175</v>
      </c>
      <c r="F39" s="1">
        <v>175</v>
      </c>
      <c r="G39" s="1">
        <v>5</v>
      </c>
      <c r="H39" s="1">
        <v>5</v>
      </c>
      <c r="I39" s="1">
        <v>178.75</v>
      </c>
      <c r="J39" s="1">
        <v>178.81</v>
      </c>
      <c r="K39" s="1" t="s">
        <v>125</v>
      </c>
      <c r="L39" s="1">
        <v>3</v>
      </c>
      <c r="M39" s="1" t="s">
        <v>126</v>
      </c>
      <c r="N39" s="1">
        <v>175</v>
      </c>
      <c r="O39" s="1">
        <v>652.42499999999995</v>
      </c>
      <c r="P39" s="1">
        <v>473.65</v>
      </c>
      <c r="Q39" s="1">
        <v>395.72500000000002</v>
      </c>
      <c r="R39" s="1">
        <v>562</v>
      </c>
      <c r="S39" s="1">
        <v>1246.0999999999999</v>
      </c>
      <c r="T39" s="1">
        <v>3579.65</v>
      </c>
      <c r="U39" s="1">
        <v>4798.3999999999996</v>
      </c>
      <c r="V39" s="1">
        <v>4048.6750000000002</v>
      </c>
      <c r="W39" s="1">
        <v>3915.2249999999999</v>
      </c>
      <c r="X39" s="1">
        <v>4415.8249999999998</v>
      </c>
      <c r="Y39" s="1">
        <v>4389.62499999999</v>
      </c>
      <c r="Z39" s="1">
        <v>4307.1750000000002</v>
      </c>
      <c r="AA39" s="1">
        <v>4233.3999999999996</v>
      </c>
      <c r="AB39" s="1">
        <v>4272.9250000000002</v>
      </c>
      <c r="AC39" s="1">
        <v>4704.0749999999998</v>
      </c>
      <c r="AD39" s="1">
        <v>4843.0749999999998</v>
      </c>
      <c r="AE39" s="1">
        <v>5044.95</v>
      </c>
      <c r="AF39" s="1">
        <v>5126.4750000000004</v>
      </c>
      <c r="AG39" s="1">
        <v>4524.8500000000004</v>
      </c>
      <c r="AH39" s="1">
        <v>3350.05</v>
      </c>
      <c r="AI39" s="1">
        <v>2801.9</v>
      </c>
      <c r="AJ39" s="1">
        <v>2525.7249999999999</v>
      </c>
      <c r="AK39" s="1">
        <v>1934.0250000000001</v>
      </c>
      <c r="AL39" s="1">
        <v>1223.9749999999999</v>
      </c>
      <c r="AM39" s="1">
        <v>77369.899999999907</v>
      </c>
      <c r="AN39" s="1">
        <v>0</v>
      </c>
      <c r="AO39" s="1">
        <v>17203.125</v>
      </c>
      <c r="AP39" s="1">
        <v>7874.8999999999896</v>
      </c>
      <c r="AQ39" s="1">
        <v>11815.525</v>
      </c>
      <c r="AR39" s="1">
        <v>195002</v>
      </c>
      <c r="AS39" s="1">
        <v>194829</v>
      </c>
      <c r="AT39" s="1">
        <v>46778</v>
      </c>
      <c r="AU39" s="1">
        <v>49717</v>
      </c>
      <c r="AV39" s="1">
        <v>4817.66259765625</v>
      </c>
      <c r="AW39" s="1">
        <v>4871.29052734375</v>
      </c>
      <c r="AX39" s="1">
        <v>4935.60009765625</v>
      </c>
      <c r="AY39" s="1">
        <v>12721.5107421875</v>
      </c>
      <c r="AZ39" s="1">
        <v>5751.15869140625</v>
      </c>
      <c r="BA39" s="1">
        <v>5041.890625</v>
      </c>
      <c r="BB39" s="1">
        <v>5415.9599609375</v>
      </c>
      <c r="BC39" s="1">
        <v>8140.59228515625</v>
      </c>
      <c r="BD39" s="1">
        <v>5173.13818359375</v>
      </c>
      <c r="BE39" s="1">
        <v>5541.033203125</v>
      </c>
      <c r="BF39" s="1">
        <v>3793.00634765625</v>
      </c>
      <c r="BG39" s="1">
        <v>19822.298828125</v>
      </c>
      <c r="BH39" s="1">
        <f t="shared" si="0"/>
        <v>86025.14208984375</v>
      </c>
      <c r="BI39" s="1">
        <f t="shared" si="1"/>
        <v>8655.2420898438431</v>
      </c>
      <c r="BJ39" s="1">
        <f t="shared" si="2"/>
        <v>74913215.633804411</v>
      </c>
    </row>
    <row r="40" spans="1:62" x14ac:dyDescent="0.25">
      <c r="A40" s="1">
        <v>47057</v>
      </c>
      <c r="B40" s="1">
        <v>186111</v>
      </c>
      <c r="C40" s="1">
        <v>18</v>
      </c>
      <c r="D40" s="1">
        <v>2</v>
      </c>
      <c r="E40" s="1">
        <v>18</v>
      </c>
      <c r="F40" s="1">
        <v>18</v>
      </c>
      <c r="G40" s="1">
        <v>405</v>
      </c>
      <c r="H40" s="1">
        <v>405</v>
      </c>
      <c r="I40" s="1">
        <v>28.62</v>
      </c>
      <c r="J40" s="1">
        <v>28.6</v>
      </c>
      <c r="K40" s="1" t="s">
        <v>125</v>
      </c>
      <c r="L40" s="1">
        <v>2</v>
      </c>
      <c r="M40" s="1" t="s">
        <v>126</v>
      </c>
      <c r="N40" s="1">
        <v>18</v>
      </c>
      <c r="O40" s="1">
        <v>440.4</v>
      </c>
      <c r="P40" s="1">
        <v>286.61666666666599</v>
      </c>
      <c r="Q40" s="1">
        <v>291.73333333333301</v>
      </c>
      <c r="R40" s="1">
        <v>312.31666666666598</v>
      </c>
      <c r="S40" s="1">
        <v>677.28333333333296</v>
      </c>
      <c r="T40" s="1">
        <v>1662</v>
      </c>
      <c r="U40" s="1">
        <v>2746.0666666666598</v>
      </c>
      <c r="V40" s="1">
        <v>3183.95</v>
      </c>
      <c r="W40" s="1">
        <v>2779.1</v>
      </c>
      <c r="X40" s="1">
        <v>2559.5</v>
      </c>
      <c r="Y40" s="1">
        <v>2555.1666666666601</v>
      </c>
      <c r="Z40" s="1">
        <v>2761.63333333333</v>
      </c>
      <c r="AA40" s="1">
        <v>2910.5166666666601</v>
      </c>
      <c r="AB40" s="1">
        <v>3189.55</v>
      </c>
      <c r="AC40" s="1">
        <v>3484.4666666666599</v>
      </c>
      <c r="AD40" s="1">
        <v>3756.1833333333302</v>
      </c>
      <c r="AE40" s="1">
        <v>3860.25</v>
      </c>
      <c r="AF40" s="1">
        <v>3771.8</v>
      </c>
      <c r="AG40" s="1">
        <v>3321.2666666666601</v>
      </c>
      <c r="AH40" s="1">
        <v>2415.88333333333</v>
      </c>
      <c r="AI40" s="1">
        <v>1850.35</v>
      </c>
      <c r="AJ40" s="1">
        <v>1610.3333333333301</v>
      </c>
      <c r="AK40" s="1">
        <v>1196.11666666666</v>
      </c>
      <c r="AL40" s="1">
        <v>722.14999999999895</v>
      </c>
      <c r="AM40" s="1">
        <v>52344.633333333302</v>
      </c>
      <c r="AN40" s="1">
        <v>0</v>
      </c>
      <c r="AO40" s="1">
        <v>11416.866666666599</v>
      </c>
      <c r="AP40" s="1">
        <v>5737.15</v>
      </c>
      <c r="AQ40" s="1">
        <v>8419.5666666699999</v>
      </c>
      <c r="AR40" s="1">
        <v>195501</v>
      </c>
      <c r="AS40" s="1">
        <v>195575</v>
      </c>
      <c r="AT40" s="1">
        <v>47057</v>
      </c>
      <c r="AU40" s="1">
        <v>186111</v>
      </c>
      <c r="AV40" s="1">
        <v>3013.60815429687</v>
      </c>
      <c r="AW40" s="1">
        <v>3944.78369140625</v>
      </c>
      <c r="AX40" s="1">
        <v>4032.21850585937</v>
      </c>
      <c r="AY40" s="1">
        <v>11279.33203125</v>
      </c>
      <c r="AZ40" s="1">
        <v>3310.86303710937</v>
      </c>
      <c r="BA40" s="1">
        <v>3661.55346679687</v>
      </c>
      <c r="BB40" s="1">
        <v>3025.70190429687</v>
      </c>
      <c r="BC40" s="1">
        <v>6875.0888671875</v>
      </c>
      <c r="BD40" s="1">
        <v>4149.7021484375</v>
      </c>
      <c r="BE40" s="1">
        <v>2999.63549804687</v>
      </c>
      <c r="BF40" s="1">
        <v>2203.25952148437</v>
      </c>
      <c r="BG40" s="1">
        <v>13269.9365234375</v>
      </c>
      <c r="BH40" s="1">
        <f t="shared" si="0"/>
        <v>61765.683349609339</v>
      </c>
      <c r="BI40" s="1">
        <f t="shared" si="1"/>
        <v>9421.0500162760363</v>
      </c>
      <c r="BJ40" s="1">
        <f t="shared" si="2"/>
        <v>88756183.409174711</v>
      </c>
    </row>
    <row r="41" spans="1:62" x14ac:dyDescent="0.25">
      <c r="A41" s="1">
        <v>47622</v>
      </c>
      <c r="B41" s="1">
        <v>52019</v>
      </c>
      <c r="C41" s="1">
        <v>61</v>
      </c>
      <c r="D41" s="1">
        <v>2</v>
      </c>
      <c r="E41" s="1">
        <v>61</v>
      </c>
      <c r="F41" s="1">
        <v>61</v>
      </c>
      <c r="G41" s="1">
        <v>405</v>
      </c>
      <c r="H41" s="1">
        <v>405</v>
      </c>
      <c r="I41" s="1">
        <v>25.53</v>
      </c>
      <c r="J41" s="1">
        <v>25.51</v>
      </c>
      <c r="K41" s="1" t="s">
        <v>125</v>
      </c>
      <c r="L41" s="1">
        <v>2</v>
      </c>
      <c r="M41" s="1" t="s">
        <v>126</v>
      </c>
      <c r="N41" s="1">
        <v>61</v>
      </c>
      <c r="O41" s="1">
        <v>381.933333333333</v>
      </c>
      <c r="P41" s="1">
        <v>299.04999999999899</v>
      </c>
      <c r="Q41" s="1">
        <v>268.683333333333</v>
      </c>
      <c r="R41" s="1">
        <v>365.53333333333302</v>
      </c>
      <c r="S41" s="1">
        <v>865.36666666666599</v>
      </c>
      <c r="T41" s="1">
        <v>2524.9</v>
      </c>
      <c r="U41" s="1">
        <v>3507.1833333333302</v>
      </c>
      <c r="V41" s="1">
        <v>2755.7</v>
      </c>
      <c r="W41" s="1">
        <v>2792.95</v>
      </c>
      <c r="X41" s="1">
        <v>3204.4166666666601</v>
      </c>
      <c r="Y41" s="1">
        <v>3209.9666666666599</v>
      </c>
      <c r="Z41" s="1">
        <v>3050.3333333333298</v>
      </c>
      <c r="AA41" s="1">
        <v>3076.9666666666599</v>
      </c>
      <c r="AB41" s="1">
        <v>3176.45</v>
      </c>
      <c r="AC41" s="1">
        <v>3456.35</v>
      </c>
      <c r="AD41" s="1">
        <v>3617.0166666666601</v>
      </c>
      <c r="AE41" s="1">
        <v>3627.6833333333302</v>
      </c>
      <c r="AF41" s="1">
        <v>3456.6666666666601</v>
      </c>
      <c r="AG41" s="1">
        <v>2950.1</v>
      </c>
      <c r="AH41" s="1">
        <v>1995.55</v>
      </c>
      <c r="AI41" s="1">
        <v>1633.6666666666599</v>
      </c>
      <c r="AJ41" s="1">
        <v>1499.43333333333</v>
      </c>
      <c r="AK41" s="1">
        <v>1076.3</v>
      </c>
      <c r="AL41" s="1">
        <v>742.41666666666595</v>
      </c>
      <c r="AM41" s="1">
        <v>53534.616666666603</v>
      </c>
      <c r="AN41" s="1">
        <v>0</v>
      </c>
      <c r="AO41" s="1">
        <v>12513.7166666666</v>
      </c>
      <c r="AP41" s="1">
        <v>4945.6499999999996</v>
      </c>
      <c r="AQ41" s="1">
        <v>8267.1833333333307</v>
      </c>
      <c r="AR41" s="1">
        <v>195714</v>
      </c>
      <c r="AS41" s="1">
        <v>195712</v>
      </c>
      <c r="AT41" s="1">
        <v>47622</v>
      </c>
      <c r="AU41" s="1">
        <v>52019</v>
      </c>
      <c r="AV41" s="1">
        <v>3437.93359375</v>
      </c>
      <c r="AW41" s="1">
        <v>3333.18505859375</v>
      </c>
      <c r="AX41" s="1">
        <v>3465.2939453125</v>
      </c>
      <c r="AY41" s="1">
        <v>11943.1982421875</v>
      </c>
      <c r="AZ41" s="1">
        <v>3774.46948242187</v>
      </c>
      <c r="BA41" s="1">
        <v>3373.12060546875</v>
      </c>
      <c r="BB41" s="1">
        <v>3720.0166015625</v>
      </c>
      <c r="BC41" s="1">
        <v>5625.966796875</v>
      </c>
      <c r="BD41" s="1">
        <v>3480.09008789062</v>
      </c>
      <c r="BE41" s="1">
        <v>3767.83325195312</v>
      </c>
      <c r="BF41" s="1">
        <v>3187.57397460937</v>
      </c>
      <c r="BG41" s="1">
        <v>13377.9775390625</v>
      </c>
      <c r="BH41" s="1">
        <f t="shared" si="0"/>
        <v>62486.659179687478</v>
      </c>
      <c r="BI41" s="1">
        <f t="shared" si="1"/>
        <v>8952.042513020875</v>
      </c>
      <c r="BJ41" s="1">
        <f t="shared" si="2"/>
        <v>80139065.15493311</v>
      </c>
    </row>
    <row r="42" spans="1:62" x14ac:dyDescent="0.25">
      <c r="A42" s="1">
        <v>49469</v>
      </c>
      <c r="B42" s="1">
        <v>46750</v>
      </c>
      <c r="C42" s="1">
        <v>224</v>
      </c>
      <c r="D42" s="1">
        <v>2</v>
      </c>
      <c r="E42" s="1">
        <v>224</v>
      </c>
      <c r="F42" s="1">
        <v>224</v>
      </c>
      <c r="G42" s="1">
        <v>5</v>
      </c>
      <c r="H42" s="1">
        <v>5</v>
      </c>
      <c r="I42" s="1">
        <v>178.75</v>
      </c>
      <c r="J42" s="1">
        <v>178.81</v>
      </c>
      <c r="K42" s="1" t="s">
        <v>125</v>
      </c>
      <c r="L42" s="1">
        <v>3</v>
      </c>
      <c r="M42" s="1" t="s">
        <v>126</v>
      </c>
      <c r="N42" s="1">
        <v>224</v>
      </c>
      <c r="O42" s="1">
        <v>1021.42499999999</v>
      </c>
      <c r="P42" s="1">
        <v>621.849999999999</v>
      </c>
      <c r="Q42" s="1">
        <v>498.17500000000001</v>
      </c>
      <c r="R42" s="1">
        <v>471.67500000000001</v>
      </c>
      <c r="S42" s="1">
        <v>843.04999999999905</v>
      </c>
      <c r="T42" s="1">
        <v>1750.9</v>
      </c>
      <c r="U42" s="1">
        <v>3220.4</v>
      </c>
      <c r="V42" s="1">
        <v>4548.6000000000004</v>
      </c>
      <c r="W42" s="1">
        <v>4387.95</v>
      </c>
      <c r="X42" s="1">
        <v>3842.9250000000002</v>
      </c>
      <c r="Y42" s="1">
        <v>3808.1</v>
      </c>
      <c r="Z42" s="1">
        <v>4108.5749999999998</v>
      </c>
      <c r="AA42" s="1">
        <v>4550.3249999999998</v>
      </c>
      <c r="AB42" s="1">
        <v>4772.7749999999996</v>
      </c>
      <c r="AC42" s="1">
        <v>5213.1999999999898</v>
      </c>
      <c r="AD42" s="1">
        <v>5217.95</v>
      </c>
      <c r="AE42" s="1">
        <v>5018.05</v>
      </c>
      <c r="AF42" s="1">
        <v>5006.8999999999996</v>
      </c>
      <c r="AG42" s="1">
        <v>4939.4250000000002</v>
      </c>
      <c r="AH42" s="1">
        <v>4164.3500000000004</v>
      </c>
      <c r="AI42" s="1">
        <v>3509.45</v>
      </c>
      <c r="AJ42" s="1">
        <v>3309.0250000000001</v>
      </c>
      <c r="AK42" s="1">
        <v>2529.6999999999998</v>
      </c>
      <c r="AL42" s="1">
        <v>1749.45</v>
      </c>
      <c r="AM42" s="1">
        <v>79104.225000000006</v>
      </c>
      <c r="AN42" s="1">
        <v>0</v>
      </c>
      <c r="AO42" s="1">
        <v>17239.775000000001</v>
      </c>
      <c r="AP42" s="1">
        <v>9103.7749999999996</v>
      </c>
      <c r="AQ42" s="1">
        <v>14553.8</v>
      </c>
      <c r="AR42" s="1">
        <v>195240</v>
      </c>
      <c r="AS42" s="1">
        <v>195679</v>
      </c>
      <c r="AT42" s="1">
        <v>49469</v>
      </c>
      <c r="AU42" s="1">
        <v>46750</v>
      </c>
      <c r="AV42" s="1">
        <v>4706.2275390625</v>
      </c>
      <c r="AW42" s="1">
        <v>6232.90625</v>
      </c>
      <c r="AX42" s="1">
        <v>6229.61962890625</v>
      </c>
      <c r="AY42" s="1">
        <v>12573.3525390625</v>
      </c>
      <c r="AZ42" s="1">
        <v>4699.85888671875</v>
      </c>
      <c r="BA42" s="1">
        <v>5654.31689453125</v>
      </c>
      <c r="BB42" s="1">
        <v>4157.21240234375</v>
      </c>
      <c r="BC42" s="1">
        <v>10895.21484375</v>
      </c>
      <c r="BD42" s="1">
        <v>6489.83544921875</v>
      </c>
      <c r="BE42" s="1">
        <v>4324.0048828125</v>
      </c>
      <c r="BF42" s="1">
        <v>2691.78369140625</v>
      </c>
      <c r="BG42" s="1">
        <v>20730.23046875</v>
      </c>
      <c r="BH42" s="1">
        <f t="shared" si="0"/>
        <v>89384.5634765625</v>
      </c>
      <c r="BI42" s="1">
        <f t="shared" si="1"/>
        <v>10280.338476562494</v>
      </c>
      <c r="BJ42" s="1">
        <f t="shared" si="2"/>
        <v>105685359.19269127</v>
      </c>
    </row>
    <row r="43" spans="1:62" x14ac:dyDescent="0.25">
      <c r="A43" s="1">
        <v>50899</v>
      </c>
      <c r="B43" s="1">
        <v>54192</v>
      </c>
      <c r="C43" s="1">
        <v>294</v>
      </c>
      <c r="D43" s="1">
        <v>2</v>
      </c>
      <c r="E43" s="1">
        <v>294</v>
      </c>
      <c r="F43" s="1">
        <v>294</v>
      </c>
      <c r="G43" s="1">
        <v>5</v>
      </c>
      <c r="H43" s="1">
        <v>5</v>
      </c>
      <c r="I43" s="1">
        <v>177.22</v>
      </c>
      <c r="J43" s="1">
        <v>177.28</v>
      </c>
      <c r="K43" s="1" t="s">
        <v>125</v>
      </c>
      <c r="L43" s="1">
        <v>3</v>
      </c>
      <c r="M43" s="1" t="s">
        <v>126</v>
      </c>
      <c r="N43" s="1">
        <v>294</v>
      </c>
      <c r="O43" s="1">
        <v>481.6</v>
      </c>
      <c r="P43" s="1">
        <v>332.72500000000002</v>
      </c>
      <c r="Q43" s="1">
        <v>293.72500000000002</v>
      </c>
      <c r="R43" s="1">
        <v>427.75</v>
      </c>
      <c r="S43" s="1">
        <v>1053.9000000000001</v>
      </c>
      <c r="T43" s="1">
        <v>3078.9749999999999</v>
      </c>
      <c r="U43" s="1">
        <v>4424.3500000000004</v>
      </c>
      <c r="V43" s="1">
        <v>4079.35</v>
      </c>
      <c r="W43" s="1">
        <v>3855.375</v>
      </c>
      <c r="X43" s="1">
        <v>4013.875</v>
      </c>
      <c r="Y43" s="1">
        <v>3827.8249999999998</v>
      </c>
      <c r="Z43" s="1">
        <v>3569.05</v>
      </c>
      <c r="AA43" s="1">
        <v>3461.65</v>
      </c>
      <c r="AB43" s="1">
        <v>3407.49999999999</v>
      </c>
      <c r="AC43" s="1">
        <v>3627.4</v>
      </c>
      <c r="AD43" s="1">
        <v>3626.85</v>
      </c>
      <c r="AE43" s="1">
        <v>3766.25</v>
      </c>
      <c r="AF43" s="1">
        <v>3890.3</v>
      </c>
      <c r="AG43" s="1">
        <v>3395.5250000000001</v>
      </c>
      <c r="AH43" s="1">
        <v>2525.1</v>
      </c>
      <c r="AI43" s="1">
        <v>2130.2750000000001</v>
      </c>
      <c r="AJ43" s="1">
        <v>1958.35</v>
      </c>
      <c r="AK43" s="1">
        <v>1504.5</v>
      </c>
      <c r="AL43" s="1">
        <v>932.1</v>
      </c>
      <c r="AM43" s="1">
        <v>63664.3</v>
      </c>
      <c r="AN43" s="1">
        <v>0</v>
      </c>
      <c r="AO43" s="1">
        <v>14266.025</v>
      </c>
      <c r="AP43" s="1">
        <v>5920.625</v>
      </c>
      <c r="AQ43" s="1">
        <v>9114.9249999999993</v>
      </c>
      <c r="AR43" s="1">
        <v>195684</v>
      </c>
      <c r="AS43" s="1">
        <v>195685</v>
      </c>
      <c r="AT43" s="1">
        <v>50899</v>
      </c>
      <c r="AU43" s="1">
        <v>54192</v>
      </c>
      <c r="AV43" s="1">
        <v>4759.7470703125</v>
      </c>
      <c r="AW43" s="1">
        <v>4925.0458984375</v>
      </c>
      <c r="AX43" s="1">
        <v>5132.40869140625</v>
      </c>
      <c r="AY43" s="1">
        <v>13377.69140625</v>
      </c>
      <c r="AZ43" s="1">
        <v>5782.25048828125</v>
      </c>
      <c r="BA43" s="1">
        <v>5106.51953125</v>
      </c>
      <c r="BB43" s="1">
        <v>5492.373046875</v>
      </c>
      <c r="BC43" s="1">
        <v>8263.4453125</v>
      </c>
      <c r="BD43" s="1">
        <v>5193.8955078125</v>
      </c>
      <c r="BE43" s="1">
        <v>5625.38720703125</v>
      </c>
      <c r="BF43" s="1">
        <v>4095.27270507812</v>
      </c>
      <c r="BG43" s="1">
        <v>20463.455078125</v>
      </c>
      <c r="BH43" s="1">
        <f t="shared" si="0"/>
        <v>88217.491943359375</v>
      </c>
      <c r="BI43" s="1">
        <f t="shared" si="1"/>
        <v>24553.191943359372</v>
      </c>
      <c r="BJ43" s="1">
        <f t="shared" si="2"/>
        <v>602859234.60744762</v>
      </c>
    </row>
    <row r="44" spans="1:62" x14ac:dyDescent="0.25">
      <c r="A44" s="1">
        <v>52010</v>
      </c>
      <c r="B44" s="1">
        <v>183764</v>
      </c>
      <c r="C44" s="1">
        <v>60</v>
      </c>
      <c r="D44" s="1">
        <v>2</v>
      </c>
      <c r="E44" s="1">
        <v>60</v>
      </c>
      <c r="F44" s="1">
        <v>60</v>
      </c>
      <c r="G44" s="1">
        <v>405</v>
      </c>
      <c r="H44" s="1">
        <v>405</v>
      </c>
      <c r="I44" s="1">
        <v>25.63</v>
      </c>
      <c r="J44" s="1">
        <v>25.61</v>
      </c>
      <c r="K44" s="1" t="s">
        <v>125</v>
      </c>
      <c r="L44" s="1">
        <v>3</v>
      </c>
      <c r="M44" s="1" t="s">
        <v>126</v>
      </c>
      <c r="N44" s="1">
        <v>60</v>
      </c>
      <c r="O44" s="1">
        <v>604.625</v>
      </c>
      <c r="P44" s="1">
        <v>411</v>
      </c>
      <c r="Q44" s="1">
        <v>411.55</v>
      </c>
      <c r="R44" s="1">
        <v>382.05</v>
      </c>
      <c r="S44" s="1">
        <v>813.4</v>
      </c>
      <c r="T44" s="1">
        <v>1903.85</v>
      </c>
      <c r="U44" s="1">
        <v>3279.9749999999999</v>
      </c>
      <c r="V44" s="1">
        <v>4133.6000000000004</v>
      </c>
      <c r="W44" s="1">
        <v>3754.4749999999999</v>
      </c>
      <c r="X44" s="1">
        <v>3394.9250000000002</v>
      </c>
      <c r="Y44" s="1">
        <v>3287.7</v>
      </c>
      <c r="Z44" s="1">
        <v>3721.6</v>
      </c>
      <c r="AA44" s="1">
        <v>4050.0250000000001</v>
      </c>
      <c r="AB44" s="1">
        <v>4373.75</v>
      </c>
      <c r="AC44" s="1">
        <v>4665.55</v>
      </c>
      <c r="AD44" s="1">
        <v>4702.4249999999902</v>
      </c>
      <c r="AE44" s="1">
        <v>4774.125</v>
      </c>
      <c r="AF44" s="1">
        <v>4628.1499999999996</v>
      </c>
      <c r="AG44" s="1">
        <v>4436.6749999999902</v>
      </c>
      <c r="AH44" s="1">
        <v>3578.0250000000001</v>
      </c>
      <c r="AI44" s="1">
        <v>2897.8</v>
      </c>
      <c r="AJ44" s="1">
        <v>2635</v>
      </c>
      <c r="AK44" s="1">
        <v>1879.9</v>
      </c>
      <c r="AL44" s="1">
        <v>1023.75</v>
      </c>
      <c r="AM44" s="1">
        <v>69743.925000000003</v>
      </c>
      <c r="AN44" s="1">
        <v>0</v>
      </c>
      <c r="AO44" s="1">
        <v>15433.075000000001</v>
      </c>
      <c r="AP44" s="1">
        <v>8014.7</v>
      </c>
      <c r="AQ44" s="1">
        <v>12452.68333333</v>
      </c>
      <c r="AR44" s="1">
        <v>195584</v>
      </c>
      <c r="AS44" s="1">
        <v>194970</v>
      </c>
      <c r="AT44" s="1">
        <v>52010</v>
      </c>
      <c r="AU44" s="1">
        <v>183764</v>
      </c>
      <c r="AV44" s="1">
        <v>3407.2998046875</v>
      </c>
      <c r="AW44" s="1">
        <v>4522.16943359375</v>
      </c>
      <c r="AX44" s="1">
        <v>4524.2451171875</v>
      </c>
      <c r="AY44" s="1">
        <v>11661.720703125</v>
      </c>
      <c r="AZ44" s="1">
        <v>3475.98559570312</v>
      </c>
      <c r="BA44" s="1">
        <v>4170.77099609375</v>
      </c>
      <c r="BB44" s="1">
        <v>3167.12475585937</v>
      </c>
      <c r="BC44" s="1">
        <v>7639.853515625</v>
      </c>
      <c r="BD44" s="1">
        <v>4740.4052734375</v>
      </c>
      <c r="BE44" s="1">
        <v>3091.80151367187</v>
      </c>
      <c r="BF44" s="1">
        <v>2072.7216796875</v>
      </c>
      <c r="BG44" s="1">
        <v>14899.091796875</v>
      </c>
      <c r="BH44" s="1">
        <f t="shared" si="0"/>
        <v>67373.19018554686</v>
      </c>
      <c r="BI44" s="1">
        <f t="shared" si="1"/>
        <v>-2370.7348144531425</v>
      </c>
      <c r="BJ44" s="1">
        <f t="shared" si="2"/>
        <v>5620383.5604601754</v>
      </c>
    </row>
    <row r="45" spans="1:62" x14ac:dyDescent="0.25">
      <c r="A45" s="1">
        <v>52615</v>
      </c>
      <c r="B45" s="1">
        <v>51481</v>
      </c>
      <c r="C45" s="1">
        <v>198</v>
      </c>
      <c r="D45" s="1">
        <v>2</v>
      </c>
      <c r="E45" s="1">
        <v>198</v>
      </c>
      <c r="F45" s="1">
        <v>198</v>
      </c>
      <c r="G45" s="1">
        <v>5</v>
      </c>
      <c r="H45" s="1">
        <v>5</v>
      </c>
      <c r="I45" s="1">
        <v>177.22</v>
      </c>
      <c r="J45" s="1">
        <v>177.28</v>
      </c>
      <c r="K45" s="1" t="s">
        <v>125</v>
      </c>
      <c r="L45" s="1">
        <v>4</v>
      </c>
      <c r="M45" s="1" t="s">
        <v>126</v>
      </c>
      <c r="N45" s="1">
        <v>198</v>
      </c>
      <c r="O45" s="1">
        <v>3692.9333333333302</v>
      </c>
      <c r="P45" s="1">
        <v>3868.6</v>
      </c>
      <c r="Q45" s="1">
        <v>3676.5</v>
      </c>
      <c r="R45" s="1">
        <v>3743.6666666666601</v>
      </c>
      <c r="S45" s="1">
        <v>4089.4666666666599</v>
      </c>
      <c r="T45" s="1">
        <v>3825.2333333333299</v>
      </c>
      <c r="U45" s="1">
        <v>3709.7666666666601</v>
      </c>
      <c r="V45" s="1">
        <v>3808.86666666666</v>
      </c>
      <c r="W45" s="1">
        <v>3730.2333333333299</v>
      </c>
      <c r="X45" s="1">
        <v>3799.4</v>
      </c>
      <c r="Y45" s="1">
        <v>3763.1</v>
      </c>
      <c r="Z45" s="1">
        <v>3341.3333333333298</v>
      </c>
      <c r="AA45" s="1">
        <v>3330.1666666666601</v>
      </c>
      <c r="AB45" s="1">
        <v>3100.0666666666598</v>
      </c>
      <c r="AC45" s="1">
        <v>3374.2</v>
      </c>
      <c r="AD45" s="1">
        <v>3185.3333333333298</v>
      </c>
      <c r="AE45" s="1">
        <v>3307.86666666666</v>
      </c>
      <c r="AF45" s="1">
        <v>3395.0333333333301</v>
      </c>
      <c r="AG45" s="1">
        <v>3378.1666666666601</v>
      </c>
      <c r="AH45" s="1">
        <v>3206.2</v>
      </c>
      <c r="AI45" s="1">
        <v>2778.6666666666601</v>
      </c>
      <c r="AJ45" s="1">
        <v>2677.1999999999898</v>
      </c>
      <c r="AK45" s="1">
        <v>2668.5333333333301</v>
      </c>
      <c r="AL45" s="1">
        <v>2666.8</v>
      </c>
      <c r="AM45" s="1">
        <v>82117.333333333605</v>
      </c>
      <c r="AN45" s="1">
        <v>0</v>
      </c>
      <c r="AO45" s="1">
        <v>13534.666666666601</v>
      </c>
      <c r="AP45" s="1">
        <v>6584.3666666666604</v>
      </c>
      <c r="AQ45" s="1">
        <v>29862.366666666599</v>
      </c>
      <c r="AR45" s="1">
        <v>195585</v>
      </c>
      <c r="AS45" s="1">
        <v>195507</v>
      </c>
      <c r="AT45" s="1">
        <v>52615</v>
      </c>
      <c r="AU45" s="1">
        <v>51481</v>
      </c>
      <c r="AV45" s="1">
        <v>4887.35693359375</v>
      </c>
      <c r="AW45" s="1">
        <v>6782.60888671875</v>
      </c>
      <c r="AX45" s="1">
        <v>6648.36962890625</v>
      </c>
      <c r="AY45" s="1">
        <v>12741.212890625</v>
      </c>
      <c r="AZ45" s="1">
        <v>4733.001953125</v>
      </c>
      <c r="BA45" s="1">
        <v>5957.05908203125</v>
      </c>
      <c r="BB45" s="1">
        <v>4222.2392578125</v>
      </c>
      <c r="BC45" s="1">
        <v>11420.822265625</v>
      </c>
      <c r="BD45" s="1">
        <v>6993.3505859375</v>
      </c>
      <c r="BE45" s="1">
        <v>4385.548828125</v>
      </c>
      <c r="BF45" s="1">
        <v>2739.95043945312</v>
      </c>
      <c r="BG45" s="1">
        <v>21578.677734375</v>
      </c>
      <c r="BH45" s="1">
        <f t="shared" si="0"/>
        <v>93090.198486328125</v>
      </c>
      <c r="BI45" s="1">
        <f t="shared" si="1"/>
        <v>10972.86515299452</v>
      </c>
      <c r="BJ45" s="1">
        <f t="shared" si="2"/>
        <v>120403769.66580145</v>
      </c>
    </row>
    <row r="46" spans="1:62" x14ac:dyDescent="0.25">
      <c r="A46" s="1">
        <v>55705</v>
      </c>
      <c r="B46" s="1">
        <v>56399</v>
      </c>
      <c r="C46" s="1">
        <v>265</v>
      </c>
      <c r="D46" s="1">
        <v>2</v>
      </c>
      <c r="E46" s="1">
        <v>265</v>
      </c>
      <c r="F46" s="1">
        <v>265</v>
      </c>
      <c r="G46" s="1">
        <v>5</v>
      </c>
      <c r="H46" s="1">
        <v>5</v>
      </c>
      <c r="I46" s="1">
        <v>175.51</v>
      </c>
      <c r="J46" s="1">
        <v>175.57</v>
      </c>
      <c r="K46" s="1" t="s">
        <v>125</v>
      </c>
      <c r="L46" s="1">
        <v>3</v>
      </c>
      <c r="M46" s="1" t="s">
        <v>126</v>
      </c>
      <c r="N46" s="1">
        <v>265</v>
      </c>
      <c r="O46" s="1">
        <v>644.02499999999998</v>
      </c>
      <c r="P46" s="1">
        <v>459.97500000000002</v>
      </c>
      <c r="Q46" s="1">
        <v>406.72500000000002</v>
      </c>
      <c r="R46" s="1">
        <v>592.57500000000005</v>
      </c>
      <c r="S46" s="1">
        <v>1379.175</v>
      </c>
      <c r="T46" s="1">
        <v>4021.625</v>
      </c>
      <c r="U46" s="1">
        <v>5892.3</v>
      </c>
      <c r="V46" s="1">
        <v>5582.1749999999902</v>
      </c>
      <c r="W46" s="1">
        <v>5372.05</v>
      </c>
      <c r="X46" s="1">
        <v>5487.9750000000004</v>
      </c>
      <c r="Y46" s="1">
        <v>5139.875</v>
      </c>
      <c r="Z46" s="1">
        <v>4822.6499999999996</v>
      </c>
      <c r="AA46" s="1">
        <v>4660.5749999999998</v>
      </c>
      <c r="AB46" s="1">
        <v>4576.9750000000004</v>
      </c>
      <c r="AC46" s="1">
        <v>4786.8249999999998</v>
      </c>
      <c r="AD46" s="1">
        <v>4797.7999999999902</v>
      </c>
      <c r="AE46" s="1">
        <v>4917.7250000000004</v>
      </c>
      <c r="AF46" s="1">
        <v>5066.3500000000004</v>
      </c>
      <c r="AG46" s="1">
        <v>4546.3500000000004</v>
      </c>
      <c r="AH46" s="1">
        <v>3404.1750000000002</v>
      </c>
      <c r="AI46" s="1">
        <v>2864.5</v>
      </c>
      <c r="AJ46" s="1">
        <v>2599.5749999999998</v>
      </c>
      <c r="AK46" s="1">
        <v>1979.075</v>
      </c>
      <c r="AL46" s="1">
        <v>1236.8499999999999</v>
      </c>
      <c r="AM46" s="1">
        <v>85237.900000000096</v>
      </c>
      <c r="AN46" s="1">
        <v>0</v>
      </c>
      <c r="AO46" s="1">
        <v>19200.075000000001</v>
      </c>
      <c r="AP46" s="1">
        <v>7950.5249999999896</v>
      </c>
      <c r="AQ46" s="1">
        <v>12162.475</v>
      </c>
      <c r="AR46" s="1">
        <v>194985</v>
      </c>
      <c r="AS46" s="1">
        <v>194986</v>
      </c>
      <c r="AT46" s="1">
        <v>55705</v>
      </c>
      <c r="AU46" s="1">
        <v>56399</v>
      </c>
      <c r="AV46" s="1">
        <v>4852.3388671875</v>
      </c>
      <c r="AW46" s="1">
        <v>4760.03271484375</v>
      </c>
      <c r="AX46" s="1">
        <v>5056.62158203125</v>
      </c>
      <c r="AY46" s="1">
        <v>13038.57421875</v>
      </c>
      <c r="AZ46" s="1">
        <v>5843.75634765625</v>
      </c>
      <c r="BA46" s="1">
        <v>5178.0029296875</v>
      </c>
      <c r="BB46" s="1">
        <v>5590.29638671875</v>
      </c>
      <c r="BC46" s="1">
        <v>8211.2001953125</v>
      </c>
      <c r="BD46" s="1">
        <v>5015.837890625</v>
      </c>
      <c r="BE46" s="1">
        <v>5794.21533203125</v>
      </c>
      <c r="BF46" s="1">
        <v>4108.6328125</v>
      </c>
      <c r="BG46" s="1">
        <v>20655.15625</v>
      </c>
      <c r="BH46" s="1">
        <f t="shared" si="0"/>
        <v>88104.66552734375</v>
      </c>
      <c r="BI46" s="1">
        <f t="shared" si="1"/>
        <v>2866.765527343654</v>
      </c>
      <c r="BJ46" s="1">
        <f t="shared" si="2"/>
        <v>8218344.5887659388</v>
      </c>
    </row>
    <row r="47" spans="1:62" x14ac:dyDescent="0.25">
      <c r="A47" s="1">
        <v>56679</v>
      </c>
      <c r="B47" s="1">
        <v>54880</v>
      </c>
      <c r="C47" s="1">
        <v>11</v>
      </c>
      <c r="D47" s="1">
        <v>2</v>
      </c>
      <c r="E47" s="1">
        <v>11</v>
      </c>
      <c r="F47" s="1">
        <v>11</v>
      </c>
      <c r="G47" s="1">
        <v>405</v>
      </c>
      <c r="H47" s="1">
        <v>405</v>
      </c>
      <c r="I47" s="1">
        <v>23.21</v>
      </c>
      <c r="J47" s="1">
        <v>23.2</v>
      </c>
      <c r="K47" s="1" t="s">
        <v>125</v>
      </c>
      <c r="L47" s="1">
        <v>3</v>
      </c>
      <c r="M47" s="1" t="s">
        <v>126</v>
      </c>
      <c r="N47" s="1">
        <v>11</v>
      </c>
      <c r="O47" s="1">
        <v>696.75</v>
      </c>
      <c r="P47" s="1">
        <v>421.92500000000001</v>
      </c>
      <c r="Q47" s="1">
        <v>380.875</v>
      </c>
      <c r="R47" s="1">
        <v>388.92500000000001</v>
      </c>
      <c r="S47" s="1">
        <v>782.92499999999905</v>
      </c>
      <c r="T47" s="1">
        <v>1854.075</v>
      </c>
      <c r="U47" s="1">
        <v>3365.6749999999902</v>
      </c>
      <c r="V47" s="1">
        <v>4336.95</v>
      </c>
      <c r="W47" s="1">
        <v>4245.0249999999996</v>
      </c>
      <c r="X47" s="1">
        <v>3875.95</v>
      </c>
      <c r="Y47" s="1">
        <v>3824.7249999999999</v>
      </c>
      <c r="Z47" s="1">
        <v>4131.25</v>
      </c>
      <c r="AA47" s="1">
        <v>4480.7250000000004</v>
      </c>
      <c r="AB47" s="1">
        <v>4841.2</v>
      </c>
      <c r="AC47" s="1">
        <v>5451.45</v>
      </c>
      <c r="AD47" s="1">
        <v>5622.15</v>
      </c>
      <c r="AE47" s="1">
        <v>5562.5249999999896</v>
      </c>
      <c r="AF47" s="1">
        <v>5544.24999999999</v>
      </c>
      <c r="AG47" s="1">
        <v>5439.9</v>
      </c>
      <c r="AH47" s="1">
        <v>4171.4249999999902</v>
      </c>
      <c r="AI47" s="1">
        <v>3265.15</v>
      </c>
      <c r="AJ47" s="1">
        <v>2880.1</v>
      </c>
      <c r="AK47" s="1">
        <v>1985.825</v>
      </c>
      <c r="AL47" s="1">
        <v>1252.875</v>
      </c>
      <c r="AM47" s="1">
        <v>78802.625</v>
      </c>
      <c r="AN47" s="1">
        <v>0</v>
      </c>
      <c r="AO47" s="1">
        <v>17277.900000000001</v>
      </c>
      <c r="AP47" s="1">
        <v>9611.3250000000007</v>
      </c>
      <c r="AQ47" s="1">
        <v>13441.05</v>
      </c>
      <c r="AR47" s="1">
        <v>195718</v>
      </c>
      <c r="AS47" s="1">
        <v>195508</v>
      </c>
      <c r="AT47" s="1">
        <v>56679</v>
      </c>
      <c r="AU47" s="1">
        <v>54880</v>
      </c>
      <c r="AV47" s="1">
        <v>4749.0419921875</v>
      </c>
      <c r="AW47" s="1">
        <v>6430.81689453125</v>
      </c>
      <c r="AX47" s="1">
        <v>6438.763671875</v>
      </c>
      <c r="AY47" s="1">
        <v>15366.4326171875</v>
      </c>
      <c r="AZ47" s="1">
        <v>4752.6416015625</v>
      </c>
      <c r="BA47" s="1">
        <v>5806.7548828125</v>
      </c>
      <c r="BB47" s="1">
        <v>4316.521484375</v>
      </c>
      <c r="BC47" s="1">
        <v>11140.3935546875</v>
      </c>
      <c r="BD47" s="1">
        <v>6771.6611328125</v>
      </c>
      <c r="BE47" s="1">
        <v>4117.6591796875</v>
      </c>
      <c r="BF47" s="1">
        <v>2623.01513671875</v>
      </c>
      <c r="BG47" s="1">
        <v>21033.72265625</v>
      </c>
      <c r="BH47" s="1">
        <f t="shared" si="0"/>
        <v>93547.4248046875</v>
      </c>
      <c r="BI47" s="1">
        <f t="shared" si="1"/>
        <v>14744.7998046875</v>
      </c>
      <c r="BJ47" s="1">
        <f t="shared" si="2"/>
        <v>217409121.28031254</v>
      </c>
    </row>
    <row r="48" spans="1:62" x14ac:dyDescent="0.25">
      <c r="A48" s="1">
        <v>57322</v>
      </c>
      <c r="B48" s="1">
        <v>183632</v>
      </c>
      <c r="C48" s="1">
        <v>2</v>
      </c>
      <c r="D48" s="1">
        <v>2</v>
      </c>
      <c r="E48" s="1">
        <v>2</v>
      </c>
      <c r="F48" s="1">
        <v>2</v>
      </c>
      <c r="G48" s="1">
        <v>405</v>
      </c>
      <c r="H48" s="1">
        <v>405</v>
      </c>
      <c r="I48" s="1">
        <v>21.77</v>
      </c>
      <c r="J48" s="1">
        <v>21.76</v>
      </c>
      <c r="K48" s="1" t="s">
        <v>125</v>
      </c>
      <c r="L48" s="1">
        <v>3</v>
      </c>
      <c r="M48" s="1" t="s">
        <v>126</v>
      </c>
      <c r="N48" s="1">
        <v>2</v>
      </c>
      <c r="O48" s="1">
        <v>420.2</v>
      </c>
      <c r="P48" s="1">
        <v>346.22500000000002</v>
      </c>
      <c r="Q48" s="1">
        <v>308.92500000000001</v>
      </c>
      <c r="R48" s="1">
        <v>460.17500000000001</v>
      </c>
      <c r="S48" s="1">
        <v>1109.8499999999999</v>
      </c>
      <c r="T48" s="1">
        <v>3392.35</v>
      </c>
      <c r="U48" s="1">
        <v>5455.7</v>
      </c>
      <c r="V48" s="1">
        <v>5073.125</v>
      </c>
      <c r="W48" s="1">
        <v>4549.3249999999998</v>
      </c>
      <c r="X48" s="1">
        <v>4735.25</v>
      </c>
      <c r="Y48" s="1">
        <v>4382.75</v>
      </c>
      <c r="Z48" s="1">
        <v>4077.875</v>
      </c>
      <c r="AA48" s="1">
        <v>3927.8</v>
      </c>
      <c r="AB48" s="1">
        <v>3905.15</v>
      </c>
      <c r="AC48" s="1">
        <v>4046.9749999999999</v>
      </c>
      <c r="AD48" s="1">
        <v>4253.7749999999996</v>
      </c>
      <c r="AE48" s="1">
        <v>4206.95</v>
      </c>
      <c r="AF48" s="1">
        <v>4155.8500000000004</v>
      </c>
      <c r="AG48" s="1">
        <v>3371.45</v>
      </c>
      <c r="AH48" s="1">
        <v>2355.9</v>
      </c>
      <c r="AI48" s="1">
        <v>1885.35</v>
      </c>
      <c r="AJ48" s="1">
        <v>1686.7750000000001</v>
      </c>
      <c r="AK48" s="1">
        <v>1232.575</v>
      </c>
      <c r="AL48" s="1">
        <v>784.099999999999</v>
      </c>
      <c r="AM48" s="1">
        <v>70124.399999999994</v>
      </c>
      <c r="AN48" s="1">
        <v>0</v>
      </c>
      <c r="AO48" s="1">
        <v>16293.575000000001</v>
      </c>
      <c r="AP48" s="1">
        <v>5727.35</v>
      </c>
      <c r="AQ48" s="1">
        <v>9342.9249999999993</v>
      </c>
      <c r="AR48" s="1">
        <v>195369</v>
      </c>
      <c r="AS48" s="1">
        <v>195426</v>
      </c>
      <c r="AT48" s="1">
        <v>57322</v>
      </c>
      <c r="AU48" s="1">
        <v>183632</v>
      </c>
      <c r="AV48" s="1">
        <v>5033.740234375</v>
      </c>
      <c r="AW48" s="1">
        <v>4245.51904296875</v>
      </c>
      <c r="AX48" s="1">
        <v>4572.83740234375</v>
      </c>
      <c r="AY48" s="1">
        <v>14717.3154296875</v>
      </c>
      <c r="AZ48" s="1">
        <v>5770.69189453125</v>
      </c>
      <c r="BA48" s="1">
        <v>4612.51171875</v>
      </c>
      <c r="BB48" s="1">
        <v>5212.7763671875</v>
      </c>
      <c r="BC48" s="1">
        <v>7033.0634765625</v>
      </c>
      <c r="BD48" s="1">
        <v>4469.67041015625</v>
      </c>
      <c r="BE48" s="1">
        <v>5438.880859375</v>
      </c>
      <c r="BF48" s="1">
        <v>4279.93408203125</v>
      </c>
      <c r="BG48" s="1">
        <v>18433.744140625</v>
      </c>
      <c r="BH48" s="1">
        <f t="shared" si="0"/>
        <v>83820.68505859375</v>
      </c>
      <c r="BI48" s="1">
        <f t="shared" si="1"/>
        <v>13696.285058593756</v>
      </c>
      <c r="BJ48" s="1">
        <f t="shared" si="2"/>
        <v>187588224.40625855</v>
      </c>
    </row>
    <row r="49" spans="1:62" x14ac:dyDescent="0.25">
      <c r="A49" s="1">
        <v>57486</v>
      </c>
      <c r="B49" s="1">
        <v>55711</v>
      </c>
      <c r="C49" s="1">
        <v>177</v>
      </c>
      <c r="D49" s="1">
        <v>2</v>
      </c>
      <c r="E49" s="1">
        <v>177</v>
      </c>
      <c r="F49" s="1">
        <v>177</v>
      </c>
      <c r="G49" s="1">
        <v>5</v>
      </c>
      <c r="H49" s="1">
        <v>5</v>
      </c>
      <c r="I49" s="1">
        <v>175.51</v>
      </c>
      <c r="J49" s="1">
        <v>175.57</v>
      </c>
      <c r="K49" s="1" t="s">
        <v>125</v>
      </c>
      <c r="L49" s="1">
        <v>4</v>
      </c>
      <c r="M49" s="1" t="s">
        <v>126</v>
      </c>
      <c r="N49" s="1">
        <v>177</v>
      </c>
      <c r="O49" s="1">
        <v>1296.7666666666601</v>
      </c>
      <c r="P49" s="1">
        <v>781.5</v>
      </c>
      <c r="Q49" s="1">
        <v>610.23333333333301</v>
      </c>
      <c r="R49" s="1">
        <v>545.26666666666597</v>
      </c>
      <c r="S49" s="1">
        <v>860.66666666666595</v>
      </c>
      <c r="T49" s="1">
        <v>1696.3333333333301</v>
      </c>
      <c r="U49" s="1">
        <v>3260</v>
      </c>
      <c r="V49" s="1">
        <v>4608.2</v>
      </c>
      <c r="W49" s="1">
        <v>4475.9333333333298</v>
      </c>
      <c r="X49" s="1">
        <v>4175.1333333333296</v>
      </c>
      <c r="Y49" s="1">
        <v>4319.1666666666597</v>
      </c>
      <c r="Z49" s="1">
        <v>4759.1333333333296</v>
      </c>
      <c r="AA49" s="1">
        <v>5284.7</v>
      </c>
      <c r="AB49" s="1">
        <v>5648.6</v>
      </c>
      <c r="AC49" s="1">
        <v>6477.7333333333299</v>
      </c>
      <c r="AD49" s="1">
        <v>6758.4666666666599</v>
      </c>
      <c r="AE49" s="1">
        <v>6150.6666666666597</v>
      </c>
      <c r="AF49" s="1">
        <v>6129.3666666666604</v>
      </c>
      <c r="AG49" s="1">
        <v>6155.8333333333303</v>
      </c>
      <c r="AH49" s="1">
        <v>5076.1333333333296</v>
      </c>
      <c r="AI49" s="1">
        <v>4263.8666666666604</v>
      </c>
      <c r="AJ49" s="1">
        <v>4135.8999999999996</v>
      </c>
      <c r="AK49" s="1">
        <v>3160.63333333333</v>
      </c>
      <c r="AL49" s="1">
        <v>2145.5333333333301</v>
      </c>
      <c r="AM49" s="1">
        <v>92775.766666666706</v>
      </c>
      <c r="AN49" s="1">
        <v>0</v>
      </c>
      <c r="AO49" s="1">
        <v>20011.599999999999</v>
      </c>
      <c r="AP49" s="1">
        <v>11231.9666666666</v>
      </c>
      <c r="AQ49" s="1">
        <v>17800.366666666599</v>
      </c>
      <c r="AR49" s="1">
        <v>195734</v>
      </c>
      <c r="AS49" s="1">
        <v>195589</v>
      </c>
      <c r="AT49" s="1">
        <v>57486</v>
      </c>
      <c r="AU49" s="1">
        <v>55711</v>
      </c>
      <c r="AV49" s="1">
        <v>5384.2490234375</v>
      </c>
      <c r="AW49" s="1">
        <v>7590.6943359375</v>
      </c>
      <c r="AX49" s="1">
        <v>7481.97314453125</v>
      </c>
      <c r="AY49" s="1">
        <v>13120.4013671875</v>
      </c>
      <c r="AZ49" s="1">
        <v>4985.5087890625</v>
      </c>
      <c r="BA49" s="1">
        <v>6704.2578125</v>
      </c>
      <c r="BB49" s="1">
        <v>4349.0703125</v>
      </c>
      <c r="BC49" s="1">
        <v>12809.2802734375</v>
      </c>
      <c r="BD49" s="1">
        <v>8048.9716796875</v>
      </c>
      <c r="BE49" s="1">
        <v>4559.5146484375</v>
      </c>
      <c r="BF49" s="1">
        <v>2757.88403320312</v>
      </c>
      <c r="BG49" s="1">
        <v>23749.958984375</v>
      </c>
      <c r="BH49" s="1">
        <f t="shared" si="0"/>
        <v>101541.76440429687</v>
      </c>
      <c r="BI49" s="1">
        <f t="shared" si="1"/>
        <v>8765.9977376301686</v>
      </c>
      <c r="BJ49" s="1">
        <f t="shared" si="2"/>
        <v>76842716.336137235</v>
      </c>
    </row>
    <row r="50" spans="1:62" x14ac:dyDescent="0.25">
      <c r="A50" s="1">
        <v>59143</v>
      </c>
      <c r="B50" s="1">
        <v>60280</v>
      </c>
      <c r="C50" s="1">
        <v>235</v>
      </c>
      <c r="D50" s="1">
        <v>2</v>
      </c>
      <c r="E50" s="1">
        <v>235</v>
      </c>
      <c r="F50" s="1">
        <v>235</v>
      </c>
      <c r="G50" s="1">
        <v>5</v>
      </c>
      <c r="H50" s="1">
        <v>5</v>
      </c>
      <c r="I50" s="1">
        <v>174.16</v>
      </c>
      <c r="J50" s="1">
        <v>174.22</v>
      </c>
      <c r="K50" s="1" t="s">
        <v>125</v>
      </c>
      <c r="L50" s="1">
        <v>4</v>
      </c>
      <c r="M50" s="1" t="s">
        <v>126</v>
      </c>
      <c r="N50" s="1">
        <v>235</v>
      </c>
      <c r="O50" s="1">
        <v>687.23333333333301</v>
      </c>
      <c r="P50" s="1">
        <v>498</v>
      </c>
      <c r="Q50" s="1">
        <v>451.73333333333301</v>
      </c>
      <c r="R50" s="1">
        <v>642.93333333333305</v>
      </c>
      <c r="S50" s="1">
        <v>1488</v>
      </c>
      <c r="T50" s="1">
        <v>4313.7333333333299</v>
      </c>
      <c r="U50" s="1">
        <v>6765.8</v>
      </c>
      <c r="V50" s="1">
        <v>6942.1999999999898</v>
      </c>
      <c r="W50" s="1">
        <v>6408.3666666666604</v>
      </c>
      <c r="X50" s="1">
        <v>6127.1333333333296</v>
      </c>
      <c r="Y50" s="1">
        <v>5544.4</v>
      </c>
      <c r="Z50" s="1">
        <v>5166.3333333333303</v>
      </c>
      <c r="AA50" s="1">
        <v>4959.5333333333301</v>
      </c>
      <c r="AB50" s="1">
        <v>4816.5666666666602</v>
      </c>
      <c r="AC50" s="1">
        <v>4966.7666666666601</v>
      </c>
      <c r="AD50" s="1">
        <v>4968.2</v>
      </c>
      <c r="AE50" s="1">
        <v>4968.2666666666601</v>
      </c>
      <c r="AF50" s="1">
        <v>5095.4333333333298</v>
      </c>
      <c r="AG50" s="1">
        <v>4678.9666666666599</v>
      </c>
      <c r="AH50" s="1">
        <v>3610.86666666666</v>
      </c>
      <c r="AI50" s="1">
        <v>3052.86666666666</v>
      </c>
      <c r="AJ50" s="1">
        <v>2779.9</v>
      </c>
      <c r="AK50" s="1">
        <v>2105.9666666666599</v>
      </c>
      <c r="AL50" s="1">
        <v>1320.13333333333</v>
      </c>
      <c r="AM50" s="1">
        <v>92359.333333333401</v>
      </c>
      <c r="AN50" s="1">
        <v>0</v>
      </c>
      <c r="AO50" s="1">
        <v>20486.833333333299</v>
      </c>
      <c r="AP50" s="1">
        <v>8289.8333333333303</v>
      </c>
      <c r="AQ50" s="1">
        <v>13026.766666666599</v>
      </c>
      <c r="AR50" s="1">
        <v>195511</v>
      </c>
      <c r="AS50" s="1">
        <v>195512</v>
      </c>
      <c r="AT50" s="1">
        <v>59143</v>
      </c>
      <c r="AU50" s="1">
        <v>60280</v>
      </c>
      <c r="AV50" s="1">
        <v>5825.986328125</v>
      </c>
      <c r="AW50" s="1">
        <v>4959.005859375</v>
      </c>
      <c r="AX50" s="1">
        <v>5312.22802734375</v>
      </c>
      <c r="AY50" s="1">
        <v>13555.48828125</v>
      </c>
      <c r="AZ50" s="1">
        <v>6975.3037109375</v>
      </c>
      <c r="BA50" s="1">
        <v>5732.6923828125</v>
      </c>
      <c r="BB50" s="1">
        <v>6474.359375</v>
      </c>
      <c r="BC50" s="1">
        <v>8403.1201171875</v>
      </c>
      <c r="BD50" s="1">
        <v>5255.17724609375</v>
      </c>
      <c r="BE50" s="1">
        <v>6790.19189453125</v>
      </c>
      <c r="BF50" s="1">
        <v>4359.49853515625</v>
      </c>
      <c r="BG50" s="1">
        <v>22731.36328125</v>
      </c>
      <c r="BH50" s="1">
        <f t="shared" si="0"/>
        <v>96374.4150390625</v>
      </c>
      <c r="BI50" s="1">
        <f t="shared" si="1"/>
        <v>4015.0817057290988</v>
      </c>
      <c r="BJ50" s="1">
        <f t="shared" si="2"/>
        <v>16120881.10368049</v>
      </c>
    </row>
    <row r="51" spans="1:62" x14ac:dyDescent="0.25">
      <c r="A51" s="1">
        <v>60319</v>
      </c>
      <c r="B51" s="1">
        <v>59228</v>
      </c>
      <c r="C51" s="1">
        <v>295</v>
      </c>
      <c r="D51" s="1">
        <v>2</v>
      </c>
      <c r="E51" s="1">
        <v>295</v>
      </c>
      <c r="F51" s="1">
        <v>295</v>
      </c>
      <c r="G51" s="1">
        <v>5</v>
      </c>
      <c r="H51" s="1">
        <v>5</v>
      </c>
      <c r="I51" s="1">
        <v>174.16</v>
      </c>
      <c r="J51" s="1">
        <v>174.22</v>
      </c>
      <c r="K51" s="1" t="s">
        <v>125</v>
      </c>
      <c r="L51" s="1">
        <v>4</v>
      </c>
      <c r="M51" s="1" t="s">
        <v>126</v>
      </c>
      <c r="N51" s="1">
        <v>295</v>
      </c>
      <c r="O51" s="1">
        <v>1273.8</v>
      </c>
      <c r="P51" s="1">
        <v>758.83333333333303</v>
      </c>
      <c r="Q51" s="1">
        <v>576</v>
      </c>
      <c r="R51" s="1">
        <v>492</v>
      </c>
      <c r="S51" s="1">
        <v>784.03333333333296</v>
      </c>
      <c r="T51" s="1">
        <v>1565.4</v>
      </c>
      <c r="U51" s="1">
        <v>3120.6666666666601</v>
      </c>
      <c r="V51" s="1">
        <v>4499.7</v>
      </c>
      <c r="W51" s="1">
        <v>4301.9666666666599</v>
      </c>
      <c r="X51" s="1">
        <v>4023.9333333333302</v>
      </c>
      <c r="Y51" s="1">
        <v>4179.3999999999996</v>
      </c>
      <c r="Z51" s="1">
        <v>4636.2333333333299</v>
      </c>
      <c r="AA51" s="1">
        <v>5192.6333333333296</v>
      </c>
      <c r="AB51" s="1">
        <v>5565.4333333333298</v>
      </c>
      <c r="AC51" s="1">
        <v>6574.2</v>
      </c>
      <c r="AD51" s="1">
        <v>7043.5</v>
      </c>
      <c r="AE51" s="1">
        <v>6470.1333333333296</v>
      </c>
      <c r="AF51" s="1">
        <v>6404.2333333333299</v>
      </c>
      <c r="AG51" s="1">
        <v>6335.8333333333303</v>
      </c>
      <c r="AH51" s="1">
        <v>5101.6000000000004</v>
      </c>
      <c r="AI51" s="1">
        <v>4309.0666666666602</v>
      </c>
      <c r="AJ51" s="1">
        <v>4226.8666666666604</v>
      </c>
      <c r="AK51" s="1">
        <v>3213.2</v>
      </c>
      <c r="AL51" s="1">
        <v>2174.4</v>
      </c>
      <c r="AM51" s="1">
        <v>92823.066666666593</v>
      </c>
      <c r="AN51" s="1">
        <v>0</v>
      </c>
      <c r="AO51" s="1">
        <v>19573.7</v>
      </c>
      <c r="AP51" s="1">
        <v>11437.4333333333</v>
      </c>
      <c r="AQ51" s="1">
        <v>17808.2</v>
      </c>
      <c r="AR51" s="1">
        <v>194839</v>
      </c>
      <c r="AS51" s="1">
        <v>194840</v>
      </c>
      <c r="AT51" s="1">
        <v>60319</v>
      </c>
      <c r="AU51" s="1">
        <v>59228</v>
      </c>
      <c r="AV51" s="1">
        <v>5462.7353515625</v>
      </c>
      <c r="AW51" s="1">
        <v>7386.1640625</v>
      </c>
      <c r="AX51" s="1">
        <v>7249.9560546875</v>
      </c>
      <c r="AY51" s="1">
        <v>12855.361328125</v>
      </c>
      <c r="AZ51" s="1">
        <v>4944.1240234375</v>
      </c>
      <c r="BA51" s="1">
        <v>6672.78173828125</v>
      </c>
      <c r="BB51" s="1">
        <v>4357.33154296875</v>
      </c>
      <c r="BC51" s="1">
        <v>12358.740234375</v>
      </c>
      <c r="BD51" s="1">
        <v>7869.0361328125</v>
      </c>
      <c r="BE51" s="1">
        <v>4583.318359375</v>
      </c>
      <c r="BF51" s="1">
        <v>2742.71728515625</v>
      </c>
      <c r="BG51" s="1">
        <v>23510.447265625</v>
      </c>
      <c r="BH51" s="1">
        <f t="shared" si="0"/>
        <v>99992.71337890625</v>
      </c>
      <c r="BI51" s="1">
        <f t="shared" si="1"/>
        <v>7169.6467122396571</v>
      </c>
      <c r="BJ51" s="1">
        <f t="shared" si="2"/>
        <v>51403833.978328921</v>
      </c>
    </row>
    <row r="52" spans="1:62" x14ac:dyDescent="0.25">
      <c r="A52" s="1">
        <v>60943</v>
      </c>
      <c r="B52" s="1">
        <v>62182</v>
      </c>
      <c r="C52" s="1">
        <v>269</v>
      </c>
      <c r="D52" s="1">
        <v>2</v>
      </c>
      <c r="E52" s="1">
        <v>269</v>
      </c>
      <c r="F52" s="1">
        <v>269</v>
      </c>
      <c r="G52" s="1">
        <v>5</v>
      </c>
      <c r="H52" s="1">
        <v>5</v>
      </c>
      <c r="I52" s="1">
        <v>173.28</v>
      </c>
      <c r="J52" s="1">
        <v>173.34</v>
      </c>
      <c r="K52" s="1" t="s">
        <v>125</v>
      </c>
      <c r="L52" s="1">
        <v>4</v>
      </c>
      <c r="M52" s="1" t="s">
        <v>126</v>
      </c>
      <c r="N52" s="1">
        <v>269</v>
      </c>
      <c r="O52" s="1">
        <v>751.86666666666599</v>
      </c>
      <c r="P52" s="1">
        <v>546.79999999999995</v>
      </c>
      <c r="Q52" s="1">
        <v>491.76666666666603</v>
      </c>
      <c r="R52" s="1">
        <v>676.13333333333298</v>
      </c>
      <c r="S52" s="1">
        <v>1546.13333333333</v>
      </c>
      <c r="T52" s="1">
        <v>4367.5</v>
      </c>
      <c r="U52" s="1">
        <v>7034.2</v>
      </c>
      <c r="V52" s="1">
        <v>7461.9666666666599</v>
      </c>
      <c r="W52" s="1">
        <v>6950.7666666666601</v>
      </c>
      <c r="X52" s="1">
        <v>6616.99999999999</v>
      </c>
      <c r="Y52" s="1">
        <v>5964.6</v>
      </c>
      <c r="Z52" s="1">
        <v>5700.0666666666602</v>
      </c>
      <c r="AA52" s="1">
        <v>5472</v>
      </c>
      <c r="AB52" s="1">
        <v>5319.8666666666604</v>
      </c>
      <c r="AC52" s="1">
        <v>5492.7333333333299</v>
      </c>
      <c r="AD52" s="1">
        <v>5492.7333333333299</v>
      </c>
      <c r="AE52" s="1">
        <v>5448.2333333333299</v>
      </c>
      <c r="AF52" s="1">
        <v>5623.8333333333303</v>
      </c>
      <c r="AG52" s="1">
        <v>5235.6000000000004</v>
      </c>
      <c r="AH52" s="1">
        <v>4068.6666666666601</v>
      </c>
      <c r="AI52" s="1">
        <v>3438.4666666666599</v>
      </c>
      <c r="AJ52" s="1">
        <v>3093.1</v>
      </c>
      <c r="AK52" s="1">
        <v>2341.1666666666601</v>
      </c>
      <c r="AL52" s="1">
        <v>1454.13333333333</v>
      </c>
      <c r="AM52" s="1">
        <v>100589.33333333299</v>
      </c>
      <c r="AN52" s="1">
        <v>0</v>
      </c>
      <c r="AO52" s="1">
        <v>22456.5333333333</v>
      </c>
      <c r="AP52" s="1">
        <v>9304.2666666666591</v>
      </c>
      <c r="AQ52" s="1">
        <v>14339.5666666666</v>
      </c>
      <c r="AR52" s="1">
        <v>194977</v>
      </c>
      <c r="AS52" s="1">
        <v>195668</v>
      </c>
      <c r="AT52" s="1">
        <v>60943</v>
      </c>
      <c r="AU52" s="1">
        <v>62182</v>
      </c>
      <c r="AV52" s="1">
        <v>6443.76953125</v>
      </c>
      <c r="AW52" s="1">
        <v>5374.548828125</v>
      </c>
      <c r="AX52" s="1">
        <v>5746.560546875</v>
      </c>
      <c r="AY52" s="1">
        <v>14897.822265625</v>
      </c>
      <c r="AZ52" s="1">
        <v>7866.2568359375</v>
      </c>
      <c r="BA52" s="1">
        <v>6373.203125</v>
      </c>
      <c r="BB52" s="1">
        <v>7230.50244140625</v>
      </c>
      <c r="BC52" s="1">
        <v>9451.7255859375</v>
      </c>
      <c r="BD52" s="1">
        <v>5688.859375</v>
      </c>
      <c r="BE52" s="1">
        <v>7518.20263671875</v>
      </c>
      <c r="BF52" s="1">
        <v>4846.1572265625</v>
      </c>
      <c r="BG52" s="1">
        <v>25261.796875</v>
      </c>
      <c r="BH52" s="1">
        <f t="shared" si="0"/>
        <v>106699.4052734375</v>
      </c>
      <c r="BI52" s="1">
        <f t="shared" si="1"/>
        <v>6110.0719401045062</v>
      </c>
      <c r="BJ52" s="1">
        <f t="shared" si="2"/>
        <v>37332979.113252446</v>
      </c>
    </row>
    <row r="53" spans="1:62" x14ac:dyDescent="0.25">
      <c r="A53" s="1">
        <v>62100</v>
      </c>
      <c r="B53" s="1">
        <v>60978</v>
      </c>
      <c r="C53" s="1">
        <v>181</v>
      </c>
      <c r="D53" s="1">
        <v>2</v>
      </c>
      <c r="E53" s="1">
        <v>181</v>
      </c>
      <c r="F53" s="1">
        <v>181</v>
      </c>
      <c r="G53" s="1">
        <v>5</v>
      </c>
      <c r="H53" s="1">
        <v>5</v>
      </c>
      <c r="I53" s="1">
        <v>173.28</v>
      </c>
      <c r="J53" s="1">
        <v>173.34</v>
      </c>
      <c r="K53" s="1" t="s">
        <v>125</v>
      </c>
      <c r="L53" s="1">
        <v>5</v>
      </c>
      <c r="M53" s="1" t="s">
        <v>126</v>
      </c>
      <c r="N53" s="1">
        <v>181</v>
      </c>
      <c r="O53" s="1">
        <v>1423.5833333333301</v>
      </c>
      <c r="P53" s="1">
        <v>851.20833333333303</v>
      </c>
      <c r="Q53" s="1">
        <v>684.75</v>
      </c>
      <c r="R53" s="1">
        <v>594.45833333333303</v>
      </c>
      <c r="S53" s="1">
        <v>904.29166666666595</v>
      </c>
      <c r="T53" s="1">
        <v>1781.625</v>
      </c>
      <c r="U53" s="1">
        <v>3554.0416666666601</v>
      </c>
      <c r="V53" s="1">
        <v>5187.9166666666597</v>
      </c>
      <c r="W53" s="1">
        <v>4932.7083333333303</v>
      </c>
      <c r="X53" s="1">
        <v>4619.875</v>
      </c>
      <c r="Y53" s="1">
        <v>4793.1666666666597</v>
      </c>
      <c r="Z53" s="1">
        <v>5311.99999999999</v>
      </c>
      <c r="AA53" s="1">
        <v>5887.4166666666597</v>
      </c>
      <c r="AB53" s="1">
        <v>6301.0416666666597</v>
      </c>
      <c r="AC53" s="1">
        <v>7411.5</v>
      </c>
      <c r="AD53" s="1">
        <v>7970.6666666666597</v>
      </c>
      <c r="AE53" s="1">
        <v>7312.8333333333303</v>
      </c>
      <c r="AF53" s="1">
        <v>7150.875</v>
      </c>
      <c r="AG53" s="1">
        <v>7093.4166666666597</v>
      </c>
      <c r="AH53" s="1">
        <v>5739.6666666666597</v>
      </c>
      <c r="AI53" s="1">
        <v>4870.7916666666597</v>
      </c>
      <c r="AJ53" s="1">
        <v>4723.75</v>
      </c>
      <c r="AK53" s="1">
        <v>3573.5833333333298</v>
      </c>
      <c r="AL53" s="1">
        <v>2406.125</v>
      </c>
      <c r="AM53" s="1">
        <v>105081.291666666</v>
      </c>
      <c r="AN53" s="1">
        <v>0</v>
      </c>
      <c r="AO53" s="1">
        <v>22293.625</v>
      </c>
      <c r="AP53" s="1">
        <v>12833.083333333299</v>
      </c>
      <c r="AQ53" s="1">
        <v>20032.541666666599</v>
      </c>
      <c r="AR53" s="1">
        <v>195593</v>
      </c>
      <c r="AS53" s="1">
        <v>195594</v>
      </c>
      <c r="AT53" s="1">
        <v>62100</v>
      </c>
      <c r="AU53" s="1">
        <v>60978</v>
      </c>
      <c r="AV53" s="1">
        <v>5838.7666015625</v>
      </c>
      <c r="AW53" s="1">
        <v>7726.26220703125</v>
      </c>
      <c r="AX53" s="1">
        <v>7600.703125</v>
      </c>
      <c r="AY53" s="1">
        <v>13839.484375</v>
      </c>
      <c r="AZ53" s="1">
        <v>5221.3828125</v>
      </c>
      <c r="BA53" s="1">
        <v>7084.16455078125</v>
      </c>
      <c r="BB53" s="1">
        <v>4673.76513671875</v>
      </c>
      <c r="BC53" s="1">
        <v>13096.505859375</v>
      </c>
      <c r="BD53" s="1">
        <v>8194.8330078125</v>
      </c>
      <c r="BE53" s="1">
        <v>4814.49853515625</v>
      </c>
      <c r="BF53" s="1">
        <v>2983.06713867187</v>
      </c>
      <c r="BG53" s="1">
        <v>25497.8671875</v>
      </c>
      <c r="BH53" s="1">
        <f t="shared" si="0"/>
        <v>106571.30053710937</v>
      </c>
      <c r="BI53" s="1">
        <f t="shared" si="1"/>
        <v>1490.0088704433729</v>
      </c>
      <c r="BJ53" s="1">
        <f t="shared" si="2"/>
        <v>2220126.4339999361</v>
      </c>
    </row>
    <row r="54" spans="1:62" x14ac:dyDescent="0.25">
      <c r="A54" s="1">
        <v>64347</v>
      </c>
      <c r="B54" s="1">
        <v>65669</v>
      </c>
      <c r="C54" s="1">
        <v>244</v>
      </c>
      <c r="D54" s="1">
        <v>1</v>
      </c>
      <c r="E54" s="1">
        <v>244</v>
      </c>
      <c r="F54" s="1">
        <v>244</v>
      </c>
      <c r="G54" s="1">
        <v>5</v>
      </c>
      <c r="H54" s="1">
        <v>5</v>
      </c>
      <c r="I54" s="1">
        <v>172.15</v>
      </c>
      <c r="J54" s="1">
        <v>172.21</v>
      </c>
      <c r="K54" s="1" t="s">
        <v>125</v>
      </c>
      <c r="L54" s="1">
        <v>4</v>
      </c>
      <c r="M54" s="1" t="s">
        <v>126</v>
      </c>
      <c r="N54" s="1">
        <v>244</v>
      </c>
      <c r="O54" s="1">
        <v>851.03333333333296</v>
      </c>
      <c r="P54" s="1">
        <v>606.4</v>
      </c>
      <c r="Q54" s="1">
        <v>530.9</v>
      </c>
      <c r="R54" s="1">
        <v>721.53333333333296</v>
      </c>
      <c r="S54" s="1">
        <v>1610.69999999999</v>
      </c>
      <c r="T54" s="1">
        <v>3435.2</v>
      </c>
      <c r="U54" s="1">
        <v>5500.4333333333298</v>
      </c>
      <c r="V54" s="1">
        <v>5591.9666666666599</v>
      </c>
      <c r="W54" s="1">
        <v>5105.8</v>
      </c>
      <c r="X54" s="1">
        <v>5267.7999999999902</v>
      </c>
      <c r="Y54" s="1">
        <v>5238.1666666666597</v>
      </c>
      <c r="Z54" s="1">
        <v>6000.2666666666601</v>
      </c>
      <c r="AA54" s="1">
        <v>6224.2333333333299</v>
      </c>
      <c r="AB54" s="1">
        <v>6110.7333333333299</v>
      </c>
      <c r="AC54" s="1">
        <v>6255.6666666666597</v>
      </c>
      <c r="AD54" s="1">
        <v>6154.6999999999898</v>
      </c>
      <c r="AE54" s="1">
        <v>5944.4333333333298</v>
      </c>
      <c r="AF54" s="1">
        <v>6171.2333333333299</v>
      </c>
      <c r="AG54" s="1">
        <v>5868.2333333333299</v>
      </c>
      <c r="AH54" s="1">
        <v>4788.1666666666597</v>
      </c>
      <c r="AI54" s="1">
        <v>4149.1333333333296</v>
      </c>
      <c r="AJ54" s="1">
        <v>3796.9333333333302</v>
      </c>
      <c r="AK54" s="1">
        <v>2727.5333333333301</v>
      </c>
      <c r="AL54" s="1">
        <v>1682.2</v>
      </c>
      <c r="AM54" s="1">
        <v>100333.4</v>
      </c>
      <c r="AN54" s="1">
        <v>0</v>
      </c>
      <c r="AO54" s="1">
        <v>23573.4</v>
      </c>
      <c r="AP54" s="1">
        <v>10656.4</v>
      </c>
      <c r="AQ54" s="1">
        <v>16676.366666666599</v>
      </c>
      <c r="AR54" s="1">
        <v>0</v>
      </c>
      <c r="AS54" s="1">
        <v>0</v>
      </c>
      <c r="AT54" s="1">
        <v>64347</v>
      </c>
      <c r="AU54" s="1">
        <v>65669</v>
      </c>
      <c r="AV54" s="1">
        <v>5242.3359375</v>
      </c>
      <c r="AW54" s="1">
        <v>6030.640625</v>
      </c>
      <c r="AX54" s="1">
        <v>6433.828125</v>
      </c>
      <c r="AY54" s="1">
        <v>16230.0390625</v>
      </c>
      <c r="AZ54" s="1">
        <v>5526.26806640625</v>
      </c>
      <c r="BA54" s="1">
        <v>5642.24853515625</v>
      </c>
      <c r="BB54" s="1">
        <v>5237.04736328125</v>
      </c>
      <c r="BC54" s="1">
        <v>10736.8349609375</v>
      </c>
      <c r="BD54" s="1">
        <v>6237.80419921875</v>
      </c>
      <c r="BE54" s="1">
        <v>5223.7763671875</v>
      </c>
      <c r="BF54" s="1">
        <v>5127.9794921875</v>
      </c>
      <c r="BG54" s="1">
        <v>21726.3359375</v>
      </c>
      <c r="BH54" s="1">
        <f t="shared" si="0"/>
        <v>99395.138671875</v>
      </c>
      <c r="BI54" s="1">
        <f t="shared" si="1"/>
        <v>-938.26132812499418</v>
      </c>
      <c r="BJ54" s="1">
        <f t="shared" si="2"/>
        <v>880334.31985487801</v>
      </c>
    </row>
    <row r="55" spans="1:62" x14ac:dyDescent="0.25">
      <c r="A55" s="1">
        <v>64740</v>
      </c>
      <c r="B55" s="1">
        <v>67996</v>
      </c>
      <c r="C55" s="1">
        <v>50</v>
      </c>
      <c r="D55" s="1">
        <v>2</v>
      </c>
      <c r="E55" s="1">
        <v>50</v>
      </c>
      <c r="F55" s="1">
        <v>50</v>
      </c>
      <c r="G55" s="1">
        <v>405</v>
      </c>
      <c r="H55" s="1">
        <v>405</v>
      </c>
      <c r="I55" s="1">
        <v>19.21</v>
      </c>
      <c r="J55" s="1">
        <v>19.2</v>
      </c>
      <c r="K55" s="1" t="s">
        <v>125</v>
      </c>
      <c r="L55" s="1">
        <v>4</v>
      </c>
      <c r="M55" s="1" t="s">
        <v>126</v>
      </c>
      <c r="N55" s="1">
        <v>50</v>
      </c>
      <c r="O55" s="1">
        <v>406.06666666666598</v>
      </c>
      <c r="P55" s="1">
        <v>324.89999999999998</v>
      </c>
      <c r="Q55" s="1">
        <v>285.36666666666599</v>
      </c>
      <c r="R55" s="1">
        <v>418.83333333333297</v>
      </c>
      <c r="S55" s="1">
        <v>956.8</v>
      </c>
      <c r="T55" s="1">
        <v>2780.36666666666</v>
      </c>
      <c r="U55" s="1">
        <v>4828.2999999999902</v>
      </c>
      <c r="V55" s="1">
        <v>4610.3</v>
      </c>
      <c r="W55" s="1">
        <v>4373.7</v>
      </c>
      <c r="X55" s="1">
        <v>4545.2333333333299</v>
      </c>
      <c r="Y55" s="1">
        <v>4133.0333333333301</v>
      </c>
      <c r="Z55" s="1">
        <v>3850.3</v>
      </c>
      <c r="AA55" s="1">
        <v>3726.7</v>
      </c>
      <c r="AB55" s="1">
        <v>3657.7333333333299</v>
      </c>
      <c r="AC55" s="1">
        <v>3790.86666666666</v>
      </c>
      <c r="AD55" s="1">
        <v>3980.1666666666601</v>
      </c>
      <c r="AE55" s="1">
        <v>4006.36666666666</v>
      </c>
      <c r="AF55" s="1">
        <v>3946.4666666666599</v>
      </c>
      <c r="AG55" s="1">
        <v>3256.4</v>
      </c>
      <c r="AH55" s="1">
        <v>2360.9666666666599</v>
      </c>
      <c r="AI55" s="1">
        <v>1871.86666666666</v>
      </c>
      <c r="AJ55" s="1">
        <v>1661.2666666666601</v>
      </c>
      <c r="AK55" s="1">
        <v>1203.2</v>
      </c>
      <c r="AL55" s="1">
        <v>756.79999999999905</v>
      </c>
      <c r="AM55" s="1">
        <v>65731.999999999898</v>
      </c>
      <c r="AN55" s="1">
        <v>0</v>
      </c>
      <c r="AO55" s="1">
        <v>15367.766666666599</v>
      </c>
      <c r="AP55" s="1">
        <v>5617.3666666666604</v>
      </c>
      <c r="AQ55" s="1">
        <v>8817.341666667</v>
      </c>
      <c r="AR55" s="1">
        <v>194979</v>
      </c>
      <c r="AS55" s="1">
        <v>195527</v>
      </c>
      <c r="AT55" s="1">
        <v>64740</v>
      </c>
      <c r="AU55" s="1">
        <v>67996</v>
      </c>
      <c r="AV55" s="1">
        <v>5894.07177734375</v>
      </c>
      <c r="AW55" s="1">
        <v>5167.17529296875</v>
      </c>
      <c r="AX55" s="1">
        <v>5668.0947265625</v>
      </c>
      <c r="AY55" s="1">
        <v>16618.4140625</v>
      </c>
      <c r="AZ55" s="1">
        <v>6880.60205078125</v>
      </c>
      <c r="BA55" s="1">
        <v>5571.03662109375</v>
      </c>
      <c r="BB55" s="1">
        <v>6149.22998046875</v>
      </c>
      <c r="BC55" s="1">
        <v>8834.4228515625</v>
      </c>
      <c r="BD55" s="1">
        <v>5446.61376953125</v>
      </c>
      <c r="BE55" s="1">
        <v>6329.98046875</v>
      </c>
      <c r="BF55" s="1">
        <v>4717.41748046875</v>
      </c>
      <c r="BG55" s="1">
        <v>22057.498046875</v>
      </c>
      <c r="BH55" s="1">
        <f t="shared" si="0"/>
        <v>99334.55712890625</v>
      </c>
      <c r="BI55" s="1">
        <f t="shared" si="1"/>
        <v>33602.557128906352</v>
      </c>
      <c r="BJ55" s="1">
        <f t="shared" si="2"/>
        <v>1129131845.6014152</v>
      </c>
    </row>
    <row r="56" spans="1:62" x14ac:dyDescent="0.25">
      <c r="A56" s="1">
        <v>66037</v>
      </c>
      <c r="B56" s="1">
        <v>64456</v>
      </c>
      <c r="C56" s="1">
        <v>161</v>
      </c>
      <c r="D56" s="1">
        <v>1</v>
      </c>
      <c r="E56" s="1">
        <v>161</v>
      </c>
      <c r="F56" s="1">
        <v>161</v>
      </c>
      <c r="G56" s="1">
        <v>5</v>
      </c>
      <c r="H56" s="1">
        <v>5</v>
      </c>
      <c r="I56" s="1">
        <v>172.15</v>
      </c>
      <c r="J56" s="1">
        <v>172.21</v>
      </c>
      <c r="K56" s="1" t="s">
        <v>125</v>
      </c>
      <c r="L56" s="1">
        <v>4</v>
      </c>
      <c r="M56" s="1" t="s">
        <v>126</v>
      </c>
      <c r="N56" s="1">
        <v>161</v>
      </c>
      <c r="O56" s="1">
        <v>1429.2</v>
      </c>
      <c r="P56" s="1">
        <v>842.36666666666599</v>
      </c>
      <c r="Q56" s="1">
        <v>652.4</v>
      </c>
      <c r="R56" s="1">
        <v>533.43333333333305</v>
      </c>
      <c r="S56" s="1">
        <v>863.1</v>
      </c>
      <c r="T56" s="1">
        <v>1812.3333333333301</v>
      </c>
      <c r="U56" s="1">
        <v>3685.2333333333299</v>
      </c>
      <c r="V56" s="1">
        <v>5363.9333333333298</v>
      </c>
      <c r="W56" s="1">
        <v>5204.6000000000004</v>
      </c>
      <c r="X56" s="1">
        <v>5140.5666666666602</v>
      </c>
      <c r="Y56" s="1">
        <v>5414.3333333333303</v>
      </c>
      <c r="Z56" s="1">
        <v>5682.9666666666599</v>
      </c>
      <c r="AA56" s="1">
        <v>5183.8999999999996</v>
      </c>
      <c r="AB56" s="1">
        <v>5344.2666666666601</v>
      </c>
      <c r="AC56" s="1">
        <v>6004.7333333333299</v>
      </c>
      <c r="AD56" s="1">
        <v>6338.4333333333298</v>
      </c>
      <c r="AE56" s="1">
        <v>5874.1333333333296</v>
      </c>
      <c r="AF56" s="1">
        <v>5632.6666666666597</v>
      </c>
      <c r="AG56" s="1">
        <v>5482.6333333333296</v>
      </c>
      <c r="AH56" s="1">
        <v>4662.5333333333301</v>
      </c>
      <c r="AI56" s="1">
        <v>4013.5333333333301</v>
      </c>
      <c r="AJ56" s="1">
        <v>3847.0666666666598</v>
      </c>
      <c r="AK56" s="1">
        <v>2882.2</v>
      </c>
      <c r="AL56" s="1">
        <v>2131.5</v>
      </c>
      <c r="AM56" s="1">
        <v>94022.066666666593</v>
      </c>
      <c r="AN56" s="1">
        <v>0</v>
      </c>
      <c r="AO56" s="1">
        <v>21625.466666666602</v>
      </c>
      <c r="AP56" s="1">
        <v>10145.166666666601</v>
      </c>
      <c r="AQ56" s="1">
        <v>17194.8</v>
      </c>
      <c r="AR56" s="1">
        <v>0</v>
      </c>
      <c r="AS56" s="1">
        <v>0</v>
      </c>
      <c r="AT56" s="1">
        <v>66037</v>
      </c>
      <c r="AU56" s="1">
        <v>64456</v>
      </c>
      <c r="AV56" s="1">
        <v>4855.61474609375</v>
      </c>
      <c r="AW56" s="1">
        <v>6615.62890625</v>
      </c>
      <c r="AX56" s="1">
        <v>6449.1591796875</v>
      </c>
      <c r="AY56" s="1">
        <v>14390.12109375</v>
      </c>
      <c r="AZ56" s="1">
        <v>5624.25439453125</v>
      </c>
      <c r="BA56" s="1">
        <v>5666.32177734375</v>
      </c>
      <c r="BB56" s="1">
        <v>5326.4150390625</v>
      </c>
      <c r="BC56" s="1">
        <v>11350.3271484375</v>
      </c>
      <c r="BD56" s="1">
        <v>6892.9033203125</v>
      </c>
      <c r="BE56" s="1">
        <v>5289.1220703125</v>
      </c>
      <c r="BF56" s="1">
        <v>3088.69458007812</v>
      </c>
      <c r="BG56" s="1">
        <v>21524.900390625</v>
      </c>
      <c r="BH56" s="1">
        <f t="shared" si="0"/>
        <v>97073.462646484375</v>
      </c>
      <c r="BI56" s="1">
        <f t="shared" si="1"/>
        <v>3051.3959798177821</v>
      </c>
      <c r="BJ56" s="1">
        <f t="shared" si="2"/>
        <v>9311017.425648123</v>
      </c>
    </row>
    <row r="57" spans="1:62" x14ac:dyDescent="0.25">
      <c r="A57" s="1">
        <v>68244</v>
      </c>
      <c r="B57" s="1">
        <v>64668</v>
      </c>
      <c r="C57" s="1">
        <v>15</v>
      </c>
      <c r="D57" s="1">
        <v>2</v>
      </c>
      <c r="E57" s="1">
        <v>15</v>
      </c>
      <c r="F57" s="1">
        <v>15</v>
      </c>
      <c r="G57" s="1">
        <v>405</v>
      </c>
      <c r="H57" s="1">
        <v>405</v>
      </c>
      <c r="I57" s="1">
        <v>19.21</v>
      </c>
      <c r="J57" s="1">
        <v>19.2</v>
      </c>
      <c r="K57" s="1" t="s">
        <v>125</v>
      </c>
      <c r="L57" s="1">
        <v>4</v>
      </c>
      <c r="M57" s="1" t="s">
        <v>126</v>
      </c>
      <c r="N57" s="1">
        <v>15</v>
      </c>
      <c r="O57" s="1">
        <v>750.53333333333296</v>
      </c>
      <c r="P57" s="1">
        <v>445</v>
      </c>
      <c r="Q57" s="1">
        <v>395.8</v>
      </c>
      <c r="R57" s="1">
        <v>381.53333333333302</v>
      </c>
      <c r="S57" s="1">
        <v>706.23333333333301</v>
      </c>
      <c r="T57" s="1">
        <v>1621.7666666666601</v>
      </c>
      <c r="U57" s="1">
        <v>3029.7</v>
      </c>
      <c r="V57" s="1">
        <v>3971.2666666666601</v>
      </c>
      <c r="W57" s="1">
        <v>3846.36666666666</v>
      </c>
      <c r="X57" s="1">
        <v>3617.36666666666</v>
      </c>
      <c r="Y57" s="1">
        <v>3769.0666666666598</v>
      </c>
      <c r="Z57" s="1">
        <v>4061.8</v>
      </c>
      <c r="AA57" s="1">
        <v>4479.0999999999904</v>
      </c>
      <c r="AB57" s="1">
        <v>4843.1333333333296</v>
      </c>
      <c r="AC57" s="1">
        <v>5500.3333333333303</v>
      </c>
      <c r="AD57" s="1">
        <v>5935.6333333333296</v>
      </c>
      <c r="AE57" s="1">
        <v>5541.1666666666597</v>
      </c>
      <c r="AF57" s="1">
        <v>5543.6333333333296</v>
      </c>
      <c r="AG57" s="1">
        <v>5525.6666666666597</v>
      </c>
      <c r="AH57" s="1">
        <v>4346.5666666666602</v>
      </c>
      <c r="AI57" s="1">
        <v>3464.4666666666599</v>
      </c>
      <c r="AJ57" s="1">
        <v>3042.6666666666601</v>
      </c>
      <c r="AK57" s="1">
        <v>2156.9333333333302</v>
      </c>
      <c r="AL57" s="1">
        <v>1338.36666666666</v>
      </c>
      <c r="AM57" s="1">
        <v>78314.099999999904</v>
      </c>
      <c r="AN57" s="1">
        <v>0</v>
      </c>
      <c r="AO57" s="1">
        <v>17153.099999999999</v>
      </c>
      <c r="AP57" s="1">
        <v>9872.2333333333299</v>
      </c>
      <c r="AQ57" s="1">
        <v>14331.1250000033</v>
      </c>
      <c r="AR57" s="1">
        <v>195431</v>
      </c>
      <c r="AS57" s="1">
        <v>195404</v>
      </c>
      <c r="AT57" s="1">
        <v>68244</v>
      </c>
      <c r="AU57" s="1">
        <v>64668</v>
      </c>
      <c r="AV57" s="1">
        <v>5323.71484375</v>
      </c>
      <c r="AW57" s="1">
        <v>7444.80908203125</v>
      </c>
      <c r="AX57" s="1">
        <v>7451.5166015625</v>
      </c>
      <c r="AY57" s="1">
        <v>16534.755859375</v>
      </c>
      <c r="AZ57" s="1">
        <v>5373.10400390625</v>
      </c>
      <c r="BA57" s="1">
        <v>6642.10107421875</v>
      </c>
      <c r="BB57" s="1">
        <v>4790.85498046875</v>
      </c>
      <c r="BC57" s="1">
        <v>12380.3408203125</v>
      </c>
      <c r="BD57" s="1">
        <v>7936.43896484375</v>
      </c>
      <c r="BE57" s="1">
        <v>4534.3583984375</v>
      </c>
      <c r="BF57" s="1">
        <v>2900.65283203125</v>
      </c>
      <c r="BG57" s="1">
        <v>23404.18359375</v>
      </c>
      <c r="BH57" s="1">
        <f t="shared" si="0"/>
        <v>104716.8310546875</v>
      </c>
      <c r="BI57" s="1">
        <f t="shared" si="1"/>
        <v>26402.731054687596</v>
      </c>
      <c r="BJ57" s="1">
        <f t="shared" si="2"/>
        <v>697104207.14616477</v>
      </c>
    </row>
    <row r="58" spans="1:62" x14ac:dyDescent="0.25">
      <c r="A58" s="1">
        <v>70696</v>
      </c>
      <c r="B58" s="1">
        <v>71659</v>
      </c>
      <c r="C58" s="1">
        <v>79</v>
      </c>
      <c r="D58" s="1">
        <v>1</v>
      </c>
      <c r="E58" s="1">
        <v>79</v>
      </c>
      <c r="F58" s="1">
        <v>79</v>
      </c>
      <c r="G58" s="1">
        <v>520</v>
      </c>
      <c r="H58" s="1">
        <v>520</v>
      </c>
      <c r="I58" s="1">
        <v>12.65</v>
      </c>
      <c r="J58" s="1">
        <v>12.64</v>
      </c>
      <c r="K58" s="1" t="s">
        <v>125</v>
      </c>
      <c r="L58" s="1">
        <v>1</v>
      </c>
      <c r="M58" s="1" t="s">
        <v>126</v>
      </c>
      <c r="N58" s="1">
        <v>79</v>
      </c>
      <c r="O58" s="1">
        <v>70.2916666666666</v>
      </c>
      <c r="P58" s="1">
        <v>51.625</v>
      </c>
      <c r="Q58" s="1">
        <v>54.9583333333333</v>
      </c>
      <c r="R58" s="1">
        <v>95.65</v>
      </c>
      <c r="S58" s="1">
        <v>180.82499999999999</v>
      </c>
      <c r="T58" s="1">
        <v>538.65</v>
      </c>
      <c r="U58" s="1">
        <v>1316.80833333333</v>
      </c>
      <c r="V58" s="1">
        <v>1761.4083333333299</v>
      </c>
      <c r="W58" s="1">
        <v>1764.25833333333</v>
      </c>
      <c r="X58" s="1">
        <v>1715.325</v>
      </c>
      <c r="Y58" s="1">
        <v>1215.55</v>
      </c>
      <c r="Z58" s="1">
        <v>909.64166666666597</v>
      </c>
      <c r="AA58" s="1">
        <v>805.69999999999902</v>
      </c>
      <c r="AB58" s="1">
        <v>772.099999999999</v>
      </c>
      <c r="AC58" s="1">
        <v>748.18333333333305</v>
      </c>
      <c r="AD58" s="1">
        <v>857.21666666666601</v>
      </c>
      <c r="AE58" s="1">
        <v>774.99166666666599</v>
      </c>
      <c r="AF58" s="1">
        <v>775.22500000000002</v>
      </c>
      <c r="AG58" s="1">
        <v>634.14166666666597</v>
      </c>
      <c r="AH58" s="1">
        <v>470.49166666666599</v>
      </c>
      <c r="AI58" s="1">
        <v>350.09166666666601</v>
      </c>
      <c r="AJ58" s="1">
        <v>310.10833333333301</v>
      </c>
      <c r="AK58" s="1">
        <v>201.44166666666601</v>
      </c>
      <c r="AL58" s="1">
        <v>104.383333333333</v>
      </c>
      <c r="AM58" s="1">
        <v>16479.0666666666</v>
      </c>
      <c r="AN58" s="1">
        <v>0</v>
      </c>
      <c r="AO58" s="1">
        <v>3702.99166666666</v>
      </c>
      <c r="AP58" s="1">
        <v>1104.63333333333</v>
      </c>
      <c r="AQ58" s="1">
        <v>1419.37499999999</v>
      </c>
      <c r="AR58" s="1">
        <v>0</v>
      </c>
      <c r="AS58" s="1">
        <v>0</v>
      </c>
      <c r="AT58" s="1">
        <v>70696</v>
      </c>
      <c r="AU58" s="1">
        <v>71659</v>
      </c>
      <c r="AV58" s="1">
        <v>1897.85949707031</v>
      </c>
      <c r="AW58" s="1">
        <v>1488.91638183593</v>
      </c>
      <c r="AX58" s="1">
        <v>1679.86608886718</v>
      </c>
      <c r="AY58" s="1">
        <v>3476.93823242187</v>
      </c>
      <c r="AZ58" s="1">
        <v>2556.08666992187</v>
      </c>
      <c r="BA58" s="1">
        <v>1634.29370117187</v>
      </c>
      <c r="BB58" s="1">
        <v>2066.9736328125</v>
      </c>
      <c r="BC58" s="1">
        <v>2609.0390625</v>
      </c>
      <c r="BD58" s="1">
        <v>1523.70080566406</v>
      </c>
      <c r="BE58" s="1">
        <v>1813.13659667968</v>
      </c>
      <c r="BF58" s="1">
        <v>813.7802734375</v>
      </c>
      <c r="BG58" s="1">
        <v>6879.9248046875</v>
      </c>
      <c r="BH58" s="1">
        <f t="shared" si="0"/>
        <v>28440.515747070269</v>
      </c>
      <c r="BI58" s="1">
        <f t="shared" si="1"/>
        <v>11961.449080403669</v>
      </c>
      <c r="BJ58" s="1">
        <f t="shared" si="2"/>
        <v>143076264.10308978</v>
      </c>
    </row>
    <row r="59" spans="1:62" x14ac:dyDescent="0.25">
      <c r="A59" s="1">
        <v>72127</v>
      </c>
      <c r="B59" s="1">
        <v>184986</v>
      </c>
      <c r="C59" s="1">
        <v>72</v>
      </c>
      <c r="D59" s="1">
        <v>1</v>
      </c>
      <c r="E59" s="1">
        <v>72</v>
      </c>
      <c r="F59" s="1">
        <v>72</v>
      </c>
      <c r="G59" s="1">
        <v>520</v>
      </c>
      <c r="H59" s="1">
        <v>520</v>
      </c>
      <c r="I59" s="1">
        <v>12.19</v>
      </c>
      <c r="J59" s="1">
        <v>12.18</v>
      </c>
      <c r="K59" s="1" t="s">
        <v>125</v>
      </c>
      <c r="L59" s="1">
        <v>2</v>
      </c>
      <c r="M59" s="1" t="s">
        <v>126</v>
      </c>
      <c r="N59" s="1">
        <v>72</v>
      </c>
      <c r="O59" s="1">
        <v>90.733333333333306</v>
      </c>
      <c r="P59" s="1">
        <v>65.2</v>
      </c>
      <c r="Q59" s="1">
        <v>80.049999999999898</v>
      </c>
      <c r="R59" s="1">
        <v>134.61666666666599</v>
      </c>
      <c r="S59" s="1">
        <v>259.63333333333298</v>
      </c>
      <c r="T59" s="1">
        <v>864.73333333333301</v>
      </c>
      <c r="U59" s="1">
        <v>2418.9833333333299</v>
      </c>
      <c r="V59" s="1">
        <v>3528.8333333333298</v>
      </c>
      <c r="W59" s="1">
        <v>3578.45</v>
      </c>
      <c r="X59" s="1">
        <v>3338.9666666666599</v>
      </c>
      <c r="Y59" s="1">
        <v>2297.9166666666601</v>
      </c>
      <c r="Z59" s="1">
        <v>1666.61666666666</v>
      </c>
      <c r="AA59" s="1">
        <v>1509.31666666666</v>
      </c>
      <c r="AB59" s="1">
        <v>1417.9833333333299</v>
      </c>
      <c r="AC59" s="1">
        <v>1435.1666666666599</v>
      </c>
      <c r="AD59" s="1">
        <v>1657.7666666666601</v>
      </c>
      <c r="AE59" s="1">
        <v>1473.0333333333299</v>
      </c>
      <c r="AF59" s="1">
        <v>1401.69999999999</v>
      </c>
      <c r="AG59" s="1">
        <v>1108.5333333333299</v>
      </c>
      <c r="AH59" s="1">
        <v>874.5</v>
      </c>
      <c r="AI59" s="1">
        <v>655.68333333333305</v>
      </c>
      <c r="AJ59" s="1">
        <v>558.65</v>
      </c>
      <c r="AK59" s="1">
        <v>347.683333333333</v>
      </c>
      <c r="AL59" s="1">
        <v>184.5</v>
      </c>
      <c r="AM59" s="1">
        <v>30949.25</v>
      </c>
      <c r="AN59" s="1">
        <v>0</v>
      </c>
      <c r="AO59" s="1">
        <v>6891.8333333333303</v>
      </c>
      <c r="AP59" s="1">
        <v>1983.0333333333299</v>
      </c>
      <c r="AQ59" s="1">
        <v>2376.74999999999</v>
      </c>
      <c r="AR59" s="1">
        <v>0</v>
      </c>
      <c r="AS59" s="1">
        <v>0</v>
      </c>
      <c r="AT59" s="1">
        <v>72127</v>
      </c>
      <c r="AU59" s="1">
        <v>184986</v>
      </c>
      <c r="AV59" s="1">
        <v>3201.93530273437</v>
      </c>
      <c r="AW59" s="1">
        <v>2685.14233398437</v>
      </c>
      <c r="AX59" s="1">
        <v>3124.68408203125</v>
      </c>
      <c r="AY59" s="1">
        <v>6671.44091796875</v>
      </c>
      <c r="AZ59" s="1">
        <v>3956.09399414062</v>
      </c>
      <c r="BA59" s="1">
        <v>3048.55517578125</v>
      </c>
      <c r="BB59" s="1">
        <v>3458.08178710937</v>
      </c>
      <c r="BC59" s="1">
        <v>4915.49755859375</v>
      </c>
      <c r="BD59" s="1">
        <v>2873.65966796875</v>
      </c>
      <c r="BE59" s="1">
        <v>3094.06958007812</v>
      </c>
      <c r="BF59" s="1">
        <v>1586.65002441406</v>
      </c>
      <c r="BG59" s="1">
        <v>12298.1787109375</v>
      </c>
      <c r="BH59" s="1">
        <f t="shared" si="0"/>
        <v>50913.989135742166</v>
      </c>
      <c r="BI59" s="1">
        <f t="shared" si="1"/>
        <v>19964.739135742166</v>
      </c>
      <c r="BJ59" s="1">
        <f t="shared" si="2"/>
        <v>398590808.75823486</v>
      </c>
    </row>
    <row r="60" spans="1:62" x14ac:dyDescent="0.25">
      <c r="A60" s="1">
        <v>72437</v>
      </c>
      <c r="B60" s="1">
        <v>184103</v>
      </c>
      <c r="C60" s="1">
        <v>66</v>
      </c>
      <c r="D60" s="1">
        <v>1</v>
      </c>
      <c r="E60" s="1">
        <v>66</v>
      </c>
      <c r="F60" s="1">
        <v>66</v>
      </c>
      <c r="G60" s="1">
        <v>520</v>
      </c>
      <c r="H60" s="1">
        <v>520</v>
      </c>
      <c r="I60" s="1">
        <v>11.22</v>
      </c>
      <c r="J60" s="1">
        <v>11.21</v>
      </c>
      <c r="K60" s="1" t="s">
        <v>125</v>
      </c>
      <c r="L60" s="1">
        <v>3</v>
      </c>
      <c r="M60" s="1" t="s">
        <v>126</v>
      </c>
      <c r="N60" s="1">
        <v>66</v>
      </c>
      <c r="O60" s="1">
        <v>210.5</v>
      </c>
      <c r="P60" s="1">
        <v>136.125</v>
      </c>
      <c r="Q60" s="1">
        <v>133.02499999999901</v>
      </c>
      <c r="R60" s="1">
        <v>162.17500000000001</v>
      </c>
      <c r="S60" s="1">
        <v>340.875</v>
      </c>
      <c r="T60" s="1">
        <v>904.25</v>
      </c>
      <c r="U60" s="1">
        <v>2304.2750000000001</v>
      </c>
      <c r="V60" s="1">
        <v>3546.1</v>
      </c>
      <c r="W60" s="1">
        <v>3583.2</v>
      </c>
      <c r="X60" s="1">
        <v>3137.1</v>
      </c>
      <c r="Y60" s="1">
        <v>2427.1999999999998</v>
      </c>
      <c r="Z60" s="1">
        <v>2238.85</v>
      </c>
      <c r="AA60" s="1">
        <v>2206.4749999999999</v>
      </c>
      <c r="AB60" s="1">
        <v>2185.15</v>
      </c>
      <c r="AC60" s="1">
        <v>2204.5</v>
      </c>
      <c r="AD60" s="1">
        <v>2331.7750000000001</v>
      </c>
      <c r="AE60" s="1">
        <v>2155.9499999999998</v>
      </c>
      <c r="AF60" s="1">
        <v>1875.0250000000001</v>
      </c>
      <c r="AG60" s="1">
        <v>1647.15</v>
      </c>
      <c r="AH60" s="1">
        <v>1498.65</v>
      </c>
      <c r="AI60" s="1">
        <v>1220.4000000000001</v>
      </c>
      <c r="AJ60" s="1">
        <v>1035.925</v>
      </c>
      <c r="AK60" s="1">
        <v>724.19999999999902</v>
      </c>
      <c r="AL60" s="1">
        <v>419.95</v>
      </c>
      <c r="AM60" s="1">
        <v>38628.824999999903</v>
      </c>
      <c r="AN60" s="1">
        <v>0</v>
      </c>
      <c r="AO60" s="1">
        <v>9057.6749999999993</v>
      </c>
      <c r="AP60" s="1">
        <v>3145.8</v>
      </c>
      <c r="AQ60" s="1">
        <v>4383.1750000000002</v>
      </c>
      <c r="AR60" s="1">
        <v>0</v>
      </c>
      <c r="AS60" s="1">
        <v>0</v>
      </c>
      <c r="AT60" s="1">
        <v>72437</v>
      </c>
      <c r="AU60" s="1">
        <v>184103</v>
      </c>
      <c r="AV60" s="1">
        <v>3466.73608398437</v>
      </c>
      <c r="AW60" s="1">
        <v>3088.31079101562</v>
      </c>
      <c r="AX60" s="1">
        <v>3600.01904296875</v>
      </c>
      <c r="AY60" s="1">
        <v>7486.40966796875</v>
      </c>
      <c r="AZ60" s="1">
        <v>4257.1796875</v>
      </c>
      <c r="BA60" s="1">
        <v>3497.037109375</v>
      </c>
      <c r="BB60" s="1">
        <v>3783.92797851562</v>
      </c>
      <c r="BC60" s="1">
        <v>5589.70361328125</v>
      </c>
      <c r="BD60" s="1">
        <v>3341.32299804687</v>
      </c>
      <c r="BE60" s="1">
        <v>3388.79296875</v>
      </c>
      <c r="BF60" s="1">
        <v>1713.3154296875</v>
      </c>
      <c r="BG60" s="1">
        <v>14145.755859375</v>
      </c>
      <c r="BH60" s="1">
        <f t="shared" si="0"/>
        <v>57358.511230468728</v>
      </c>
      <c r="BI60" s="1">
        <f t="shared" si="1"/>
        <v>18729.686230468826</v>
      </c>
      <c r="BJ60" s="1">
        <f t="shared" si="2"/>
        <v>350801146.29181355</v>
      </c>
    </row>
    <row r="61" spans="1:62" x14ac:dyDescent="0.25">
      <c r="A61" s="1">
        <v>72618</v>
      </c>
      <c r="B61" s="1">
        <v>184140</v>
      </c>
      <c r="C61" s="1">
        <v>36</v>
      </c>
      <c r="D61" s="1">
        <v>2</v>
      </c>
      <c r="E61" s="1">
        <v>36</v>
      </c>
      <c r="F61" s="1">
        <v>36</v>
      </c>
      <c r="G61" s="1">
        <v>405</v>
      </c>
      <c r="H61" s="1">
        <v>405</v>
      </c>
      <c r="I61" s="1">
        <v>16.47</v>
      </c>
      <c r="J61" s="1">
        <v>16.46</v>
      </c>
      <c r="K61" s="1" t="s">
        <v>125</v>
      </c>
      <c r="L61" s="1">
        <v>3</v>
      </c>
      <c r="M61" s="1" t="s">
        <v>126</v>
      </c>
      <c r="N61" s="1">
        <v>36</v>
      </c>
      <c r="O61" s="1">
        <v>552.85</v>
      </c>
      <c r="P61" s="1">
        <v>407.8</v>
      </c>
      <c r="Q61" s="1">
        <v>339.55</v>
      </c>
      <c r="R61" s="1">
        <v>440.17500000000001</v>
      </c>
      <c r="S61" s="1">
        <v>1032.32499999999</v>
      </c>
      <c r="T61" s="1">
        <v>3119.62499999999</v>
      </c>
      <c r="U61" s="1">
        <v>5734.5749999999998</v>
      </c>
      <c r="V61" s="1">
        <v>6073.875</v>
      </c>
      <c r="W61" s="1">
        <v>5914.7</v>
      </c>
      <c r="X61" s="1">
        <v>5825.4499999999898</v>
      </c>
      <c r="Y61" s="1">
        <v>5428</v>
      </c>
      <c r="Z61" s="1">
        <v>5176.5</v>
      </c>
      <c r="AA61" s="1">
        <v>5051.5</v>
      </c>
      <c r="AB61" s="1">
        <v>5000.6000000000004</v>
      </c>
      <c r="AC61" s="1">
        <v>5082.95</v>
      </c>
      <c r="AD61" s="1">
        <v>5121.0749999999998</v>
      </c>
      <c r="AE61" s="1">
        <v>4916.2</v>
      </c>
      <c r="AF61" s="1">
        <v>4525.2749999999996</v>
      </c>
      <c r="AG61" s="1">
        <v>3936.3</v>
      </c>
      <c r="AH61" s="1">
        <v>3148.74999999999</v>
      </c>
      <c r="AI61" s="1">
        <v>2596.875</v>
      </c>
      <c r="AJ61" s="1">
        <v>2272.85</v>
      </c>
      <c r="AK61" s="1">
        <v>1634.32499999999</v>
      </c>
      <c r="AL61" s="1">
        <v>1029.0999999999999</v>
      </c>
      <c r="AM61" s="1">
        <v>84361.225000000006</v>
      </c>
      <c r="AN61" s="1">
        <v>0</v>
      </c>
      <c r="AO61" s="1">
        <v>20656.599999999999</v>
      </c>
      <c r="AP61" s="1">
        <v>7085.0499999999902</v>
      </c>
      <c r="AQ61" s="1">
        <v>11405.7083333299</v>
      </c>
      <c r="AR61" s="1">
        <v>195410</v>
      </c>
      <c r="AS61" s="1">
        <v>195530</v>
      </c>
      <c r="AT61" s="1">
        <v>72618</v>
      </c>
      <c r="AU61" s="1">
        <v>184140</v>
      </c>
      <c r="AV61" s="1">
        <v>5197.75244140625</v>
      </c>
      <c r="AW61" s="1">
        <v>5088.94921875</v>
      </c>
      <c r="AX61" s="1">
        <v>5406.57666015625</v>
      </c>
      <c r="AY61" s="1">
        <v>15746.5556640625</v>
      </c>
      <c r="AZ61" s="1">
        <v>5933.39013671875</v>
      </c>
      <c r="BA61" s="1">
        <v>5213.87939453125</v>
      </c>
      <c r="BB61" s="1">
        <v>5483.935546875</v>
      </c>
      <c r="BC61" s="1">
        <v>8500.3515625</v>
      </c>
      <c r="BD61" s="1">
        <v>5331.08740234375</v>
      </c>
      <c r="BE61" s="1">
        <v>5616.7412109375</v>
      </c>
      <c r="BF61" s="1">
        <v>4463.337890625</v>
      </c>
      <c r="BG61" s="1">
        <v>20393.18359375</v>
      </c>
      <c r="BH61" s="1">
        <f t="shared" si="0"/>
        <v>92375.74072265625</v>
      </c>
      <c r="BI61" s="1">
        <f t="shared" si="1"/>
        <v>8014.5157226562442</v>
      </c>
      <c r="BJ61" s="1">
        <f t="shared" si="2"/>
        <v>64232462.268704139</v>
      </c>
    </row>
    <row r="62" spans="1:62" x14ac:dyDescent="0.25">
      <c r="A62" s="1">
        <v>74995</v>
      </c>
      <c r="B62" s="1">
        <v>74046</v>
      </c>
      <c r="C62" s="1">
        <v>189</v>
      </c>
      <c r="D62" s="1">
        <v>1</v>
      </c>
      <c r="E62" s="1">
        <v>189</v>
      </c>
      <c r="F62" s="1">
        <v>189</v>
      </c>
      <c r="G62" s="1">
        <v>5</v>
      </c>
      <c r="H62" s="1">
        <v>5</v>
      </c>
      <c r="I62" s="1">
        <v>168.85</v>
      </c>
      <c r="J62" s="1">
        <v>168.91</v>
      </c>
      <c r="K62" s="1" t="s">
        <v>125</v>
      </c>
      <c r="L62" s="1">
        <v>4</v>
      </c>
      <c r="M62" s="1" t="s">
        <v>126</v>
      </c>
      <c r="N62" s="1">
        <v>189</v>
      </c>
      <c r="O62" s="1">
        <v>1659.3333333333301</v>
      </c>
      <c r="P62" s="1">
        <v>956.26666666666597</v>
      </c>
      <c r="Q62" s="1">
        <v>759.83333333333303</v>
      </c>
      <c r="R62" s="1">
        <v>617.43333333333305</v>
      </c>
      <c r="S62" s="1">
        <v>968.23333333333301</v>
      </c>
      <c r="T62" s="1">
        <v>1937.2666666666601</v>
      </c>
      <c r="U62" s="1">
        <v>3892.7333333333299</v>
      </c>
      <c r="V62" s="1">
        <v>5527.1</v>
      </c>
      <c r="W62" s="1">
        <v>5513.9333333333298</v>
      </c>
      <c r="X62" s="1">
        <v>5805.8</v>
      </c>
      <c r="Y62" s="1">
        <v>6144.9</v>
      </c>
      <c r="Z62" s="1">
        <v>6326</v>
      </c>
      <c r="AA62" s="1">
        <v>5668</v>
      </c>
      <c r="AB62" s="1">
        <v>5702.2666666666601</v>
      </c>
      <c r="AC62" s="1">
        <v>6329.6333333333296</v>
      </c>
      <c r="AD62" s="1">
        <v>6943.0333333333301</v>
      </c>
      <c r="AE62" s="1">
        <v>6699.3333333333303</v>
      </c>
      <c r="AF62" s="1">
        <v>6415.7999999999902</v>
      </c>
      <c r="AG62" s="1">
        <v>6397.9</v>
      </c>
      <c r="AH62" s="1">
        <v>5568.8333333333303</v>
      </c>
      <c r="AI62" s="1">
        <v>4724.0666666666602</v>
      </c>
      <c r="AJ62" s="1">
        <v>4520.3999999999996</v>
      </c>
      <c r="AK62" s="1">
        <v>3484.2666666666601</v>
      </c>
      <c r="AL62" s="1">
        <v>2598.1</v>
      </c>
      <c r="AM62" s="1">
        <v>105160.46666666601</v>
      </c>
      <c r="AN62" s="1">
        <v>0</v>
      </c>
      <c r="AO62" s="1">
        <v>23841.166666666599</v>
      </c>
      <c r="AP62" s="1">
        <v>11966.733333333301</v>
      </c>
      <c r="AQ62" s="1">
        <v>20287.933333333302</v>
      </c>
      <c r="AR62" s="1">
        <v>0</v>
      </c>
      <c r="AS62" s="1">
        <v>0</v>
      </c>
      <c r="AT62" s="1">
        <v>74995</v>
      </c>
      <c r="AU62" s="1">
        <v>74046</v>
      </c>
      <c r="AV62" s="1">
        <v>5524.33154296875</v>
      </c>
      <c r="AW62" s="1">
        <v>8020.57958984375</v>
      </c>
      <c r="AX62" s="1">
        <v>7648.33203125</v>
      </c>
      <c r="AY62" s="1">
        <v>16306.2109375</v>
      </c>
      <c r="AZ62" s="1">
        <v>6479.4130859375</v>
      </c>
      <c r="BA62" s="1">
        <v>6865.68603515625</v>
      </c>
      <c r="BB62" s="1">
        <v>6075.26025390625</v>
      </c>
      <c r="BC62" s="1">
        <v>12641.2138671875</v>
      </c>
      <c r="BD62" s="1">
        <v>8533.5283203125</v>
      </c>
      <c r="BE62" s="1">
        <v>5882.4658203125</v>
      </c>
      <c r="BF62" s="1">
        <v>3274.56982421875</v>
      </c>
      <c r="BG62" s="1">
        <v>24343.78515625</v>
      </c>
      <c r="BH62" s="1">
        <f t="shared" si="0"/>
        <v>111595.37646484375</v>
      </c>
      <c r="BI62" s="1">
        <f t="shared" si="1"/>
        <v>6434.909798177745</v>
      </c>
      <c r="BJ62" s="1">
        <f t="shared" si="2"/>
        <v>41408064.110683948</v>
      </c>
    </row>
    <row r="63" spans="1:62" x14ac:dyDescent="0.25">
      <c r="A63" s="1">
        <v>75013</v>
      </c>
      <c r="B63" s="1">
        <v>75101</v>
      </c>
      <c r="C63" s="1">
        <v>215</v>
      </c>
      <c r="D63" s="1">
        <v>2</v>
      </c>
      <c r="E63" s="1">
        <v>215</v>
      </c>
      <c r="F63" s="1">
        <v>215</v>
      </c>
      <c r="G63" s="1">
        <v>5</v>
      </c>
      <c r="H63" s="1">
        <v>5</v>
      </c>
      <c r="I63" s="1">
        <v>168.85</v>
      </c>
      <c r="J63" s="1">
        <v>168.91</v>
      </c>
      <c r="K63" s="1" t="s">
        <v>125</v>
      </c>
      <c r="L63" s="1">
        <v>4</v>
      </c>
      <c r="M63" s="1" t="s">
        <v>126</v>
      </c>
      <c r="N63" s="1">
        <v>215</v>
      </c>
      <c r="O63" s="1">
        <v>1127.8</v>
      </c>
      <c r="P63" s="1">
        <v>794.66666666666595</v>
      </c>
      <c r="Q63" s="1">
        <v>667.93333333333305</v>
      </c>
      <c r="R63" s="1">
        <v>788.9</v>
      </c>
      <c r="S63" s="1">
        <v>1516.63333333333</v>
      </c>
      <c r="T63" s="1">
        <v>3024.4</v>
      </c>
      <c r="U63" s="1">
        <v>5764.4333333333298</v>
      </c>
      <c r="V63" s="1">
        <v>6741.6333333333296</v>
      </c>
      <c r="W63" s="1">
        <v>6381.9333333333298</v>
      </c>
      <c r="X63" s="1">
        <v>6177.2333333333299</v>
      </c>
      <c r="Y63" s="1">
        <v>5563.4666666666599</v>
      </c>
      <c r="Z63" s="1">
        <v>6256</v>
      </c>
      <c r="AA63" s="1">
        <v>6518.3666666666604</v>
      </c>
      <c r="AB63" s="1">
        <v>6457.6333333333296</v>
      </c>
      <c r="AC63" s="1">
        <v>6398.0666666666602</v>
      </c>
      <c r="AD63" s="1">
        <v>6202.7333333333299</v>
      </c>
      <c r="AE63" s="1">
        <v>5914.4</v>
      </c>
      <c r="AF63" s="1">
        <v>6010.2999999999902</v>
      </c>
      <c r="AG63" s="1">
        <v>6072</v>
      </c>
      <c r="AH63" s="1">
        <v>5197.5</v>
      </c>
      <c r="AI63" s="1">
        <v>4512.9666666666599</v>
      </c>
      <c r="AJ63" s="1">
        <v>4415.2333333333299</v>
      </c>
      <c r="AK63" s="1">
        <v>3337.7</v>
      </c>
      <c r="AL63" s="1">
        <v>2104.2333333333299</v>
      </c>
      <c r="AM63" s="1">
        <v>107946.166666666</v>
      </c>
      <c r="AN63" s="1">
        <v>0</v>
      </c>
      <c r="AO63" s="1">
        <v>24795.466666666602</v>
      </c>
      <c r="AP63" s="1">
        <v>11269.5</v>
      </c>
      <c r="AQ63" s="1">
        <v>19266.0666666666</v>
      </c>
      <c r="AR63" s="1">
        <v>0</v>
      </c>
      <c r="AS63" s="1">
        <v>0</v>
      </c>
      <c r="AT63" s="1">
        <v>75013</v>
      </c>
      <c r="AU63" s="1">
        <v>75101</v>
      </c>
      <c r="AV63" s="1">
        <v>6191.4052734375</v>
      </c>
      <c r="AW63" s="1">
        <v>6947.14599609375</v>
      </c>
      <c r="AX63" s="1">
        <v>7098.98193359375</v>
      </c>
      <c r="AY63" s="1">
        <v>17126.81640625</v>
      </c>
      <c r="AZ63" s="1">
        <v>6824.56005859375</v>
      </c>
      <c r="BA63" s="1">
        <v>6087.01220703125</v>
      </c>
      <c r="BB63" s="1">
        <v>6071.78662109375</v>
      </c>
      <c r="BC63" s="1">
        <v>11768.4619140625</v>
      </c>
      <c r="BD63" s="1">
        <v>7225.43896484375</v>
      </c>
      <c r="BE63" s="1">
        <v>6201.92529296875</v>
      </c>
      <c r="BF63" s="1">
        <v>5561.10693359375</v>
      </c>
      <c r="BG63" s="1">
        <v>23316.21484375</v>
      </c>
      <c r="BH63" s="1">
        <f t="shared" si="0"/>
        <v>110420.8564453125</v>
      </c>
      <c r="BI63" s="1">
        <f t="shared" si="1"/>
        <v>2474.6897786464979</v>
      </c>
      <c r="BJ63" s="1">
        <f t="shared" si="2"/>
        <v>6124089.5005374523</v>
      </c>
    </row>
    <row r="64" spans="1:62" x14ac:dyDescent="0.25">
      <c r="A64" s="1">
        <v>76226</v>
      </c>
      <c r="B64" s="1">
        <v>183926</v>
      </c>
      <c r="C64" s="1">
        <v>169</v>
      </c>
      <c r="D64" s="1">
        <v>1</v>
      </c>
      <c r="E64" s="1">
        <v>169</v>
      </c>
      <c r="F64" s="1">
        <v>169</v>
      </c>
      <c r="G64" s="1">
        <v>5</v>
      </c>
      <c r="H64" s="1">
        <v>5</v>
      </c>
      <c r="I64" s="1">
        <v>168.31</v>
      </c>
      <c r="J64" s="1">
        <v>168.37</v>
      </c>
      <c r="K64" s="1" t="s">
        <v>125</v>
      </c>
      <c r="L64" s="1">
        <v>4</v>
      </c>
      <c r="M64" s="1" t="s">
        <v>126</v>
      </c>
      <c r="N64" s="1">
        <v>169</v>
      </c>
      <c r="O64" s="1">
        <v>969.73333333333301</v>
      </c>
      <c r="P64" s="1">
        <v>692.4</v>
      </c>
      <c r="Q64" s="1">
        <v>570.76666666666597</v>
      </c>
      <c r="R64" s="1">
        <v>697.83333333333303</v>
      </c>
      <c r="S64" s="1">
        <v>1490.8999999999901</v>
      </c>
      <c r="T64" s="1">
        <v>3056.2333333333299</v>
      </c>
      <c r="U64" s="1">
        <v>5567.0333333333301</v>
      </c>
      <c r="V64" s="1">
        <v>5879.1999999999898</v>
      </c>
      <c r="W64" s="1">
        <v>5367.1999999999898</v>
      </c>
      <c r="X64" s="1">
        <v>5457.4333333333298</v>
      </c>
      <c r="Y64" s="1">
        <v>5169.5</v>
      </c>
      <c r="Z64" s="1">
        <v>5880.3333333333303</v>
      </c>
      <c r="AA64" s="1">
        <v>6138.0666666666602</v>
      </c>
      <c r="AB64" s="1">
        <v>6063.7</v>
      </c>
      <c r="AC64" s="1">
        <v>5948.2666666666601</v>
      </c>
      <c r="AD64" s="1">
        <v>5574.7333333333299</v>
      </c>
      <c r="AE64" s="1">
        <v>5213.1666666666597</v>
      </c>
      <c r="AF64" s="1">
        <v>5269.6</v>
      </c>
      <c r="AG64" s="1">
        <v>5482.7666666666601</v>
      </c>
      <c r="AH64" s="1">
        <v>4839.99999999999</v>
      </c>
      <c r="AI64" s="1">
        <v>4231.9333333333298</v>
      </c>
      <c r="AJ64" s="1">
        <v>4089.4</v>
      </c>
      <c r="AK64" s="1">
        <v>3047.2333333333299</v>
      </c>
      <c r="AL64" s="1">
        <v>1888.5</v>
      </c>
      <c r="AM64" s="1">
        <v>98585.933333333305</v>
      </c>
      <c r="AN64" s="1">
        <v>0</v>
      </c>
      <c r="AO64" s="1">
        <v>23251.599999999999</v>
      </c>
      <c r="AP64" s="1">
        <v>10322.766666666599</v>
      </c>
      <c r="AQ64" s="1">
        <v>17678.699999999899</v>
      </c>
      <c r="AR64" s="1">
        <v>0</v>
      </c>
      <c r="AS64" s="1">
        <v>0</v>
      </c>
      <c r="AT64" s="1">
        <v>76226</v>
      </c>
      <c r="AU64" s="1">
        <v>183926</v>
      </c>
      <c r="AV64" s="1">
        <v>4790.8056640625</v>
      </c>
      <c r="AW64" s="1">
        <v>5500.97509765625</v>
      </c>
      <c r="AX64" s="1">
        <v>5620.078125</v>
      </c>
      <c r="AY64" s="1">
        <v>13563.900390625</v>
      </c>
      <c r="AZ64" s="1">
        <v>5184.8671875</v>
      </c>
      <c r="BA64" s="1">
        <v>4626.23193359375</v>
      </c>
      <c r="BB64" s="1">
        <v>4521.2734375</v>
      </c>
      <c r="BC64" s="1">
        <v>9111.333984375</v>
      </c>
      <c r="BD64" s="1">
        <v>5699.50244140625</v>
      </c>
      <c r="BE64" s="1">
        <v>4780.390625</v>
      </c>
      <c r="BF64" s="1">
        <v>4575.3564453125</v>
      </c>
      <c r="BG64" s="1">
        <v>17399.69921875</v>
      </c>
      <c r="BH64" s="1">
        <f t="shared" si="0"/>
        <v>85374.41455078125</v>
      </c>
      <c r="BI64" s="1">
        <f t="shared" si="1"/>
        <v>-13211.518782552055</v>
      </c>
      <c r="BJ64" s="1">
        <f t="shared" si="2"/>
        <v>174544228.54172572</v>
      </c>
    </row>
    <row r="65" spans="1:62" x14ac:dyDescent="0.25">
      <c r="A65" s="1">
        <v>76226</v>
      </c>
      <c r="B65" s="1">
        <v>183926</v>
      </c>
      <c r="C65" s="1">
        <v>255</v>
      </c>
      <c r="D65" s="1">
        <v>1</v>
      </c>
      <c r="E65" s="1">
        <v>255</v>
      </c>
      <c r="F65" s="1">
        <v>255</v>
      </c>
      <c r="G65" s="1">
        <v>5</v>
      </c>
      <c r="H65" s="1">
        <v>5</v>
      </c>
      <c r="I65" s="1">
        <v>168.02</v>
      </c>
      <c r="J65" s="1">
        <v>168.08</v>
      </c>
      <c r="K65" s="1" t="s">
        <v>125</v>
      </c>
      <c r="L65" s="1">
        <v>4</v>
      </c>
      <c r="M65" s="1" t="s">
        <v>126</v>
      </c>
      <c r="N65" s="1">
        <v>255</v>
      </c>
      <c r="O65" s="1">
        <v>881</v>
      </c>
      <c r="P65" s="1">
        <v>625.66666666666595</v>
      </c>
      <c r="Q65" s="1">
        <v>516.76666666666597</v>
      </c>
      <c r="R65" s="1">
        <v>663</v>
      </c>
      <c r="S65" s="1">
        <v>1468.93333333333</v>
      </c>
      <c r="T65" s="1">
        <v>2880.3333333333298</v>
      </c>
      <c r="U65" s="1">
        <v>4882.1000000000004</v>
      </c>
      <c r="V65" s="1">
        <v>4815.6000000000004</v>
      </c>
      <c r="W65" s="1">
        <v>4526.0333333333301</v>
      </c>
      <c r="X65" s="1">
        <v>4603.9666666666599</v>
      </c>
      <c r="Y65" s="1">
        <v>4423.5666666666602</v>
      </c>
      <c r="Z65" s="1">
        <v>5321.7666666666601</v>
      </c>
      <c r="AA65" s="1">
        <v>5658.0666666666602</v>
      </c>
      <c r="AB65" s="1">
        <v>5613.5666666666602</v>
      </c>
      <c r="AC65" s="1">
        <v>5500.8333333333303</v>
      </c>
      <c r="AD65" s="1">
        <v>5105.2666666666601</v>
      </c>
      <c r="AE65" s="1">
        <v>4790.7666666666601</v>
      </c>
      <c r="AF65" s="1">
        <v>4856.6666666666597</v>
      </c>
      <c r="AG65" s="1">
        <v>5146.0666666666602</v>
      </c>
      <c r="AH65" s="1">
        <v>4512.6666666666597</v>
      </c>
      <c r="AI65" s="1">
        <v>3883.2</v>
      </c>
      <c r="AJ65" s="1">
        <v>3761.4666666666599</v>
      </c>
      <c r="AK65" s="1">
        <v>2807.9666666666599</v>
      </c>
      <c r="AL65" s="1">
        <v>1766.5</v>
      </c>
      <c r="AM65" s="1">
        <v>89011.766666666605</v>
      </c>
      <c r="AN65" s="1">
        <v>0</v>
      </c>
      <c r="AO65" s="1">
        <v>21016.966666666602</v>
      </c>
      <c r="AP65" s="1">
        <v>9658.7333333333299</v>
      </c>
      <c r="AQ65" s="1">
        <v>16374.5</v>
      </c>
      <c r="AR65" s="1">
        <v>0</v>
      </c>
      <c r="AS65" s="1">
        <v>0</v>
      </c>
      <c r="AT65" s="1">
        <v>76226</v>
      </c>
      <c r="AU65" s="1">
        <v>183926</v>
      </c>
      <c r="AV65" s="1">
        <v>4790.8056640625</v>
      </c>
      <c r="AW65" s="1">
        <v>5500.97509765625</v>
      </c>
      <c r="AX65" s="1">
        <v>5620.078125</v>
      </c>
      <c r="AY65" s="1">
        <v>13563.900390625</v>
      </c>
      <c r="AZ65" s="1">
        <v>5184.8671875</v>
      </c>
      <c r="BA65" s="1">
        <v>4626.23193359375</v>
      </c>
      <c r="BB65" s="1">
        <v>4521.2734375</v>
      </c>
      <c r="BC65" s="1">
        <v>9111.333984375</v>
      </c>
      <c r="BD65" s="1">
        <v>5699.50244140625</v>
      </c>
      <c r="BE65" s="1">
        <v>4780.390625</v>
      </c>
      <c r="BF65" s="1">
        <v>4575.3564453125</v>
      </c>
      <c r="BG65" s="1">
        <v>17399.69921875</v>
      </c>
      <c r="BH65" s="1">
        <f t="shared" si="0"/>
        <v>85374.41455078125</v>
      </c>
      <c r="BI65" s="1">
        <f t="shared" si="1"/>
        <v>-3637.3521158853546</v>
      </c>
      <c r="BJ65" s="1">
        <f t="shared" si="2"/>
        <v>13230330.414935665</v>
      </c>
    </row>
    <row r="66" spans="1:62" x14ac:dyDescent="0.25">
      <c r="A66" s="1">
        <v>76572</v>
      </c>
      <c r="B66" s="1">
        <v>186141</v>
      </c>
      <c r="C66" s="1">
        <v>81</v>
      </c>
      <c r="D66" s="1">
        <v>1</v>
      </c>
      <c r="E66" s="1">
        <v>81</v>
      </c>
      <c r="F66" s="1">
        <v>81</v>
      </c>
      <c r="G66" s="1">
        <v>520</v>
      </c>
      <c r="H66" s="1">
        <v>520</v>
      </c>
      <c r="I66" s="1">
        <v>1.04</v>
      </c>
      <c r="J66" s="1">
        <v>1.04</v>
      </c>
      <c r="K66" s="1" t="s">
        <v>125</v>
      </c>
      <c r="L66" s="1">
        <v>2</v>
      </c>
      <c r="M66" s="1" t="s">
        <v>126</v>
      </c>
      <c r="N66" s="1">
        <v>81</v>
      </c>
      <c r="O66" s="1">
        <v>300.75</v>
      </c>
      <c r="P66" s="1">
        <v>188.15</v>
      </c>
      <c r="Q66" s="1">
        <v>147.30000000000001</v>
      </c>
      <c r="R66" s="1">
        <v>120.11666666666601</v>
      </c>
      <c r="S66" s="1">
        <v>209.75</v>
      </c>
      <c r="T66" s="1">
        <v>685.73333333333301</v>
      </c>
      <c r="U66" s="1">
        <v>1708.81666666666</v>
      </c>
      <c r="V66" s="1">
        <v>2532.4333333333302</v>
      </c>
      <c r="W66" s="1">
        <v>2532.85</v>
      </c>
      <c r="X66" s="1">
        <v>2317.1666666666601</v>
      </c>
      <c r="Y66" s="1">
        <v>2132.65</v>
      </c>
      <c r="Z66" s="1">
        <v>2177.9333333333302</v>
      </c>
      <c r="AA66" s="1">
        <v>2135.5833333333298</v>
      </c>
      <c r="AB66" s="1">
        <v>2194.1999999999998</v>
      </c>
      <c r="AC66" s="1">
        <v>2319.5833333333298</v>
      </c>
      <c r="AD66" s="1">
        <v>2426.5333333333301</v>
      </c>
      <c r="AE66" s="1">
        <v>2428.8166666666598</v>
      </c>
      <c r="AF66" s="1">
        <v>2387.0500000000002</v>
      </c>
      <c r="AG66" s="1">
        <v>2386.0166666666601</v>
      </c>
      <c r="AH66" s="1">
        <v>2272.75</v>
      </c>
      <c r="AI66" s="1">
        <v>1794.11666666666</v>
      </c>
      <c r="AJ66" s="1">
        <v>1526.7166666666601</v>
      </c>
      <c r="AK66" s="1">
        <v>1085.3333333333301</v>
      </c>
      <c r="AL66" s="1">
        <v>632.04999999999905</v>
      </c>
      <c r="AM66" s="1">
        <v>38642.400000000001</v>
      </c>
      <c r="AN66" s="1">
        <v>0</v>
      </c>
      <c r="AO66" s="1">
        <v>8640.3666666666595</v>
      </c>
      <c r="AP66" s="1">
        <v>4658.7666666666601</v>
      </c>
      <c r="AQ66" s="1">
        <v>6004.2833333333301</v>
      </c>
      <c r="AR66" s="1">
        <v>0</v>
      </c>
      <c r="AS66" s="1">
        <v>0</v>
      </c>
      <c r="AT66" s="1">
        <v>76572</v>
      </c>
      <c r="AU66" s="1">
        <v>186141</v>
      </c>
      <c r="AV66" s="1">
        <v>2239.56127929687</v>
      </c>
      <c r="AW66" s="1">
        <v>2400.54443359375</v>
      </c>
      <c r="AX66" s="1">
        <v>2497.88720703125</v>
      </c>
      <c r="AY66" s="1">
        <v>5079.64111328125</v>
      </c>
      <c r="AZ66" s="1">
        <v>2482.908203125</v>
      </c>
      <c r="BA66" s="1">
        <v>2310.18188476562</v>
      </c>
      <c r="BB66" s="1">
        <v>2302.59106445312</v>
      </c>
      <c r="BC66" s="1">
        <v>4049.02758789062</v>
      </c>
      <c r="BD66" s="1">
        <v>2538.19360351562</v>
      </c>
      <c r="BE66" s="1">
        <v>2242.1533203125</v>
      </c>
      <c r="BF66" s="1">
        <v>1065.6669921875</v>
      </c>
      <c r="BG66" s="1">
        <v>9126.4619140625</v>
      </c>
      <c r="BH66" s="1">
        <f t="shared" si="0"/>
        <v>38334.818603515603</v>
      </c>
      <c r="BI66" s="1">
        <f t="shared" si="1"/>
        <v>-307.58139648439828</v>
      </c>
      <c r="BJ66" s="1">
        <f t="shared" si="2"/>
        <v>94606.315463292616</v>
      </c>
    </row>
    <row r="67" spans="1:62" x14ac:dyDescent="0.25">
      <c r="A67" s="1">
        <v>76611</v>
      </c>
      <c r="B67" s="1">
        <v>184102</v>
      </c>
      <c r="C67" s="1">
        <v>77</v>
      </c>
      <c r="D67" s="1">
        <v>1</v>
      </c>
      <c r="E67" s="1">
        <v>77</v>
      </c>
      <c r="F67" s="1">
        <v>77</v>
      </c>
      <c r="G67" s="1">
        <v>520</v>
      </c>
      <c r="H67" s="1">
        <v>520</v>
      </c>
      <c r="I67" s="1">
        <v>1.58</v>
      </c>
      <c r="J67" s="1">
        <v>1.58</v>
      </c>
      <c r="K67" s="1" t="s">
        <v>125</v>
      </c>
      <c r="L67" s="1">
        <v>2</v>
      </c>
      <c r="M67" s="1" t="s">
        <v>126</v>
      </c>
      <c r="N67" s="1">
        <v>77</v>
      </c>
      <c r="O67" s="1">
        <v>419.73333333333301</v>
      </c>
      <c r="P67" s="1">
        <v>230.5</v>
      </c>
      <c r="Q67" s="1">
        <v>156.1</v>
      </c>
      <c r="R67" s="1">
        <v>123.95</v>
      </c>
      <c r="S67" s="1">
        <v>233.016666666666</v>
      </c>
      <c r="T67" s="1">
        <v>781.18333333333305</v>
      </c>
      <c r="U67" s="1">
        <v>2375.0833333333298</v>
      </c>
      <c r="V67" s="1">
        <v>3552.2333333333299</v>
      </c>
      <c r="W67" s="1">
        <v>3353.6</v>
      </c>
      <c r="X67" s="1">
        <v>3316.9333333333302</v>
      </c>
      <c r="Y67" s="1">
        <v>3097.5333333333301</v>
      </c>
      <c r="Z67" s="1">
        <v>2885</v>
      </c>
      <c r="AA67" s="1">
        <v>2916.7166666666599</v>
      </c>
      <c r="AB67" s="1">
        <v>2974</v>
      </c>
      <c r="AC67" s="1">
        <v>3087.7666666666601</v>
      </c>
      <c r="AD67" s="1">
        <v>3164</v>
      </c>
      <c r="AE67" s="1">
        <v>3162.38333333333</v>
      </c>
      <c r="AF67" s="1">
        <v>3093.7666666666601</v>
      </c>
      <c r="AG67" s="1">
        <v>2851.9666666666599</v>
      </c>
      <c r="AH67" s="1">
        <v>2225</v>
      </c>
      <c r="AI67" s="1">
        <v>1924.9</v>
      </c>
      <c r="AJ67" s="1">
        <v>1989.86666666666</v>
      </c>
      <c r="AK67" s="1">
        <v>1430.7833333333299</v>
      </c>
      <c r="AL67" s="1">
        <v>815.75</v>
      </c>
      <c r="AM67" s="1">
        <v>50161.766666666597</v>
      </c>
      <c r="AN67" s="1">
        <v>0</v>
      </c>
      <c r="AO67" s="1">
        <v>11873.25</v>
      </c>
      <c r="AP67" s="1">
        <v>5076.9666666666599</v>
      </c>
      <c r="AQ67" s="1">
        <v>7324.5999999999904</v>
      </c>
      <c r="AR67" s="1">
        <v>0</v>
      </c>
      <c r="AS67" s="1">
        <v>0</v>
      </c>
      <c r="AT67" s="1">
        <v>76611</v>
      </c>
      <c r="AU67" s="1">
        <v>184102</v>
      </c>
      <c r="AV67" s="1">
        <v>3085.34985351562</v>
      </c>
      <c r="AW67" s="1">
        <v>3599.73950195312</v>
      </c>
      <c r="AX67" s="1">
        <v>3500.87524414062</v>
      </c>
      <c r="AY67" s="1">
        <v>6590.49169921875</v>
      </c>
      <c r="AZ67" s="1">
        <v>3312.02514648437</v>
      </c>
      <c r="BA67" s="1">
        <v>3255.01440429687</v>
      </c>
      <c r="BB67" s="1">
        <v>3118.1474609375</v>
      </c>
      <c r="BC67" s="1">
        <v>5773.6962890625</v>
      </c>
      <c r="BD67" s="1">
        <v>3807.38940429687</v>
      </c>
      <c r="BE67" s="1">
        <v>3032.99365234375</v>
      </c>
      <c r="BF67" s="1">
        <v>1516.84777832031</v>
      </c>
      <c r="BG67" s="1">
        <v>12350.6494140625</v>
      </c>
      <c r="BH67" s="1">
        <f t="shared" ref="BH67:BH130" si="3">SUM(AV67:BG67)</f>
        <v>52943.219848632783</v>
      </c>
      <c r="BI67" s="1">
        <f t="shared" ref="BI67:BI130" si="4">BH67-AM67</f>
        <v>2781.4531819661861</v>
      </c>
      <c r="BJ67" s="1">
        <f t="shared" ref="BJ67:BJ130" si="5">(BI67)^2</f>
        <v>7736481.8034698218</v>
      </c>
    </row>
    <row r="68" spans="1:62" x14ac:dyDescent="0.25">
      <c r="A68" s="1">
        <v>76619</v>
      </c>
      <c r="B68" s="1">
        <v>76611</v>
      </c>
      <c r="C68" s="1">
        <v>78</v>
      </c>
      <c r="D68" s="1">
        <v>1</v>
      </c>
      <c r="E68" s="1">
        <v>78</v>
      </c>
      <c r="F68" s="1">
        <v>78</v>
      </c>
      <c r="G68" s="1">
        <v>520</v>
      </c>
      <c r="H68" s="1">
        <v>520</v>
      </c>
      <c r="I68" s="1">
        <v>1.04</v>
      </c>
      <c r="J68" s="1">
        <v>1.04</v>
      </c>
      <c r="K68" s="1" t="s">
        <v>125</v>
      </c>
      <c r="L68" s="1">
        <v>2</v>
      </c>
      <c r="M68" s="1" t="s">
        <v>126</v>
      </c>
      <c r="N68" s="1">
        <v>78</v>
      </c>
      <c r="O68" s="1">
        <v>336.4</v>
      </c>
      <c r="P68" s="1">
        <v>207.583333333333</v>
      </c>
      <c r="Q68" s="1">
        <v>143.583333333333</v>
      </c>
      <c r="R68" s="1">
        <v>107.966666666666</v>
      </c>
      <c r="S68" s="1">
        <v>201</v>
      </c>
      <c r="T68" s="1">
        <v>662.63333333333298</v>
      </c>
      <c r="U68" s="1">
        <v>1766.4</v>
      </c>
      <c r="V68" s="1">
        <v>2587.4833333333299</v>
      </c>
      <c r="W68" s="1">
        <v>2266.2666666666601</v>
      </c>
      <c r="X68" s="1">
        <v>2316.4499999999998</v>
      </c>
      <c r="Y68" s="1">
        <v>2161.35</v>
      </c>
      <c r="Z68" s="1">
        <v>2028.0833333333301</v>
      </c>
      <c r="AA68" s="1">
        <v>2003.7666666666601</v>
      </c>
      <c r="AB68" s="1">
        <v>2043.2666666666601</v>
      </c>
      <c r="AC68" s="1">
        <v>2102.0500000000002</v>
      </c>
      <c r="AD68" s="1">
        <v>2174.61666666666</v>
      </c>
      <c r="AE68" s="1">
        <v>2211.4666666666599</v>
      </c>
      <c r="AF68" s="1">
        <v>2179.3000000000002</v>
      </c>
      <c r="AG68" s="1">
        <v>1943.0833333333301</v>
      </c>
      <c r="AH68" s="1">
        <v>1500.61666666666</v>
      </c>
      <c r="AI68" s="1">
        <v>1307.31666666666</v>
      </c>
      <c r="AJ68" s="1">
        <v>1370.44999999999</v>
      </c>
      <c r="AK68" s="1">
        <v>1074.5999999999999</v>
      </c>
      <c r="AL68" s="1">
        <v>628.53333333333296</v>
      </c>
      <c r="AM68" s="1">
        <v>35324.266666666597</v>
      </c>
      <c r="AN68" s="1">
        <v>0</v>
      </c>
      <c r="AO68" s="1">
        <v>8236.4666666666599</v>
      </c>
      <c r="AP68" s="1">
        <v>3443.7</v>
      </c>
      <c r="AQ68" s="1">
        <v>5377.4333333333298</v>
      </c>
      <c r="AR68" s="1">
        <v>0</v>
      </c>
      <c r="AS68" s="1">
        <v>0</v>
      </c>
      <c r="AT68" s="1">
        <v>76619</v>
      </c>
      <c r="AU68" s="1">
        <v>76611</v>
      </c>
      <c r="AV68" s="1">
        <v>2806.98315429687</v>
      </c>
      <c r="AW68" s="1">
        <v>3262.33203125</v>
      </c>
      <c r="AX68" s="1">
        <v>3206.65869140625</v>
      </c>
      <c r="AY68" s="1">
        <v>6233.78955078125</v>
      </c>
      <c r="AZ68" s="1">
        <v>2959.72094726562</v>
      </c>
      <c r="BA68" s="1">
        <v>2999.33081054687</v>
      </c>
      <c r="BB68" s="1">
        <v>2815.94775390625</v>
      </c>
      <c r="BC68" s="1">
        <v>5231.0302734375</v>
      </c>
      <c r="BD68" s="1">
        <v>3428.55590820312</v>
      </c>
      <c r="BE68" s="1">
        <v>2741.5771484375</v>
      </c>
      <c r="BF68" s="1">
        <v>1401.91442871093</v>
      </c>
      <c r="BG68" s="1">
        <v>11371.931640625</v>
      </c>
      <c r="BH68" s="1">
        <f t="shared" si="3"/>
        <v>48459.772338867158</v>
      </c>
      <c r="BI68" s="1">
        <f t="shared" si="4"/>
        <v>13135.505672200561</v>
      </c>
      <c r="BJ68" s="1">
        <f t="shared" si="5"/>
        <v>172541509.26441312</v>
      </c>
    </row>
    <row r="69" spans="1:62" x14ac:dyDescent="0.25">
      <c r="A69" s="1">
        <v>76753</v>
      </c>
      <c r="B69" s="1">
        <v>75978</v>
      </c>
      <c r="C69" s="1">
        <v>276</v>
      </c>
      <c r="D69" s="1">
        <v>1</v>
      </c>
      <c r="E69" s="1">
        <v>276</v>
      </c>
      <c r="F69" s="1">
        <v>276</v>
      </c>
      <c r="G69" s="1">
        <v>5</v>
      </c>
      <c r="H69" s="1">
        <v>5</v>
      </c>
      <c r="I69" s="1">
        <v>168.31</v>
      </c>
      <c r="J69" s="1">
        <v>168.37</v>
      </c>
      <c r="K69" s="1" t="s">
        <v>125</v>
      </c>
      <c r="L69" s="1">
        <v>4</v>
      </c>
      <c r="M69" s="1" t="s">
        <v>126</v>
      </c>
      <c r="N69" s="1">
        <v>276</v>
      </c>
      <c r="O69" s="1">
        <v>1539.43333333333</v>
      </c>
      <c r="P69" s="1">
        <v>883.43333333333305</v>
      </c>
      <c r="Q69" s="1">
        <v>706.83333333333303</v>
      </c>
      <c r="R69" s="1">
        <v>577.16666666666595</v>
      </c>
      <c r="S69" s="1">
        <v>918.06666666666604</v>
      </c>
      <c r="T69" s="1">
        <v>1838.9666666666601</v>
      </c>
      <c r="U69" s="1">
        <v>3656.86666666666</v>
      </c>
      <c r="V69" s="1">
        <v>5022.1666666666597</v>
      </c>
      <c r="W69" s="1">
        <v>4883.7666666666601</v>
      </c>
      <c r="X69" s="1">
        <v>5231.8666666666604</v>
      </c>
      <c r="Y69" s="1">
        <v>5612.4666666666599</v>
      </c>
      <c r="Z69" s="1">
        <v>5749.9333333333298</v>
      </c>
      <c r="AA69" s="1">
        <v>5089.4333333333298</v>
      </c>
      <c r="AB69" s="1">
        <v>5129.8</v>
      </c>
      <c r="AC69" s="1">
        <v>5647.5666666666602</v>
      </c>
      <c r="AD69" s="1">
        <v>6111.6333333333296</v>
      </c>
      <c r="AE69" s="1">
        <v>5910.1</v>
      </c>
      <c r="AF69" s="1">
        <v>5533.6</v>
      </c>
      <c r="AG69" s="1">
        <v>5584.4</v>
      </c>
      <c r="AH69" s="1">
        <v>5009.3</v>
      </c>
      <c r="AI69" s="1">
        <v>4248.5666666666602</v>
      </c>
      <c r="AJ69" s="1">
        <v>4052.5666666666598</v>
      </c>
      <c r="AK69" s="1">
        <v>3162.4</v>
      </c>
      <c r="AL69" s="1">
        <v>2403.9666666666599</v>
      </c>
      <c r="AM69" s="1">
        <v>94504.3</v>
      </c>
      <c r="AN69" s="1">
        <v>0</v>
      </c>
      <c r="AO69" s="1">
        <v>21581.633333333299</v>
      </c>
      <c r="AP69" s="1">
        <v>10593.7</v>
      </c>
      <c r="AQ69" s="1">
        <v>18492.433333333302</v>
      </c>
      <c r="AR69" s="1">
        <v>0</v>
      </c>
      <c r="AS69" s="1">
        <v>0</v>
      </c>
      <c r="AT69" s="1">
        <v>76753</v>
      </c>
      <c r="AU69" s="1">
        <v>75978</v>
      </c>
      <c r="AV69" s="1">
        <v>5074.77783203125</v>
      </c>
      <c r="AW69" s="1">
        <v>7233.33251953125</v>
      </c>
      <c r="AX69" s="1">
        <v>6972.5341796875</v>
      </c>
      <c r="AY69" s="1">
        <v>15399.1689453125</v>
      </c>
      <c r="AZ69" s="1">
        <v>5926.59912109375</v>
      </c>
      <c r="BA69" s="1">
        <v>6196.1611328125</v>
      </c>
      <c r="BB69" s="1">
        <v>5613.8642578125</v>
      </c>
      <c r="BC69" s="1">
        <v>11535.357421875</v>
      </c>
      <c r="BD69" s="1">
        <v>7605.02734375</v>
      </c>
      <c r="BE69" s="1">
        <v>5490.365234375</v>
      </c>
      <c r="BF69" s="1">
        <v>3105.88647460937</v>
      </c>
      <c r="BG69" s="1">
        <v>22218.466796875</v>
      </c>
      <c r="BH69" s="1">
        <f t="shared" si="3"/>
        <v>102371.54125976562</v>
      </c>
      <c r="BI69" s="1">
        <f t="shared" si="4"/>
        <v>7867.2412597656221</v>
      </c>
      <c r="BJ69" s="1">
        <f t="shared" si="5"/>
        <v>61893485.039358571</v>
      </c>
    </row>
    <row r="70" spans="1:62" x14ac:dyDescent="0.25">
      <c r="A70" s="1">
        <v>76864</v>
      </c>
      <c r="B70" s="1">
        <v>77174</v>
      </c>
      <c r="C70" s="1">
        <v>65</v>
      </c>
      <c r="D70" s="1">
        <v>1</v>
      </c>
      <c r="E70" s="1">
        <v>65</v>
      </c>
      <c r="F70" s="1">
        <v>65</v>
      </c>
      <c r="G70" s="1">
        <v>520</v>
      </c>
      <c r="H70" s="1">
        <v>520</v>
      </c>
      <c r="I70" s="1">
        <v>0.28000000000000003</v>
      </c>
      <c r="J70" s="1">
        <v>0.28000000000000003</v>
      </c>
      <c r="K70" s="1" t="s">
        <v>125</v>
      </c>
      <c r="L70" s="1">
        <v>2</v>
      </c>
      <c r="M70" s="1" t="s">
        <v>126</v>
      </c>
      <c r="N70" s="1">
        <v>65</v>
      </c>
      <c r="O70" s="1">
        <v>250.28333333333299</v>
      </c>
      <c r="P70" s="1">
        <v>189.583333333333</v>
      </c>
      <c r="Q70" s="1">
        <v>132.19999999999999</v>
      </c>
      <c r="R70" s="1">
        <v>119.45</v>
      </c>
      <c r="S70" s="1">
        <v>222.88333333333301</v>
      </c>
      <c r="T70" s="1">
        <v>700.21666666666601</v>
      </c>
      <c r="U70" s="1">
        <v>1664.86666666666</v>
      </c>
      <c r="V70" s="1">
        <v>2435.5500000000002</v>
      </c>
      <c r="W70" s="1">
        <v>2350.2666666666601</v>
      </c>
      <c r="X70" s="1">
        <v>2077.65</v>
      </c>
      <c r="Y70" s="1">
        <v>1827.85</v>
      </c>
      <c r="Z70" s="1">
        <v>1846.88333333333</v>
      </c>
      <c r="AA70" s="1">
        <v>1795.68333333333</v>
      </c>
      <c r="AB70" s="1">
        <v>1809.5833333333301</v>
      </c>
      <c r="AC70" s="1">
        <v>1777.2166666666601</v>
      </c>
      <c r="AD70" s="1">
        <v>1721.4166666666599</v>
      </c>
      <c r="AE70" s="1">
        <v>1649.2166666666601</v>
      </c>
      <c r="AF70" s="1">
        <v>1621.6666666666599</v>
      </c>
      <c r="AG70" s="1">
        <v>1617.65</v>
      </c>
      <c r="AH70" s="1">
        <v>1511.8333333333301</v>
      </c>
      <c r="AI70" s="1">
        <v>1243.61666666666</v>
      </c>
      <c r="AJ70" s="1">
        <v>1095.13333333333</v>
      </c>
      <c r="AK70" s="1">
        <v>759.03333333333296</v>
      </c>
      <c r="AL70" s="1">
        <v>477.5</v>
      </c>
      <c r="AM70" s="1">
        <v>30897.233333333301</v>
      </c>
      <c r="AN70" s="1">
        <v>0</v>
      </c>
      <c r="AO70" s="1">
        <v>7279.99999999999</v>
      </c>
      <c r="AP70" s="1">
        <v>3129.4833333333299</v>
      </c>
      <c r="AQ70" s="1">
        <v>4489.6833333333298</v>
      </c>
      <c r="AR70" s="1">
        <v>0</v>
      </c>
      <c r="AS70" s="1">
        <v>0</v>
      </c>
      <c r="AT70" s="1">
        <v>76864</v>
      </c>
      <c r="AU70" s="1">
        <v>77174</v>
      </c>
      <c r="AV70" s="1">
        <v>3014.15747070312</v>
      </c>
      <c r="AW70" s="1">
        <v>3327.60400390625</v>
      </c>
      <c r="AX70" s="1">
        <v>3371.19384765625</v>
      </c>
      <c r="AY70" s="1">
        <v>7152.91943359375</v>
      </c>
      <c r="AZ70" s="1">
        <v>3241.40991210937</v>
      </c>
      <c r="BA70" s="1">
        <v>3198.60766601562</v>
      </c>
      <c r="BB70" s="1">
        <v>3080.64306640625</v>
      </c>
      <c r="BC70" s="1">
        <v>5705.95849609375</v>
      </c>
      <c r="BD70" s="1">
        <v>3491.40405273437</v>
      </c>
      <c r="BE70" s="1">
        <v>2933.08911132812</v>
      </c>
      <c r="BF70" s="1">
        <v>1481.80969238281</v>
      </c>
      <c r="BG70" s="1">
        <v>12581.7001953125</v>
      </c>
      <c r="BH70" s="1">
        <f t="shared" si="3"/>
        <v>52580.496948242158</v>
      </c>
      <c r="BI70" s="1">
        <f t="shared" si="4"/>
        <v>21683.263614908858</v>
      </c>
      <c r="BJ70" s="1">
        <f t="shared" si="5"/>
        <v>470163920.99363035</v>
      </c>
    </row>
    <row r="71" spans="1:62" x14ac:dyDescent="0.25">
      <c r="A71" s="1">
        <v>77407</v>
      </c>
      <c r="B71" s="1">
        <v>184069</v>
      </c>
      <c r="C71" s="1">
        <v>62</v>
      </c>
      <c r="D71" s="1">
        <v>2</v>
      </c>
      <c r="E71" s="1">
        <v>62</v>
      </c>
      <c r="F71" s="1">
        <v>62</v>
      </c>
      <c r="G71" s="1">
        <v>520</v>
      </c>
      <c r="H71" s="1">
        <v>520</v>
      </c>
      <c r="I71" s="1">
        <v>5.43</v>
      </c>
      <c r="J71" s="1">
        <v>5.43</v>
      </c>
      <c r="K71" s="1" t="s">
        <v>125</v>
      </c>
      <c r="L71" s="1">
        <v>2</v>
      </c>
      <c r="M71" s="1" t="s">
        <v>126</v>
      </c>
      <c r="N71" s="1">
        <v>62</v>
      </c>
      <c r="O71" s="1">
        <v>430.35</v>
      </c>
      <c r="P71" s="1">
        <v>277.166666666666</v>
      </c>
      <c r="Q71" s="1">
        <v>235.88333333333301</v>
      </c>
      <c r="R71" s="1">
        <v>205.3</v>
      </c>
      <c r="S71" s="1">
        <v>353.4</v>
      </c>
      <c r="T71" s="1">
        <v>1084.75</v>
      </c>
      <c r="U71" s="1">
        <v>2535.75</v>
      </c>
      <c r="V71" s="1">
        <v>3394.4333333333302</v>
      </c>
      <c r="W71" s="1">
        <v>3161.35</v>
      </c>
      <c r="X71" s="1">
        <v>3051.25</v>
      </c>
      <c r="Y71" s="1">
        <v>2905.4666666666599</v>
      </c>
      <c r="Z71" s="1">
        <v>3005.25</v>
      </c>
      <c r="AA71" s="1">
        <v>2989.3333333333298</v>
      </c>
      <c r="AB71" s="1">
        <v>3027.2</v>
      </c>
      <c r="AC71" s="1">
        <v>3187.2333333333299</v>
      </c>
      <c r="AD71" s="1">
        <v>3290.88333333333</v>
      </c>
      <c r="AE71" s="1">
        <v>3134.85</v>
      </c>
      <c r="AF71" s="1">
        <v>3018.55</v>
      </c>
      <c r="AG71" s="1">
        <v>2926.5166666666601</v>
      </c>
      <c r="AH71" s="1">
        <v>2782.5833333333298</v>
      </c>
      <c r="AI71" s="1">
        <v>2397.0500000000002</v>
      </c>
      <c r="AJ71" s="1">
        <v>2072.6666666666601</v>
      </c>
      <c r="AK71" s="1">
        <v>1459.81666666666</v>
      </c>
      <c r="AL71" s="1">
        <v>866.48333333333301</v>
      </c>
      <c r="AM71" s="1">
        <v>51793.516666666597</v>
      </c>
      <c r="AN71" s="1">
        <v>0</v>
      </c>
      <c r="AO71" s="1">
        <v>11927.25</v>
      </c>
      <c r="AP71" s="1">
        <v>5709.1</v>
      </c>
      <c r="AQ71" s="1">
        <v>8298.1166666666595</v>
      </c>
      <c r="AR71" s="1">
        <v>195200</v>
      </c>
      <c r="AS71" s="1">
        <v>195201</v>
      </c>
      <c r="AT71" s="1">
        <v>77407</v>
      </c>
      <c r="AU71" s="1">
        <v>184069</v>
      </c>
      <c r="AV71" s="1">
        <v>2761.95166015625</v>
      </c>
      <c r="AW71" s="1">
        <v>3368.34643554687</v>
      </c>
      <c r="AX71" s="1">
        <v>3389.38647460937</v>
      </c>
      <c r="AY71" s="1">
        <v>6690.53759765625</v>
      </c>
      <c r="AZ71" s="1">
        <v>3143.0947265625</v>
      </c>
      <c r="BA71" s="1">
        <v>3032.07446289062</v>
      </c>
      <c r="BB71" s="1">
        <v>2849.55249023437</v>
      </c>
      <c r="BC71" s="1">
        <v>5522.546875</v>
      </c>
      <c r="BD71" s="1">
        <v>3644.8955078125</v>
      </c>
      <c r="BE71" s="1">
        <v>2825.4111328125</v>
      </c>
      <c r="BF71" s="1">
        <v>1505.69140625</v>
      </c>
      <c r="BG71" s="1">
        <v>11263.50390625</v>
      </c>
      <c r="BH71" s="1">
        <f t="shared" si="3"/>
        <v>49996.992675781235</v>
      </c>
      <c r="BI71" s="1">
        <f t="shared" si="4"/>
        <v>-1796.5239908853619</v>
      </c>
      <c r="BJ71" s="1">
        <f t="shared" si="5"/>
        <v>3227498.4498266676</v>
      </c>
    </row>
    <row r="72" spans="1:62" x14ac:dyDescent="0.25">
      <c r="A72" s="1">
        <v>77858</v>
      </c>
      <c r="B72" s="1">
        <v>77452</v>
      </c>
      <c r="C72" s="1">
        <v>75</v>
      </c>
      <c r="D72" s="1">
        <v>1</v>
      </c>
      <c r="E72" s="1">
        <v>75</v>
      </c>
      <c r="F72" s="1">
        <v>75</v>
      </c>
      <c r="G72" s="1">
        <v>520</v>
      </c>
      <c r="H72" s="1">
        <v>520</v>
      </c>
      <c r="I72" s="1">
        <v>5.43</v>
      </c>
      <c r="J72" s="1">
        <v>5.43</v>
      </c>
      <c r="K72" s="1" t="s">
        <v>125</v>
      </c>
      <c r="L72" s="1">
        <v>2</v>
      </c>
      <c r="M72" s="1" t="s">
        <v>126</v>
      </c>
      <c r="N72" s="1">
        <v>75</v>
      </c>
      <c r="O72" s="1">
        <v>484.1</v>
      </c>
      <c r="P72" s="1">
        <v>267.63333333333298</v>
      </c>
      <c r="Q72" s="1">
        <v>189.21666666666599</v>
      </c>
      <c r="R72" s="1">
        <v>148.85</v>
      </c>
      <c r="S72" s="1">
        <v>273.2</v>
      </c>
      <c r="T72" s="1">
        <v>835.51666666666597</v>
      </c>
      <c r="U72" s="1">
        <v>2281.2333333333299</v>
      </c>
      <c r="V72" s="1">
        <v>3785.3166666666598</v>
      </c>
      <c r="W72" s="1">
        <v>3902.2833333333301</v>
      </c>
      <c r="X72" s="1">
        <v>3762.2</v>
      </c>
      <c r="Y72" s="1">
        <v>3436.3</v>
      </c>
      <c r="Z72" s="1">
        <v>3153.88333333333</v>
      </c>
      <c r="AA72" s="1">
        <v>3148.0999999999899</v>
      </c>
      <c r="AB72" s="1">
        <v>3166.2833333333301</v>
      </c>
      <c r="AC72" s="1">
        <v>3289.1666666666601</v>
      </c>
      <c r="AD72" s="1">
        <v>3449.0166666666601</v>
      </c>
      <c r="AE72" s="1">
        <v>3412.2166666666599</v>
      </c>
      <c r="AF72" s="1">
        <v>3316.7</v>
      </c>
      <c r="AG72" s="1">
        <v>3046.45</v>
      </c>
      <c r="AH72" s="1">
        <v>2387.4333333333302</v>
      </c>
      <c r="AI72" s="1">
        <v>1998.3</v>
      </c>
      <c r="AJ72" s="1">
        <v>2044.4166666666599</v>
      </c>
      <c r="AK72" s="1">
        <v>1516.93333333333</v>
      </c>
      <c r="AL72" s="1">
        <v>899.83333333333303</v>
      </c>
      <c r="AM72" s="1">
        <v>54194.583333333299</v>
      </c>
      <c r="AN72" s="1">
        <v>0</v>
      </c>
      <c r="AO72" s="1">
        <v>12904.5666666666</v>
      </c>
      <c r="AP72" s="1">
        <v>5433.8833333333296</v>
      </c>
      <c r="AQ72" s="1">
        <v>7822.4833333333299</v>
      </c>
      <c r="AR72" s="1">
        <v>0</v>
      </c>
      <c r="AS72" s="1">
        <v>0</v>
      </c>
      <c r="AT72" s="1">
        <v>77858</v>
      </c>
      <c r="AU72" s="1">
        <v>77452</v>
      </c>
      <c r="AV72" s="1">
        <v>3189.17749023437</v>
      </c>
      <c r="AW72" s="1">
        <v>3699.14501953125</v>
      </c>
      <c r="AX72" s="1">
        <v>3526.32006835937</v>
      </c>
      <c r="AY72" s="1">
        <v>6810.9833984375</v>
      </c>
      <c r="AZ72" s="1">
        <v>3406.2958984375</v>
      </c>
      <c r="BA72" s="1">
        <v>3326</v>
      </c>
      <c r="BB72" s="1">
        <v>3201.85131835937</v>
      </c>
      <c r="BC72" s="1">
        <v>5974.4443359375</v>
      </c>
      <c r="BD72" s="1">
        <v>3847.18212890625</v>
      </c>
      <c r="BE72" s="1">
        <v>3121.60327148437</v>
      </c>
      <c r="BF72" s="1">
        <v>1595.33117675781</v>
      </c>
      <c r="BG72" s="1">
        <v>12813.34375</v>
      </c>
      <c r="BH72" s="1">
        <f t="shared" si="3"/>
        <v>54511.677856445291</v>
      </c>
      <c r="BI72" s="1">
        <f t="shared" si="4"/>
        <v>317.09452311199129</v>
      </c>
      <c r="BJ72" s="1">
        <f t="shared" si="5"/>
        <v>100548.93658762118</v>
      </c>
    </row>
    <row r="73" spans="1:62" x14ac:dyDescent="0.25">
      <c r="A73" s="1">
        <v>78191</v>
      </c>
      <c r="B73" s="1">
        <v>76753</v>
      </c>
      <c r="C73" s="1">
        <v>211</v>
      </c>
      <c r="D73" s="1">
        <v>1</v>
      </c>
      <c r="E73" s="1">
        <v>211</v>
      </c>
      <c r="F73" s="1">
        <v>211</v>
      </c>
      <c r="G73" s="1">
        <v>5</v>
      </c>
      <c r="H73" s="1">
        <v>5</v>
      </c>
      <c r="I73" s="1">
        <v>168.02</v>
      </c>
      <c r="J73" s="1">
        <v>168.08</v>
      </c>
      <c r="K73" s="1" t="s">
        <v>125</v>
      </c>
      <c r="L73" s="1">
        <v>3</v>
      </c>
      <c r="M73" s="1" t="s">
        <v>126</v>
      </c>
      <c r="N73" s="1">
        <v>211</v>
      </c>
      <c r="O73" s="1">
        <v>1445.2</v>
      </c>
      <c r="P73" s="1">
        <v>843</v>
      </c>
      <c r="Q73" s="1">
        <v>678.67499999999995</v>
      </c>
      <c r="R73" s="1">
        <v>565.94999999999902</v>
      </c>
      <c r="S73" s="1">
        <v>923.45</v>
      </c>
      <c r="T73" s="1">
        <v>1823.65</v>
      </c>
      <c r="U73" s="1">
        <v>3462</v>
      </c>
      <c r="V73" s="1">
        <v>4577.2749999999996</v>
      </c>
      <c r="W73" s="1">
        <v>4425.2250000000004</v>
      </c>
      <c r="X73" s="1">
        <v>4756.4250000000002</v>
      </c>
      <c r="Y73" s="1">
        <v>5065.8</v>
      </c>
      <c r="Z73" s="1">
        <v>5110.55</v>
      </c>
      <c r="AA73" s="1">
        <v>4323.5749999999998</v>
      </c>
      <c r="AB73" s="1">
        <v>4320.7250000000004</v>
      </c>
      <c r="AC73" s="1">
        <v>4711.625</v>
      </c>
      <c r="AD73" s="1">
        <v>5078.2</v>
      </c>
      <c r="AE73" s="1">
        <v>4856.7250000000004</v>
      </c>
      <c r="AF73" s="1">
        <v>4521.25</v>
      </c>
      <c r="AG73" s="1">
        <v>4597.1000000000004</v>
      </c>
      <c r="AH73" s="1">
        <v>3984.2249999999999</v>
      </c>
      <c r="AI73" s="1">
        <v>3418.3249999999998</v>
      </c>
      <c r="AJ73" s="1">
        <v>3361.3249999999998</v>
      </c>
      <c r="AK73" s="1">
        <v>2689.875</v>
      </c>
      <c r="AL73" s="1">
        <v>2137.5250000000001</v>
      </c>
      <c r="AM73" s="1">
        <v>81677.674999999799</v>
      </c>
      <c r="AN73" s="1">
        <v>0</v>
      </c>
      <c r="AO73" s="1">
        <v>18820.650000000001</v>
      </c>
      <c r="AP73" s="1">
        <v>8581.3250000000007</v>
      </c>
      <c r="AQ73" s="1">
        <v>16063.325000000001</v>
      </c>
      <c r="AR73" s="1">
        <v>0</v>
      </c>
      <c r="AS73" s="1">
        <v>0</v>
      </c>
      <c r="AT73" s="1">
        <v>78191</v>
      </c>
      <c r="AU73" s="1">
        <v>76753</v>
      </c>
      <c r="AV73" s="1">
        <v>3974.21362304687</v>
      </c>
      <c r="AW73" s="1">
        <v>6014.51171875</v>
      </c>
      <c r="AX73" s="1">
        <v>5750.546875</v>
      </c>
      <c r="AY73" s="1">
        <v>12531.4267578125</v>
      </c>
      <c r="AZ73" s="1">
        <v>4959.78125</v>
      </c>
      <c r="BA73" s="1">
        <v>4889.8642578125</v>
      </c>
      <c r="BB73" s="1">
        <v>4641.0126953125</v>
      </c>
      <c r="BC73" s="1">
        <v>9331.7568359375</v>
      </c>
      <c r="BD73" s="1">
        <v>6323.9541015625</v>
      </c>
      <c r="BE73" s="1">
        <v>4642.22802734375</v>
      </c>
      <c r="BF73" s="1">
        <v>2700.77001953125</v>
      </c>
      <c r="BG73" s="1">
        <v>17203.640625</v>
      </c>
      <c r="BH73" s="1">
        <f t="shared" si="3"/>
        <v>82963.706787109375</v>
      </c>
      <c r="BI73" s="1">
        <f t="shared" si="4"/>
        <v>1286.0317871095758</v>
      </c>
      <c r="BJ73" s="1">
        <f t="shared" si="5"/>
        <v>1653877.7574562493</v>
      </c>
    </row>
    <row r="74" spans="1:62" x14ac:dyDescent="0.25">
      <c r="A74" s="1">
        <v>78764</v>
      </c>
      <c r="B74" s="1">
        <v>184158</v>
      </c>
      <c r="C74" s="1">
        <v>67</v>
      </c>
      <c r="D74" s="1">
        <v>1</v>
      </c>
      <c r="E74" s="1">
        <v>67</v>
      </c>
      <c r="F74" s="1">
        <v>67</v>
      </c>
      <c r="G74" s="1">
        <v>520</v>
      </c>
      <c r="H74" s="1">
        <v>520</v>
      </c>
      <c r="I74" s="1">
        <v>1.58</v>
      </c>
      <c r="J74" s="1">
        <v>1.58</v>
      </c>
      <c r="K74" s="1" t="s">
        <v>125</v>
      </c>
      <c r="L74" s="1">
        <v>2</v>
      </c>
      <c r="M74" s="1" t="s">
        <v>126</v>
      </c>
      <c r="N74" s="1">
        <v>67</v>
      </c>
      <c r="O74" s="1">
        <v>357.13333333333298</v>
      </c>
      <c r="P74" s="1">
        <v>196.73333333333301</v>
      </c>
      <c r="Q74" s="1">
        <v>150.683333333333</v>
      </c>
      <c r="R74" s="1">
        <v>126.6</v>
      </c>
      <c r="S74" s="1">
        <v>249.85</v>
      </c>
      <c r="T74" s="1">
        <v>899.18333333333305</v>
      </c>
      <c r="U74" s="1">
        <v>2331.9666666666599</v>
      </c>
      <c r="V74" s="1">
        <v>3421.15</v>
      </c>
      <c r="W74" s="1">
        <v>3442.36666666666</v>
      </c>
      <c r="X74" s="1">
        <v>3188.85</v>
      </c>
      <c r="Y74" s="1">
        <v>2974.0666666666598</v>
      </c>
      <c r="Z74" s="1">
        <v>3051.1666666666601</v>
      </c>
      <c r="AA74" s="1">
        <v>3045.7333333333299</v>
      </c>
      <c r="AB74" s="1">
        <v>3092.45</v>
      </c>
      <c r="AC74" s="1">
        <v>3262.05</v>
      </c>
      <c r="AD74" s="1">
        <v>3438.7666666666601</v>
      </c>
      <c r="AE74" s="1">
        <v>3506.7833333333301</v>
      </c>
      <c r="AF74" s="1">
        <v>3492.55</v>
      </c>
      <c r="AG74" s="1">
        <v>3413.6833333333302</v>
      </c>
      <c r="AH74" s="1">
        <v>3131.0666666666598</v>
      </c>
      <c r="AI74" s="1">
        <v>2456.0166666666601</v>
      </c>
      <c r="AJ74" s="1">
        <v>2065.6</v>
      </c>
      <c r="AK74" s="1">
        <v>1431.9</v>
      </c>
      <c r="AL74" s="1">
        <v>810.21666666666601</v>
      </c>
      <c r="AM74" s="1">
        <v>53536.5666666666</v>
      </c>
      <c r="AN74" s="1">
        <v>0</v>
      </c>
      <c r="AO74" s="1">
        <v>12163.416666666601</v>
      </c>
      <c r="AP74" s="1">
        <v>6544.75</v>
      </c>
      <c r="AQ74" s="1">
        <v>7844.7333333333299</v>
      </c>
      <c r="AR74" s="1">
        <v>0</v>
      </c>
      <c r="AS74" s="1">
        <v>0</v>
      </c>
      <c r="AT74" s="1">
        <v>78764</v>
      </c>
      <c r="AU74" s="1">
        <v>184158</v>
      </c>
      <c r="AV74" s="1">
        <v>3077.50756835937</v>
      </c>
      <c r="AW74" s="1">
        <v>3697.4794921875</v>
      </c>
      <c r="AX74" s="1">
        <v>3767.3583984375</v>
      </c>
      <c r="AY74" s="1">
        <v>7174.26220703125</v>
      </c>
      <c r="AZ74" s="1">
        <v>3465.5615234375</v>
      </c>
      <c r="BA74" s="1">
        <v>3347.12133789062</v>
      </c>
      <c r="BB74" s="1">
        <v>3152.96118164062</v>
      </c>
      <c r="BC74" s="1">
        <v>5987.58203125</v>
      </c>
      <c r="BD74" s="1">
        <v>3980.5625</v>
      </c>
      <c r="BE74" s="1">
        <v>3066.19995117187</v>
      </c>
      <c r="BF74" s="1">
        <v>1526.27490234375</v>
      </c>
      <c r="BG74" s="1">
        <v>12485.10546875</v>
      </c>
      <c r="BH74" s="1">
        <f t="shared" si="3"/>
        <v>54727.976562499978</v>
      </c>
      <c r="BI74" s="1">
        <f t="shared" si="4"/>
        <v>1191.409895833378</v>
      </c>
      <c r="BJ74" s="1">
        <f t="shared" si="5"/>
        <v>1419457.5398897005</v>
      </c>
    </row>
    <row r="75" spans="1:62" x14ac:dyDescent="0.25">
      <c r="A75" s="1">
        <v>79802</v>
      </c>
      <c r="B75" s="1">
        <v>80373</v>
      </c>
      <c r="C75" s="1">
        <v>247</v>
      </c>
      <c r="D75" s="1">
        <v>1</v>
      </c>
      <c r="E75" s="1">
        <v>247</v>
      </c>
      <c r="F75" s="1">
        <v>247</v>
      </c>
      <c r="G75" s="1">
        <v>5</v>
      </c>
      <c r="H75" s="1">
        <v>5</v>
      </c>
      <c r="I75" s="1">
        <v>167.32</v>
      </c>
      <c r="J75" s="1">
        <v>167.38</v>
      </c>
      <c r="K75" s="1" t="s">
        <v>125</v>
      </c>
      <c r="L75" s="1">
        <v>5</v>
      </c>
      <c r="M75" s="1" t="s">
        <v>126</v>
      </c>
      <c r="N75" s="1">
        <v>247</v>
      </c>
      <c r="O75" s="1">
        <v>1196.75</v>
      </c>
      <c r="P75" s="1">
        <v>847.16666666666595</v>
      </c>
      <c r="Q75" s="1">
        <v>662.79166666666595</v>
      </c>
      <c r="R75" s="1">
        <v>790.33333333333303</v>
      </c>
      <c r="S75" s="1">
        <v>1753.875</v>
      </c>
      <c r="T75" s="1">
        <v>3436.6666666666601</v>
      </c>
      <c r="U75" s="1">
        <v>5950.5416666666597</v>
      </c>
      <c r="V75" s="1">
        <v>6662.125</v>
      </c>
      <c r="W75" s="1">
        <v>6316.625</v>
      </c>
      <c r="X75" s="1">
        <v>6041.625</v>
      </c>
      <c r="Y75" s="1">
        <v>5621.5416666666597</v>
      </c>
      <c r="Z75" s="1">
        <v>6291.25</v>
      </c>
      <c r="AA75" s="1">
        <v>6516.0833333333303</v>
      </c>
      <c r="AB75" s="1">
        <v>6358.7916666666597</v>
      </c>
      <c r="AC75" s="1">
        <v>6027.9583333333303</v>
      </c>
      <c r="AD75" s="1">
        <v>5501.875</v>
      </c>
      <c r="AE75" s="1">
        <v>5313.0416666666597</v>
      </c>
      <c r="AF75" s="1">
        <v>5525</v>
      </c>
      <c r="AG75" s="1">
        <v>6024.7083333333303</v>
      </c>
      <c r="AH75" s="1">
        <v>5807.5833333333303</v>
      </c>
      <c r="AI75" s="1">
        <v>5117.7916666666597</v>
      </c>
      <c r="AJ75" s="1">
        <v>4982.7083333333303</v>
      </c>
      <c r="AK75" s="1">
        <v>3775.7916666666601</v>
      </c>
      <c r="AL75" s="1">
        <v>2417.2083333333298</v>
      </c>
      <c r="AM75" s="1">
        <v>108939.83333333299</v>
      </c>
      <c r="AN75" s="1">
        <v>0</v>
      </c>
      <c r="AO75" s="1">
        <v>24787.666666666599</v>
      </c>
      <c r="AP75" s="1">
        <v>11832.291666666601</v>
      </c>
      <c r="AQ75" s="1">
        <v>21544.416666666599</v>
      </c>
      <c r="AR75" s="1">
        <v>0</v>
      </c>
      <c r="AS75" s="1">
        <v>0</v>
      </c>
      <c r="AT75" s="1">
        <v>79802</v>
      </c>
      <c r="AU75" s="1">
        <v>80373</v>
      </c>
      <c r="AV75" s="1">
        <v>6802.2783203125</v>
      </c>
      <c r="AW75" s="1">
        <v>7792.19677734375</v>
      </c>
      <c r="AX75" s="1">
        <v>7896.63623046875</v>
      </c>
      <c r="AY75" s="1">
        <v>17964.478515625</v>
      </c>
      <c r="AZ75" s="1">
        <v>7440.31689453125</v>
      </c>
      <c r="BA75" s="1">
        <v>6610.29638671875</v>
      </c>
      <c r="BB75" s="1">
        <v>6675.0224609375</v>
      </c>
      <c r="BC75" s="1">
        <v>12982.546875</v>
      </c>
      <c r="BD75" s="1">
        <v>8191.7392578125</v>
      </c>
      <c r="BE75" s="1">
        <v>6853.11474609375</v>
      </c>
      <c r="BF75" s="1">
        <v>5682.80712890625</v>
      </c>
      <c r="BG75" s="1">
        <v>25500.349609375</v>
      </c>
      <c r="BH75" s="1">
        <f t="shared" si="3"/>
        <v>120391.783203125</v>
      </c>
      <c r="BI75" s="1">
        <f t="shared" si="4"/>
        <v>11451.949869792006</v>
      </c>
      <c r="BJ75" s="1">
        <f t="shared" si="5"/>
        <v>131147155.82022914</v>
      </c>
    </row>
    <row r="76" spans="1:62" x14ac:dyDescent="0.25">
      <c r="A76" s="1">
        <v>79805</v>
      </c>
      <c r="B76" s="1">
        <v>78757</v>
      </c>
      <c r="C76" s="1">
        <v>164</v>
      </c>
      <c r="D76" s="1">
        <v>1</v>
      </c>
      <c r="E76" s="1">
        <v>164</v>
      </c>
      <c r="F76" s="1">
        <v>164</v>
      </c>
      <c r="G76" s="1">
        <v>5</v>
      </c>
      <c r="H76" s="1">
        <v>5</v>
      </c>
      <c r="I76" s="1">
        <v>167.56</v>
      </c>
      <c r="J76" s="1">
        <v>167.62</v>
      </c>
      <c r="K76" s="1" t="s">
        <v>125</v>
      </c>
      <c r="L76" s="1">
        <v>4</v>
      </c>
      <c r="M76" s="1" t="s">
        <v>126</v>
      </c>
      <c r="N76" s="1">
        <v>164</v>
      </c>
      <c r="O76" s="1">
        <v>1790.9666666666601</v>
      </c>
      <c r="P76" s="1">
        <v>1086.86666666666</v>
      </c>
      <c r="Q76" s="1">
        <v>877.8</v>
      </c>
      <c r="R76" s="1">
        <v>732.69999999999902</v>
      </c>
      <c r="S76" s="1">
        <v>1163.1666666666599</v>
      </c>
      <c r="T76" s="1">
        <v>2375.5333333333301</v>
      </c>
      <c r="U76" s="1">
        <v>4639</v>
      </c>
      <c r="V76" s="1">
        <v>6234.8666666666604</v>
      </c>
      <c r="W76" s="1">
        <v>5815.2</v>
      </c>
      <c r="X76" s="1">
        <v>6248.7666666666601</v>
      </c>
      <c r="Y76" s="1">
        <v>6597.4666666666599</v>
      </c>
      <c r="Z76" s="1">
        <v>6664.7</v>
      </c>
      <c r="AA76" s="1">
        <v>5954.0333333333301</v>
      </c>
      <c r="AB76" s="1">
        <v>6007.5333333333301</v>
      </c>
      <c r="AC76" s="1">
        <v>6478.6</v>
      </c>
      <c r="AD76" s="1">
        <v>6969.1</v>
      </c>
      <c r="AE76" s="1">
        <v>6865.8333333333303</v>
      </c>
      <c r="AF76" s="1">
        <v>6549.8</v>
      </c>
      <c r="AG76" s="1">
        <v>6363.0666666666602</v>
      </c>
      <c r="AH76" s="1">
        <v>5280.6</v>
      </c>
      <c r="AI76" s="1">
        <v>4523.8666666666604</v>
      </c>
      <c r="AJ76" s="1">
        <v>4510.9333333333298</v>
      </c>
      <c r="AK76" s="1">
        <v>3621.8333333333298</v>
      </c>
      <c r="AL76" s="1">
        <v>2717.5666666666598</v>
      </c>
      <c r="AM76" s="1">
        <v>110069.799999999</v>
      </c>
      <c r="AN76" s="1">
        <v>0</v>
      </c>
      <c r="AO76" s="1">
        <v>25223.733333333301</v>
      </c>
      <c r="AP76" s="1">
        <v>11643.666666666601</v>
      </c>
      <c r="AQ76" s="1">
        <v>21025.7</v>
      </c>
      <c r="AR76" s="1">
        <v>0</v>
      </c>
      <c r="AS76" s="1">
        <v>0</v>
      </c>
      <c r="AT76" s="1">
        <v>79805</v>
      </c>
      <c r="AU76" s="1">
        <v>78757</v>
      </c>
      <c r="AV76" s="1">
        <v>5826.34716796875</v>
      </c>
      <c r="AW76" s="1">
        <v>8172.94140625</v>
      </c>
      <c r="AX76" s="1">
        <v>7908.2392578125</v>
      </c>
      <c r="AY76" s="1">
        <v>16775.263671875</v>
      </c>
      <c r="AZ76" s="1">
        <v>6895.1435546875</v>
      </c>
      <c r="BA76" s="1">
        <v>6862.0654296875</v>
      </c>
      <c r="BB76" s="1">
        <v>6532.13623046875</v>
      </c>
      <c r="BC76" s="1">
        <v>12784.83203125</v>
      </c>
      <c r="BD76" s="1">
        <v>8633.50390625</v>
      </c>
      <c r="BE76" s="1">
        <v>6515.07470703125</v>
      </c>
      <c r="BF76" s="1">
        <v>3632.8896484375</v>
      </c>
      <c r="BG76" s="1">
        <v>24727.529296875</v>
      </c>
      <c r="BH76" s="1">
        <f t="shared" si="3"/>
        <v>115265.96630859375</v>
      </c>
      <c r="BI76" s="1">
        <f t="shared" si="4"/>
        <v>5196.1663085947512</v>
      </c>
      <c r="BJ76" s="1">
        <f t="shared" si="5"/>
        <v>27000144.306575201</v>
      </c>
    </row>
    <row r="77" spans="1:62" x14ac:dyDescent="0.25">
      <c r="A77" s="1">
        <v>80972</v>
      </c>
      <c r="B77" s="1">
        <v>82235</v>
      </c>
      <c r="C77" s="1">
        <v>190</v>
      </c>
      <c r="D77" s="1">
        <v>1</v>
      </c>
      <c r="E77" s="1">
        <v>190</v>
      </c>
      <c r="F77" s="1">
        <v>190</v>
      </c>
      <c r="G77" s="1">
        <v>5</v>
      </c>
      <c r="H77" s="1">
        <v>5</v>
      </c>
      <c r="I77" s="1">
        <v>167.04</v>
      </c>
      <c r="J77" s="1">
        <v>167.1</v>
      </c>
      <c r="K77" s="1" t="s">
        <v>125</v>
      </c>
      <c r="L77" s="1">
        <v>4</v>
      </c>
      <c r="M77" s="1" t="s">
        <v>126</v>
      </c>
      <c r="N77" s="1">
        <v>190</v>
      </c>
      <c r="O77" s="1">
        <v>866.5</v>
      </c>
      <c r="P77" s="1">
        <v>656.8</v>
      </c>
      <c r="Q77" s="1">
        <v>511.63333333333298</v>
      </c>
      <c r="R77" s="1">
        <v>636.63333333333298</v>
      </c>
      <c r="S77" s="1">
        <v>1480.4</v>
      </c>
      <c r="T77" s="1">
        <v>2890.5666666666598</v>
      </c>
      <c r="U77" s="1">
        <v>5200.9666666666599</v>
      </c>
      <c r="V77" s="1">
        <v>5907.6</v>
      </c>
      <c r="W77" s="1">
        <v>5459.4333333333298</v>
      </c>
      <c r="X77" s="1">
        <v>4931.8333333333303</v>
      </c>
      <c r="Y77" s="1">
        <v>4474.4333333333298</v>
      </c>
      <c r="Z77" s="1">
        <v>5492.7333333333299</v>
      </c>
      <c r="AA77" s="1">
        <v>6091.0333333333301</v>
      </c>
      <c r="AB77" s="1">
        <v>6215.7</v>
      </c>
      <c r="AC77" s="1">
        <v>6247.6</v>
      </c>
      <c r="AD77" s="1">
        <v>5806.7666666666601</v>
      </c>
      <c r="AE77" s="1">
        <v>5458.9666666666599</v>
      </c>
      <c r="AF77" s="1">
        <v>5455.1333333333296</v>
      </c>
      <c r="AG77" s="1">
        <v>5599.6</v>
      </c>
      <c r="AH77" s="1">
        <v>4673.9333333333298</v>
      </c>
      <c r="AI77" s="1">
        <v>3883.4666666666599</v>
      </c>
      <c r="AJ77" s="1">
        <v>3719.13333333333</v>
      </c>
      <c r="AK77" s="1">
        <v>2629.9</v>
      </c>
      <c r="AL77" s="1">
        <v>1700.1</v>
      </c>
      <c r="AM77" s="1">
        <v>95990.866666666596</v>
      </c>
      <c r="AN77" s="1">
        <v>0</v>
      </c>
      <c r="AO77" s="1">
        <v>22273.9</v>
      </c>
      <c r="AP77" s="1">
        <v>10273.5333333333</v>
      </c>
      <c r="AQ77" s="1">
        <v>16084.5666666666</v>
      </c>
      <c r="AR77" s="1">
        <v>0</v>
      </c>
      <c r="AS77" s="1">
        <v>0</v>
      </c>
      <c r="AT77" s="1">
        <v>80972</v>
      </c>
      <c r="AU77" s="1">
        <v>82235</v>
      </c>
      <c r="AV77" s="1">
        <v>6429.453125</v>
      </c>
      <c r="AW77" s="1">
        <v>7001.98095703125</v>
      </c>
      <c r="AX77" s="1">
        <v>7151.6455078125</v>
      </c>
      <c r="AY77" s="1">
        <v>16602.779296875</v>
      </c>
      <c r="AZ77" s="1">
        <v>7094.46728515625</v>
      </c>
      <c r="BA77" s="1">
        <v>6312.669921875</v>
      </c>
      <c r="BB77" s="1">
        <v>6347.1181640625</v>
      </c>
      <c r="BC77" s="1">
        <v>11627.8115234375</v>
      </c>
      <c r="BD77" s="1">
        <v>7317.8974609375</v>
      </c>
      <c r="BE77" s="1">
        <v>6574.15966796875</v>
      </c>
      <c r="BF77" s="1">
        <v>5257.021484375</v>
      </c>
      <c r="BG77" s="1">
        <v>24420.05859375</v>
      </c>
      <c r="BH77" s="1">
        <f t="shared" si="3"/>
        <v>112137.06298828125</v>
      </c>
      <c r="BI77" s="1">
        <f t="shared" si="4"/>
        <v>16146.196321614654</v>
      </c>
      <c r="BJ77" s="1">
        <f t="shared" si="5"/>
        <v>260699655.6561226</v>
      </c>
    </row>
    <row r="78" spans="1:62" x14ac:dyDescent="0.25">
      <c r="A78" s="1">
        <v>83781</v>
      </c>
      <c r="B78" s="1">
        <v>83245</v>
      </c>
      <c r="C78" s="1">
        <v>283</v>
      </c>
      <c r="D78" s="1">
        <v>1</v>
      </c>
      <c r="E78" s="1">
        <v>283</v>
      </c>
      <c r="F78" s="1">
        <v>283</v>
      </c>
      <c r="G78" s="1">
        <v>5</v>
      </c>
      <c r="H78" s="1">
        <v>5</v>
      </c>
      <c r="I78" s="1">
        <v>166.4</v>
      </c>
      <c r="J78" s="1">
        <v>166.46</v>
      </c>
      <c r="K78" s="1" t="s">
        <v>125</v>
      </c>
      <c r="L78" s="1">
        <v>5</v>
      </c>
      <c r="M78" s="1" t="s">
        <v>126</v>
      </c>
      <c r="N78" s="1">
        <v>283</v>
      </c>
      <c r="O78" s="1">
        <v>1243.8333333333301</v>
      </c>
      <c r="P78" s="1">
        <v>719.37499999999898</v>
      </c>
      <c r="Q78" s="1">
        <v>604.16666666666595</v>
      </c>
      <c r="R78" s="1">
        <v>586.5</v>
      </c>
      <c r="S78" s="1">
        <v>1123.5416666666599</v>
      </c>
      <c r="T78" s="1">
        <v>2559.5</v>
      </c>
      <c r="U78" s="1">
        <v>4669.5416666666597</v>
      </c>
      <c r="V78" s="1">
        <v>5553.25</v>
      </c>
      <c r="W78" s="1">
        <v>5156.3333333333303</v>
      </c>
      <c r="X78" s="1">
        <v>5386.0833333333303</v>
      </c>
      <c r="Y78" s="1">
        <v>5505.4583333333303</v>
      </c>
      <c r="Z78" s="1">
        <v>5611.7083333333303</v>
      </c>
      <c r="AA78" s="1">
        <v>5091.5416666666597</v>
      </c>
      <c r="AB78" s="1">
        <v>5114.5833333333303</v>
      </c>
      <c r="AC78" s="1">
        <v>5502.6666666666597</v>
      </c>
      <c r="AD78" s="1">
        <v>5972.0416666666597</v>
      </c>
      <c r="AE78" s="1">
        <v>6056.2916666666597</v>
      </c>
      <c r="AF78" s="1">
        <v>5748.8333333333303</v>
      </c>
      <c r="AG78" s="1">
        <v>5414.0833333333303</v>
      </c>
      <c r="AH78" s="1">
        <v>4457</v>
      </c>
      <c r="AI78" s="1">
        <v>3688.5833333333298</v>
      </c>
      <c r="AJ78" s="1">
        <v>3608.875</v>
      </c>
      <c r="AK78" s="1">
        <v>2831.25</v>
      </c>
      <c r="AL78" s="1">
        <v>2011.0416666666599</v>
      </c>
      <c r="AM78" s="1">
        <v>94216.083333333198</v>
      </c>
      <c r="AN78" s="1">
        <v>0</v>
      </c>
      <c r="AO78" s="1">
        <v>21323.291666666599</v>
      </c>
      <c r="AP78" s="1">
        <v>9871.0833333333303</v>
      </c>
      <c r="AQ78" s="1">
        <v>16417.166666666599</v>
      </c>
      <c r="AR78" s="1">
        <v>0</v>
      </c>
      <c r="AS78" s="1">
        <v>0</v>
      </c>
      <c r="AT78" s="1">
        <v>83781</v>
      </c>
      <c r="AU78" s="1">
        <v>83245</v>
      </c>
      <c r="AV78" s="1">
        <v>5852.57373046875</v>
      </c>
      <c r="AW78" s="1">
        <v>7789.83740234375</v>
      </c>
      <c r="AX78" s="1">
        <v>7563.353515625</v>
      </c>
      <c r="AY78" s="1">
        <v>16178.9140625</v>
      </c>
      <c r="AZ78" s="1">
        <v>6775.001953125</v>
      </c>
      <c r="BA78" s="1">
        <v>6638.62646484375</v>
      </c>
      <c r="BB78" s="1">
        <v>6246.02880859375</v>
      </c>
      <c r="BC78" s="1">
        <v>11914.599609375</v>
      </c>
      <c r="BD78" s="1">
        <v>8217.5791015625</v>
      </c>
      <c r="BE78" s="1">
        <v>6299.908203125</v>
      </c>
      <c r="BF78" s="1">
        <v>3772.33544921875</v>
      </c>
      <c r="BG78" s="1">
        <v>24395.46484375</v>
      </c>
      <c r="BH78" s="1">
        <f t="shared" si="3"/>
        <v>111644.22314453125</v>
      </c>
      <c r="BI78" s="1">
        <f t="shared" si="4"/>
        <v>17428.139811198052</v>
      </c>
      <c r="BJ78" s="1">
        <f t="shared" si="5"/>
        <v>303740057.2786665</v>
      </c>
    </row>
    <row r="79" spans="1:62" x14ac:dyDescent="0.25">
      <c r="A79" s="1">
        <v>84829</v>
      </c>
      <c r="B79" s="1">
        <v>185062</v>
      </c>
      <c r="C79" s="1">
        <v>165</v>
      </c>
      <c r="D79" s="1">
        <v>2</v>
      </c>
      <c r="E79" s="1">
        <v>165</v>
      </c>
      <c r="F79" s="1">
        <v>165</v>
      </c>
      <c r="G79" s="1">
        <v>5</v>
      </c>
      <c r="H79" s="1">
        <v>5</v>
      </c>
      <c r="I79" s="1">
        <v>165.83</v>
      </c>
      <c r="J79" s="1">
        <v>165.89</v>
      </c>
      <c r="K79" s="1" t="s">
        <v>125</v>
      </c>
      <c r="L79" s="1">
        <v>4</v>
      </c>
      <c r="M79" s="1" t="s">
        <v>126</v>
      </c>
      <c r="N79" s="1">
        <v>165</v>
      </c>
      <c r="O79" s="1">
        <v>1207.7666666666601</v>
      </c>
      <c r="P79" s="1">
        <v>860.2</v>
      </c>
      <c r="Q79" s="1">
        <v>718.33333333333303</v>
      </c>
      <c r="R79" s="1">
        <v>745.83333333333303</v>
      </c>
      <c r="S79" s="1">
        <v>1456.56666666666</v>
      </c>
      <c r="T79" s="1">
        <v>2959.4666666666599</v>
      </c>
      <c r="U79" s="1">
        <v>5444.7</v>
      </c>
      <c r="V79" s="1">
        <v>6504.8333333333303</v>
      </c>
      <c r="W79" s="1">
        <v>6175.4</v>
      </c>
      <c r="X79" s="1">
        <v>5758</v>
      </c>
      <c r="Y79" s="1">
        <v>5384.0666666666602</v>
      </c>
      <c r="Z79" s="1">
        <v>5849.3333333333303</v>
      </c>
      <c r="AA79" s="1">
        <v>6253.2666666666601</v>
      </c>
      <c r="AB79" s="1">
        <v>6308.0666666666602</v>
      </c>
      <c r="AC79" s="1">
        <v>6318.0666666666602</v>
      </c>
      <c r="AD79" s="1">
        <v>6191.5333333333301</v>
      </c>
      <c r="AE79" s="1">
        <v>6148.1666666666597</v>
      </c>
      <c r="AF79" s="1">
        <v>6106.1333333333296</v>
      </c>
      <c r="AG79" s="1">
        <v>5934.7666666666601</v>
      </c>
      <c r="AH79" s="1">
        <v>5007.2</v>
      </c>
      <c r="AI79" s="1">
        <v>4362.2666666666601</v>
      </c>
      <c r="AJ79" s="1">
        <v>4276.0333333333301</v>
      </c>
      <c r="AK79" s="1">
        <v>3260.5666666666598</v>
      </c>
      <c r="AL79" s="1">
        <v>2180.0333333333301</v>
      </c>
      <c r="AM79" s="1">
        <v>105410.6</v>
      </c>
      <c r="AN79" s="1">
        <v>0</v>
      </c>
      <c r="AO79" s="1">
        <v>23794.733333333301</v>
      </c>
      <c r="AP79" s="1">
        <v>10941.9666666666</v>
      </c>
      <c r="AQ79" s="1">
        <v>19067.5999999999</v>
      </c>
      <c r="AR79" s="1">
        <v>194799</v>
      </c>
      <c r="AS79" s="1">
        <v>195322</v>
      </c>
      <c r="AT79" s="1">
        <v>84829</v>
      </c>
      <c r="AU79" s="1">
        <v>185062</v>
      </c>
      <c r="AV79" s="1">
        <v>4690.70458984375</v>
      </c>
      <c r="AW79" s="1">
        <v>5719.58056640625</v>
      </c>
      <c r="AX79" s="1">
        <v>5463.509765625</v>
      </c>
      <c r="AY79" s="1">
        <v>10635.8427734375</v>
      </c>
      <c r="AZ79" s="1">
        <v>4938.9912109375</v>
      </c>
      <c r="BA79" s="1">
        <v>4684.8271484375</v>
      </c>
      <c r="BB79" s="1">
        <v>4538.7705078125</v>
      </c>
      <c r="BC79" s="1">
        <v>9141.3525390625</v>
      </c>
      <c r="BD79" s="1">
        <v>6178.490234375</v>
      </c>
      <c r="BE79" s="1">
        <v>4618.84912109375</v>
      </c>
      <c r="BF79" s="1">
        <v>3265.15478515625</v>
      </c>
      <c r="BG79" s="1">
        <v>17806.7578125</v>
      </c>
      <c r="BH79" s="1">
        <f t="shared" si="3"/>
        <v>81682.8310546875</v>
      </c>
      <c r="BI79" s="1">
        <f t="shared" si="4"/>
        <v>-23727.768945312506</v>
      </c>
      <c r="BJ79" s="1">
        <f t="shared" si="5"/>
        <v>563007019.12213659</v>
      </c>
    </row>
    <row r="80" spans="1:62" x14ac:dyDescent="0.25">
      <c r="A80" s="1">
        <v>85417</v>
      </c>
      <c r="B80" s="1">
        <v>84760</v>
      </c>
      <c r="C80" s="1">
        <v>217</v>
      </c>
      <c r="D80" s="1">
        <v>1</v>
      </c>
      <c r="E80" s="1">
        <v>217</v>
      </c>
      <c r="F80" s="1">
        <v>217</v>
      </c>
      <c r="G80" s="1">
        <v>5</v>
      </c>
      <c r="H80" s="1">
        <v>5</v>
      </c>
      <c r="I80" s="1">
        <v>165.83</v>
      </c>
      <c r="J80" s="1">
        <v>165.89</v>
      </c>
      <c r="K80" s="1" t="s">
        <v>125</v>
      </c>
      <c r="L80" s="1">
        <v>4</v>
      </c>
      <c r="M80" s="1" t="s">
        <v>126</v>
      </c>
      <c r="N80" s="1">
        <v>217</v>
      </c>
      <c r="O80" s="1">
        <v>1198.2333333333299</v>
      </c>
      <c r="P80" s="1">
        <v>712.73333333333301</v>
      </c>
      <c r="Q80" s="1">
        <v>614.099999999999</v>
      </c>
      <c r="R80" s="1">
        <v>627.599999999999</v>
      </c>
      <c r="S80" s="1">
        <v>1250</v>
      </c>
      <c r="T80" s="1">
        <v>2762.4</v>
      </c>
      <c r="U80" s="1">
        <v>4881.8</v>
      </c>
      <c r="V80" s="1">
        <v>5726</v>
      </c>
      <c r="W80" s="1">
        <v>5361.5333333333301</v>
      </c>
      <c r="X80" s="1">
        <v>5446.4666666666599</v>
      </c>
      <c r="Y80" s="1">
        <v>5506.7666666666601</v>
      </c>
      <c r="Z80" s="1">
        <v>5549.2333333333299</v>
      </c>
      <c r="AA80" s="1">
        <v>4953.4333333333298</v>
      </c>
      <c r="AB80" s="1">
        <v>4910.2</v>
      </c>
      <c r="AC80" s="1">
        <v>5202.0333333333301</v>
      </c>
      <c r="AD80" s="1">
        <v>5657.1333333333296</v>
      </c>
      <c r="AE80" s="1">
        <v>5656.6666666666597</v>
      </c>
      <c r="AF80" s="1">
        <v>5223.4333333333298</v>
      </c>
      <c r="AG80" s="1">
        <v>5017.0333333333301</v>
      </c>
      <c r="AH80" s="1">
        <v>4270.3666666666604</v>
      </c>
      <c r="AI80" s="1">
        <v>3526.13333333333</v>
      </c>
      <c r="AJ80" s="1">
        <v>3385</v>
      </c>
      <c r="AK80" s="1">
        <v>2630.4666666666599</v>
      </c>
      <c r="AL80" s="1">
        <v>1916.0333333333299</v>
      </c>
      <c r="AM80" s="1">
        <v>91984.8</v>
      </c>
      <c r="AN80" s="1">
        <v>0</v>
      </c>
      <c r="AO80" s="1">
        <v>20919.633333333299</v>
      </c>
      <c r="AP80" s="1">
        <v>9287.4</v>
      </c>
      <c r="AQ80" s="1">
        <v>15860.3</v>
      </c>
      <c r="AR80" s="1">
        <v>0</v>
      </c>
      <c r="AS80" s="1">
        <v>0</v>
      </c>
      <c r="AT80" s="1">
        <v>85417</v>
      </c>
      <c r="AU80" s="1">
        <v>84760</v>
      </c>
      <c r="AV80" s="1">
        <v>5227.58154296875</v>
      </c>
      <c r="AW80" s="1">
        <v>6924.02197265625</v>
      </c>
      <c r="AX80" s="1">
        <v>6888.5302734375</v>
      </c>
      <c r="AY80" s="1">
        <v>14266.16796875</v>
      </c>
      <c r="AZ80" s="1">
        <v>6268.96826171875</v>
      </c>
      <c r="BA80" s="1">
        <v>5760.388671875</v>
      </c>
      <c r="BB80" s="1">
        <v>5558.205078125</v>
      </c>
      <c r="BC80" s="1">
        <v>10780.4140625</v>
      </c>
      <c r="BD80" s="1">
        <v>7404.96044921875</v>
      </c>
      <c r="BE80" s="1">
        <v>5577.587890625</v>
      </c>
      <c r="BF80" s="1">
        <v>3499.83520507812</v>
      </c>
      <c r="BG80" s="1">
        <v>21093.017578125</v>
      </c>
      <c r="BH80" s="1">
        <f t="shared" si="3"/>
        <v>99249.678955078125</v>
      </c>
      <c r="BI80" s="1">
        <f t="shared" si="4"/>
        <v>7264.8789550781221</v>
      </c>
      <c r="BJ80" s="1">
        <f t="shared" si="5"/>
        <v>52778466.231936984</v>
      </c>
    </row>
    <row r="81" spans="1:62" x14ac:dyDescent="0.25">
      <c r="A81" s="1">
        <v>85583</v>
      </c>
      <c r="B81" s="1">
        <v>86387</v>
      </c>
      <c r="C81" s="1">
        <v>243</v>
      </c>
      <c r="D81" s="1">
        <v>2</v>
      </c>
      <c r="E81" s="1">
        <v>243</v>
      </c>
      <c r="F81" s="1">
        <v>243</v>
      </c>
      <c r="G81" s="1">
        <v>5</v>
      </c>
      <c r="H81" s="1">
        <v>5</v>
      </c>
      <c r="I81" s="1">
        <v>165.51</v>
      </c>
      <c r="J81" s="1">
        <v>165.57</v>
      </c>
      <c r="K81" s="1" t="s">
        <v>125</v>
      </c>
      <c r="L81" s="1">
        <v>2</v>
      </c>
      <c r="M81" s="1" t="s">
        <v>126</v>
      </c>
      <c r="N81" s="1">
        <v>243</v>
      </c>
      <c r="O81" s="1">
        <v>737.71666666666601</v>
      </c>
      <c r="P81" s="1">
        <v>519.9</v>
      </c>
      <c r="Q81" s="1">
        <v>435.05</v>
      </c>
      <c r="R81" s="1">
        <v>453.53333333333302</v>
      </c>
      <c r="S81" s="1">
        <v>903.36666666666599</v>
      </c>
      <c r="T81" s="1">
        <v>1473.2333333333299</v>
      </c>
      <c r="U81" s="1">
        <v>2356.63333333333</v>
      </c>
      <c r="V81" s="1">
        <v>2568.24999999999</v>
      </c>
      <c r="W81" s="1">
        <v>2213.7666666666601</v>
      </c>
      <c r="X81" s="1">
        <v>2298.3499999999899</v>
      </c>
      <c r="Y81" s="1">
        <v>2471.4666666666599</v>
      </c>
      <c r="Z81" s="1">
        <v>2998.3166666666598</v>
      </c>
      <c r="AA81" s="1">
        <v>3318.7</v>
      </c>
      <c r="AB81" s="1">
        <v>3380.6499999999901</v>
      </c>
      <c r="AC81" s="1">
        <v>3481.45</v>
      </c>
      <c r="AD81" s="1">
        <v>3460.2166666666599</v>
      </c>
      <c r="AE81" s="1">
        <v>3389.4833333333299</v>
      </c>
      <c r="AF81" s="1">
        <v>3241.7166666666599</v>
      </c>
      <c r="AG81" s="1">
        <v>3087.8166666666598</v>
      </c>
      <c r="AH81" s="1">
        <v>2811.9</v>
      </c>
      <c r="AI81" s="1">
        <v>2522.9666666666599</v>
      </c>
      <c r="AJ81" s="1">
        <v>2464.6</v>
      </c>
      <c r="AK81" s="1">
        <v>1907.5166666666601</v>
      </c>
      <c r="AL81" s="1">
        <v>1337.5333333333299</v>
      </c>
      <c r="AM81" s="1">
        <v>53834.133333333302</v>
      </c>
      <c r="AN81" s="1">
        <v>0</v>
      </c>
      <c r="AO81" s="1">
        <v>12169.1333333333</v>
      </c>
      <c r="AP81" s="1">
        <v>5899.7166666666599</v>
      </c>
      <c r="AQ81" s="1">
        <v>11282.1833333333</v>
      </c>
      <c r="AR81" s="1">
        <v>195323</v>
      </c>
      <c r="AS81" s="1">
        <v>195101</v>
      </c>
      <c r="AT81" s="1">
        <v>85583</v>
      </c>
      <c r="AU81" s="1">
        <v>86387</v>
      </c>
      <c r="AV81" s="1">
        <v>2718.1513671875</v>
      </c>
      <c r="AW81" s="1">
        <v>3781.56323242187</v>
      </c>
      <c r="AX81" s="1">
        <v>3662.98388671875</v>
      </c>
      <c r="AY81" s="1">
        <v>8397.9150390625</v>
      </c>
      <c r="AZ81" s="1">
        <v>2903.25</v>
      </c>
      <c r="BA81" s="1">
        <v>2909.982421875</v>
      </c>
      <c r="BB81" s="1">
        <v>2807.44140625</v>
      </c>
      <c r="BC81" s="1">
        <v>6584.2099609375</v>
      </c>
      <c r="BD81" s="1">
        <v>4160.98193359375</v>
      </c>
      <c r="BE81" s="1">
        <v>2908.349609375</v>
      </c>
      <c r="BF81" s="1">
        <v>2582.17822265625</v>
      </c>
      <c r="BG81" s="1">
        <v>11896.984375</v>
      </c>
      <c r="BH81" s="1">
        <f t="shared" si="3"/>
        <v>55313.991455078118</v>
      </c>
      <c r="BI81" s="1">
        <f t="shared" si="4"/>
        <v>1479.8581217448154</v>
      </c>
      <c r="BJ81" s="1">
        <f t="shared" si="5"/>
        <v>2189980.0604940928</v>
      </c>
    </row>
    <row r="82" spans="1:62" x14ac:dyDescent="0.25">
      <c r="A82" s="1">
        <v>86834</v>
      </c>
      <c r="B82" s="1">
        <v>87523</v>
      </c>
      <c r="C82" s="1">
        <v>195</v>
      </c>
      <c r="D82" s="1">
        <v>1</v>
      </c>
      <c r="E82" s="1">
        <v>195</v>
      </c>
      <c r="F82" s="1">
        <v>195</v>
      </c>
      <c r="G82" s="1">
        <v>5</v>
      </c>
      <c r="H82" s="1">
        <v>5</v>
      </c>
      <c r="I82" s="1">
        <v>165.13</v>
      </c>
      <c r="J82" s="1">
        <v>165.19</v>
      </c>
      <c r="K82" s="1" t="s">
        <v>125</v>
      </c>
      <c r="L82" s="1">
        <v>2</v>
      </c>
      <c r="M82" s="1" t="s">
        <v>126</v>
      </c>
      <c r="N82" s="1">
        <v>195</v>
      </c>
      <c r="O82" s="1">
        <v>738.08333333333303</v>
      </c>
      <c r="P82" s="1">
        <v>520.98333333333301</v>
      </c>
      <c r="Q82" s="1">
        <v>439.2</v>
      </c>
      <c r="R82" s="1">
        <v>460.61666666666599</v>
      </c>
      <c r="S82" s="1">
        <v>909.2</v>
      </c>
      <c r="T82" s="1">
        <v>1686.13333333333</v>
      </c>
      <c r="U82" s="1">
        <v>2698.86666666666</v>
      </c>
      <c r="V82" s="1">
        <v>2923.0666666666598</v>
      </c>
      <c r="W82" s="1">
        <v>2594.8333333333298</v>
      </c>
      <c r="X82" s="1">
        <v>2556.0833333333298</v>
      </c>
      <c r="Y82" s="1">
        <v>2622.5333333333301</v>
      </c>
      <c r="Z82" s="1">
        <v>2961.85</v>
      </c>
      <c r="AA82" s="1">
        <v>3221.7333333333299</v>
      </c>
      <c r="AB82" s="1">
        <v>3288.4333333333302</v>
      </c>
      <c r="AC82" s="1">
        <v>3405.4666666666599</v>
      </c>
      <c r="AD82" s="1">
        <v>3404.5333333333301</v>
      </c>
      <c r="AE82" s="1">
        <v>3348.8166666666598</v>
      </c>
      <c r="AF82" s="1">
        <v>3188.4666666666599</v>
      </c>
      <c r="AG82" s="1">
        <v>3015.5833333333298</v>
      </c>
      <c r="AH82" s="1">
        <v>2721.85</v>
      </c>
      <c r="AI82" s="1">
        <v>2438.7833333333301</v>
      </c>
      <c r="AJ82" s="1">
        <v>2377.1833333333302</v>
      </c>
      <c r="AK82" s="1">
        <v>1854.3</v>
      </c>
      <c r="AL82" s="1">
        <v>1307.25</v>
      </c>
      <c r="AM82" s="1">
        <v>54683.85</v>
      </c>
      <c r="AN82" s="1">
        <v>0</v>
      </c>
      <c r="AO82" s="1">
        <v>12094.55</v>
      </c>
      <c r="AP82" s="1">
        <v>5737.4333333333298</v>
      </c>
      <c r="AQ82" s="1">
        <v>11045.6</v>
      </c>
      <c r="AR82" s="1">
        <v>0</v>
      </c>
      <c r="AS82" s="1">
        <v>0</v>
      </c>
      <c r="AT82" s="1">
        <v>86834</v>
      </c>
      <c r="AU82" s="1">
        <v>87523</v>
      </c>
      <c r="AV82" s="1">
        <v>4625.58642578125</v>
      </c>
      <c r="AW82" s="1">
        <v>5211.98779296875</v>
      </c>
      <c r="AX82" s="1">
        <v>5083.1748046875</v>
      </c>
      <c r="AY82" s="1">
        <v>10651.7177734375</v>
      </c>
      <c r="AZ82" s="1">
        <v>5066.8349609375</v>
      </c>
      <c r="BA82" s="1">
        <v>5072.66845703125</v>
      </c>
      <c r="BB82" s="1">
        <v>4563.65625</v>
      </c>
      <c r="BC82" s="1">
        <v>8920.609375</v>
      </c>
      <c r="BD82" s="1">
        <v>5638.93701171875</v>
      </c>
      <c r="BE82" s="1">
        <v>4756.5087890625</v>
      </c>
      <c r="BF82" s="1">
        <v>2957.47802734375</v>
      </c>
      <c r="BG82" s="1">
        <v>19847.970703125</v>
      </c>
      <c r="BH82" s="1">
        <f t="shared" si="3"/>
        <v>82397.13037109375</v>
      </c>
      <c r="BI82" s="1">
        <f t="shared" si="4"/>
        <v>27713.280371093751</v>
      </c>
      <c r="BJ82" s="1">
        <f t="shared" si="5"/>
        <v>768025908.9268502</v>
      </c>
    </row>
    <row r="83" spans="1:62" x14ac:dyDescent="0.25">
      <c r="A83" s="1">
        <v>86834</v>
      </c>
      <c r="B83" s="1">
        <v>87523</v>
      </c>
      <c r="C83" s="1">
        <v>284</v>
      </c>
      <c r="D83" s="1">
        <v>1</v>
      </c>
      <c r="E83" s="1">
        <v>284</v>
      </c>
      <c r="F83" s="1">
        <v>284</v>
      </c>
      <c r="G83" s="1">
        <v>5</v>
      </c>
      <c r="H83" s="1">
        <v>5</v>
      </c>
      <c r="I83" s="1">
        <v>165.13</v>
      </c>
      <c r="J83" s="1">
        <v>165.19</v>
      </c>
      <c r="K83" s="1" t="s">
        <v>125</v>
      </c>
      <c r="L83" s="1">
        <v>3</v>
      </c>
      <c r="M83" s="1" t="s">
        <v>126</v>
      </c>
      <c r="N83" s="1">
        <v>284</v>
      </c>
      <c r="O83" s="1">
        <v>592.92499999999995</v>
      </c>
      <c r="P83" s="1">
        <v>413.125</v>
      </c>
      <c r="Q83" s="1">
        <v>350.1</v>
      </c>
      <c r="R83" s="1">
        <v>300.92500000000001</v>
      </c>
      <c r="S83" s="1">
        <v>527.52499999999998</v>
      </c>
      <c r="T83" s="1">
        <v>1228.925</v>
      </c>
      <c r="U83" s="1">
        <v>2392.65</v>
      </c>
      <c r="V83" s="1">
        <v>3414.1</v>
      </c>
      <c r="W83" s="1">
        <v>3209.8</v>
      </c>
      <c r="X83" s="1">
        <v>2796.4</v>
      </c>
      <c r="Y83" s="1">
        <v>2544.625</v>
      </c>
      <c r="Z83" s="1">
        <v>2596.5250000000001</v>
      </c>
      <c r="AA83" s="1">
        <v>2654.625</v>
      </c>
      <c r="AB83" s="1">
        <v>2686.5250000000001</v>
      </c>
      <c r="AC83" s="1">
        <v>2792.74999999999</v>
      </c>
      <c r="AD83" s="1">
        <v>2995.4749999999999</v>
      </c>
      <c r="AE83" s="1">
        <v>3284.375</v>
      </c>
      <c r="AF83" s="1">
        <v>3395.4499999999898</v>
      </c>
      <c r="AG83" s="1">
        <v>3118.35</v>
      </c>
      <c r="AH83" s="1">
        <v>2357.6</v>
      </c>
      <c r="AI83" s="1">
        <v>2073.4499999999998</v>
      </c>
      <c r="AJ83" s="1">
        <v>2054.35</v>
      </c>
      <c r="AK83" s="1">
        <v>1557.0250000000001</v>
      </c>
      <c r="AL83" s="1">
        <v>1055.32499999999</v>
      </c>
      <c r="AM83" s="1">
        <v>50392.925000000003</v>
      </c>
      <c r="AN83" s="1">
        <v>0</v>
      </c>
      <c r="AO83" s="1">
        <v>10482.299999999999</v>
      </c>
      <c r="AP83" s="1">
        <v>5475.95</v>
      </c>
      <c r="AQ83" s="1">
        <v>8924.75</v>
      </c>
      <c r="AR83" s="1">
        <v>0</v>
      </c>
      <c r="AS83" s="1">
        <v>0</v>
      </c>
      <c r="AT83" s="1">
        <v>86834</v>
      </c>
      <c r="AU83" s="1">
        <v>87523</v>
      </c>
      <c r="AV83" s="1">
        <v>4625.58642578125</v>
      </c>
      <c r="AW83" s="1">
        <v>5211.98779296875</v>
      </c>
      <c r="AX83" s="1">
        <v>5083.1748046875</v>
      </c>
      <c r="AY83" s="1">
        <v>10651.7177734375</v>
      </c>
      <c r="AZ83" s="1">
        <v>5066.8349609375</v>
      </c>
      <c r="BA83" s="1">
        <v>5072.66845703125</v>
      </c>
      <c r="BB83" s="1">
        <v>4563.65625</v>
      </c>
      <c r="BC83" s="1">
        <v>8920.609375</v>
      </c>
      <c r="BD83" s="1">
        <v>5638.93701171875</v>
      </c>
      <c r="BE83" s="1">
        <v>4756.5087890625</v>
      </c>
      <c r="BF83" s="1">
        <v>2957.47802734375</v>
      </c>
      <c r="BG83" s="1">
        <v>19847.970703125</v>
      </c>
      <c r="BH83" s="1">
        <f t="shared" si="3"/>
        <v>82397.13037109375</v>
      </c>
      <c r="BI83" s="1">
        <f t="shared" si="4"/>
        <v>32004.205371093747</v>
      </c>
      <c r="BJ83" s="1">
        <f t="shared" si="5"/>
        <v>1024269161.4351459</v>
      </c>
    </row>
    <row r="84" spans="1:62" x14ac:dyDescent="0.25">
      <c r="A84" s="1">
        <v>87670</v>
      </c>
      <c r="B84" s="1">
        <v>90173</v>
      </c>
      <c r="C84" s="1">
        <v>57</v>
      </c>
      <c r="D84" s="1">
        <v>2</v>
      </c>
      <c r="E84" s="1">
        <v>57</v>
      </c>
      <c r="F84" s="1">
        <v>57</v>
      </c>
      <c r="G84" s="1">
        <v>405</v>
      </c>
      <c r="H84" s="1">
        <v>405</v>
      </c>
      <c r="I84" s="1">
        <v>12.29</v>
      </c>
      <c r="J84" s="1">
        <v>12.26</v>
      </c>
      <c r="K84" s="1" t="s">
        <v>125</v>
      </c>
      <c r="L84" s="1">
        <v>4</v>
      </c>
      <c r="M84" s="1" t="s">
        <v>126</v>
      </c>
      <c r="N84" s="1">
        <v>57</v>
      </c>
      <c r="O84" s="1">
        <v>833.26666666666597</v>
      </c>
      <c r="P84" s="1">
        <v>569.1</v>
      </c>
      <c r="Q84" s="1">
        <v>553.4</v>
      </c>
      <c r="R84" s="1">
        <v>497.13333333333298</v>
      </c>
      <c r="S84" s="1">
        <v>968.36666666666702</v>
      </c>
      <c r="T84" s="1">
        <v>2398.9666666666599</v>
      </c>
      <c r="U84" s="1">
        <v>4218.5333333333301</v>
      </c>
      <c r="V84" s="1">
        <v>4903.4333333333298</v>
      </c>
      <c r="W84" s="1">
        <v>4800.4666666666599</v>
      </c>
      <c r="X84" s="1">
        <v>4683.0666666666602</v>
      </c>
      <c r="Y84" s="1">
        <v>4816.5333333333301</v>
      </c>
      <c r="Z84" s="1">
        <v>5176.6666666666597</v>
      </c>
      <c r="AA84" s="1">
        <v>5388.6333333333296</v>
      </c>
      <c r="AB84" s="1">
        <v>5585.2</v>
      </c>
      <c r="AC84" s="1">
        <v>5893.9</v>
      </c>
      <c r="AD84" s="1">
        <v>5450.1333333333296</v>
      </c>
      <c r="AE84" s="1">
        <v>4872.9666666666599</v>
      </c>
      <c r="AF84" s="1">
        <v>4633.0666666666602</v>
      </c>
      <c r="AG84" s="1">
        <v>4792.3333333333303</v>
      </c>
      <c r="AH84" s="1">
        <v>4742.2666666666601</v>
      </c>
      <c r="AI84" s="1">
        <v>3935.4666666666599</v>
      </c>
      <c r="AJ84" s="1">
        <v>3478.1666666666601</v>
      </c>
      <c r="AK84" s="1">
        <v>2356.5</v>
      </c>
      <c r="AL84" s="1">
        <v>1541.8</v>
      </c>
      <c r="AM84" s="1">
        <v>87089.366666666596</v>
      </c>
      <c r="AN84" s="1">
        <v>0</v>
      </c>
      <c r="AO84" s="1">
        <v>20967.0333333333</v>
      </c>
      <c r="AP84" s="1">
        <v>9534.5999999999894</v>
      </c>
      <c r="AQ84" s="1">
        <v>16607.25</v>
      </c>
      <c r="AR84" s="1">
        <v>195395</v>
      </c>
      <c r="AS84" s="1">
        <v>195015</v>
      </c>
      <c r="AT84" s="1">
        <v>87670</v>
      </c>
      <c r="AU84" s="1">
        <v>90173</v>
      </c>
      <c r="AV84" s="1">
        <v>5656.39013671875</v>
      </c>
      <c r="AW84" s="1">
        <v>7017.71484375</v>
      </c>
      <c r="AX84" s="1">
        <v>6924.9833984375</v>
      </c>
      <c r="AY84" s="1">
        <v>13945.3125</v>
      </c>
      <c r="AZ84" s="1">
        <v>5785.01953125</v>
      </c>
      <c r="BA84" s="1">
        <v>6247.92822265625</v>
      </c>
      <c r="BB84" s="1">
        <v>5225.23046875</v>
      </c>
      <c r="BC84" s="1">
        <v>11095.208984375</v>
      </c>
      <c r="BD84" s="1">
        <v>7414.67822265625</v>
      </c>
      <c r="BE84" s="1">
        <v>5319.8388671875</v>
      </c>
      <c r="BF84" s="1">
        <v>3799.61181640625</v>
      </c>
      <c r="BG84" s="1">
        <v>22291.1875</v>
      </c>
      <c r="BH84" s="1">
        <f t="shared" si="3"/>
        <v>100723.1044921875</v>
      </c>
      <c r="BI84" s="1">
        <f t="shared" si="4"/>
        <v>13633.737825520904</v>
      </c>
      <c r="BJ84" s="1">
        <f t="shared" si="5"/>
        <v>185878807.09503946</v>
      </c>
    </row>
    <row r="85" spans="1:62" x14ac:dyDescent="0.25">
      <c r="A85" s="1">
        <v>87817</v>
      </c>
      <c r="B85" s="1">
        <v>88529</v>
      </c>
      <c r="C85" s="1">
        <v>172</v>
      </c>
      <c r="D85" s="1">
        <v>2</v>
      </c>
      <c r="E85" s="1">
        <v>172</v>
      </c>
      <c r="F85" s="1">
        <v>172</v>
      </c>
      <c r="G85" s="1">
        <v>5</v>
      </c>
      <c r="H85" s="1">
        <v>5</v>
      </c>
      <c r="I85" s="1">
        <v>164.66</v>
      </c>
      <c r="J85" s="1">
        <v>164.72</v>
      </c>
      <c r="K85" s="1" t="s">
        <v>125</v>
      </c>
      <c r="L85" s="1">
        <v>4</v>
      </c>
      <c r="M85" s="1" t="s">
        <v>126</v>
      </c>
      <c r="N85" s="1">
        <v>172</v>
      </c>
      <c r="O85" s="1">
        <v>834.23333333333301</v>
      </c>
      <c r="P85" s="1">
        <v>541.23333333333301</v>
      </c>
      <c r="Q85" s="1">
        <v>487.6</v>
      </c>
      <c r="R85" s="1">
        <v>372.933333333333</v>
      </c>
      <c r="S85" s="1">
        <v>615.36666666666599</v>
      </c>
      <c r="T85" s="1">
        <v>1406.5333333333299</v>
      </c>
      <c r="U85" s="1">
        <v>2834.36666666666</v>
      </c>
      <c r="V85" s="1">
        <v>4265.1333333333296</v>
      </c>
      <c r="W85" s="1">
        <v>4018.63333333333</v>
      </c>
      <c r="X85" s="1">
        <v>3568.3333333333298</v>
      </c>
      <c r="Y85" s="1">
        <v>3393.8</v>
      </c>
      <c r="Z85" s="1">
        <v>3587.9333333333302</v>
      </c>
      <c r="AA85" s="1">
        <v>3692.8</v>
      </c>
      <c r="AB85" s="1">
        <v>3741.13333333333</v>
      </c>
      <c r="AC85" s="1">
        <v>4036.13333333333</v>
      </c>
      <c r="AD85" s="1">
        <v>4472.7333333333299</v>
      </c>
      <c r="AE85" s="1">
        <v>4926.6000000000004</v>
      </c>
      <c r="AF85" s="1">
        <v>5027.0666666666602</v>
      </c>
      <c r="AG85" s="1">
        <v>4291.1000000000004</v>
      </c>
      <c r="AH85" s="1">
        <v>3245.0666666666598</v>
      </c>
      <c r="AI85" s="1">
        <v>2798.5</v>
      </c>
      <c r="AJ85" s="1">
        <v>2750.1666666666601</v>
      </c>
      <c r="AK85" s="1">
        <v>2107.6</v>
      </c>
      <c r="AL85" s="1">
        <v>1503.19999999999</v>
      </c>
      <c r="AM85" s="1">
        <v>68518.2</v>
      </c>
      <c r="AN85" s="1">
        <v>0</v>
      </c>
      <c r="AO85" s="1">
        <v>14415.666666666601</v>
      </c>
      <c r="AP85" s="1">
        <v>7536.1666666666597</v>
      </c>
      <c r="AQ85" s="1">
        <v>12010.833333333299</v>
      </c>
      <c r="AR85" s="1">
        <v>195104</v>
      </c>
      <c r="AS85" s="1">
        <v>195107</v>
      </c>
      <c r="AT85" s="1">
        <v>87817</v>
      </c>
      <c r="AU85" s="1">
        <v>88529</v>
      </c>
      <c r="AV85" s="1">
        <v>3455.09912109375</v>
      </c>
      <c r="AW85" s="1">
        <v>3781.56323242187</v>
      </c>
      <c r="AX85" s="1">
        <v>3662.98388671875</v>
      </c>
      <c r="AY85" s="1">
        <v>8397.9150390625</v>
      </c>
      <c r="AZ85" s="1">
        <v>4034.55883789062</v>
      </c>
      <c r="BA85" s="1">
        <v>3573.18603515625</v>
      </c>
      <c r="BB85" s="1">
        <v>3683.630859375</v>
      </c>
      <c r="BC85" s="1">
        <v>6584.2099609375</v>
      </c>
      <c r="BD85" s="1">
        <v>4109.22119140625</v>
      </c>
      <c r="BE85" s="1">
        <v>3886.8076171875</v>
      </c>
      <c r="BF85" s="1">
        <v>2574.17822265625</v>
      </c>
      <c r="BG85" s="1">
        <v>14230.03125</v>
      </c>
      <c r="BH85" s="1">
        <f t="shared" si="3"/>
        <v>61973.385253906235</v>
      </c>
      <c r="BI85" s="1">
        <f t="shared" si="4"/>
        <v>-6544.8147460937616</v>
      </c>
      <c r="BJ85" s="1">
        <f t="shared" si="5"/>
        <v>42834600.06068635</v>
      </c>
    </row>
    <row r="86" spans="1:62" x14ac:dyDescent="0.25">
      <c r="A86" s="1">
        <v>87817</v>
      </c>
      <c r="B86" s="1">
        <v>88529</v>
      </c>
      <c r="C86" s="1">
        <v>218</v>
      </c>
      <c r="D86" s="1">
        <v>2</v>
      </c>
      <c r="E86" s="1">
        <v>218</v>
      </c>
      <c r="F86" s="1">
        <v>218</v>
      </c>
      <c r="G86" s="1">
        <v>5</v>
      </c>
      <c r="H86" s="1">
        <v>5</v>
      </c>
      <c r="I86" s="1">
        <v>164.66</v>
      </c>
      <c r="J86" s="1">
        <v>164.72</v>
      </c>
      <c r="K86" s="1" t="s">
        <v>125</v>
      </c>
      <c r="L86" s="1">
        <v>2</v>
      </c>
      <c r="M86" s="1" t="s">
        <v>126</v>
      </c>
      <c r="N86" s="1">
        <v>218</v>
      </c>
      <c r="O86" s="1">
        <v>815.33333333333303</v>
      </c>
      <c r="P86" s="1">
        <v>577.6</v>
      </c>
      <c r="Q86" s="1">
        <v>483.71666666666601</v>
      </c>
      <c r="R86" s="1">
        <v>500.03333333333302</v>
      </c>
      <c r="S86" s="1">
        <v>978.2</v>
      </c>
      <c r="T86" s="1">
        <v>2350.9</v>
      </c>
      <c r="U86" s="1">
        <v>3720.8166666666598</v>
      </c>
      <c r="V86" s="1">
        <v>3912.6833333333302</v>
      </c>
      <c r="W86" s="1">
        <v>3646.36666666666</v>
      </c>
      <c r="X86" s="1">
        <v>3552.0833333333298</v>
      </c>
      <c r="Y86" s="1">
        <v>3485.61666666666</v>
      </c>
      <c r="Z86" s="1">
        <v>3391.1</v>
      </c>
      <c r="AA86" s="1">
        <v>3442.85</v>
      </c>
      <c r="AB86" s="1">
        <v>3509.7666666666601</v>
      </c>
      <c r="AC86" s="1">
        <v>3632.86666666666</v>
      </c>
      <c r="AD86" s="1">
        <v>3621.38333333333</v>
      </c>
      <c r="AE86" s="1">
        <v>3580.9</v>
      </c>
      <c r="AF86" s="1">
        <v>3406.65</v>
      </c>
      <c r="AG86" s="1">
        <v>3242.4333333333302</v>
      </c>
      <c r="AH86" s="1">
        <v>2919.5333333333301</v>
      </c>
      <c r="AI86" s="1">
        <v>2627.86666666666</v>
      </c>
      <c r="AJ86" s="1">
        <v>2572.36666666666</v>
      </c>
      <c r="AK86" s="1">
        <v>2029.3333333333301</v>
      </c>
      <c r="AL86" s="1">
        <v>1433.63333333333</v>
      </c>
      <c r="AM86" s="1">
        <v>63434.033333333296</v>
      </c>
      <c r="AN86" s="1">
        <v>0</v>
      </c>
      <c r="AO86" s="1">
        <v>13829.333333333299</v>
      </c>
      <c r="AP86" s="1">
        <v>6161.9666666666599</v>
      </c>
      <c r="AQ86" s="1">
        <v>12018.083333333299</v>
      </c>
      <c r="AR86" s="1">
        <v>195104</v>
      </c>
      <c r="AS86" s="1">
        <v>195107</v>
      </c>
      <c r="AT86" s="1">
        <v>87817</v>
      </c>
      <c r="AU86" s="1">
        <v>88529</v>
      </c>
      <c r="AV86" s="1">
        <v>3455.09912109375</v>
      </c>
      <c r="AW86" s="1">
        <v>3781.56323242187</v>
      </c>
      <c r="AX86" s="1">
        <v>3662.98388671875</v>
      </c>
      <c r="AY86" s="1">
        <v>8397.9150390625</v>
      </c>
      <c r="AZ86" s="1">
        <v>4034.55883789062</v>
      </c>
      <c r="BA86" s="1">
        <v>3573.18603515625</v>
      </c>
      <c r="BB86" s="1">
        <v>3683.630859375</v>
      </c>
      <c r="BC86" s="1">
        <v>6584.2099609375</v>
      </c>
      <c r="BD86" s="1">
        <v>4109.22119140625</v>
      </c>
      <c r="BE86" s="1">
        <v>3886.8076171875</v>
      </c>
      <c r="BF86" s="1">
        <v>2574.17822265625</v>
      </c>
      <c r="BG86" s="1">
        <v>14230.03125</v>
      </c>
      <c r="BH86" s="1">
        <f t="shared" si="3"/>
        <v>61973.385253906235</v>
      </c>
      <c r="BI86" s="1">
        <f t="shared" si="4"/>
        <v>-1460.648079427061</v>
      </c>
      <c r="BJ86" s="1">
        <f t="shared" si="5"/>
        <v>2133492.8119339622</v>
      </c>
    </row>
    <row r="87" spans="1:62" x14ac:dyDescent="0.25">
      <c r="A87" s="1">
        <v>88581</v>
      </c>
      <c r="B87" s="1">
        <v>198204</v>
      </c>
      <c r="C87" s="1">
        <v>258</v>
      </c>
      <c r="D87" s="1">
        <v>1</v>
      </c>
      <c r="E87" s="1">
        <v>258</v>
      </c>
      <c r="F87" s="1">
        <v>258</v>
      </c>
      <c r="G87" s="1">
        <v>5</v>
      </c>
      <c r="H87" s="1">
        <v>5</v>
      </c>
      <c r="I87" s="1">
        <v>164.66</v>
      </c>
      <c r="J87" s="1">
        <v>164.72</v>
      </c>
      <c r="K87" s="1" t="s">
        <v>125</v>
      </c>
      <c r="L87" s="1">
        <v>4</v>
      </c>
      <c r="M87" s="1" t="s">
        <v>126</v>
      </c>
      <c r="N87" s="1">
        <v>258</v>
      </c>
      <c r="O87" s="1">
        <v>775.56666666666604</v>
      </c>
      <c r="P87" s="1">
        <v>420.4</v>
      </c>
      <c r="Q87" s="1">
        <v>355.63333333333298</v>
      </c>
      <c r="R87" s="1">
        <v>431.73333333333301</v>
      </c>
      <c r="S87" s="1">
        <v>946.03333333333296</v>
      </c>
      <c r="T87" s="1">
        <v>2264.2666666666601</v>
      </c>
      <c r="U87" s="1">
        <v>3839.2</v>
      </c>
      <c r="V87" s="1">
        <v>4262.6666666666597</v>
      </c>
      <c r="W87" s="1">
        <v>4134.3666666666604</v>
      </c>
      <c r="X87" s="1">
        <v>3821.4666666666599</v>
      </c>
      <c r="Y87" s="1">
        <v>3701.36666666666</v>
      </c>
      <c r="Z87" s="1">
        <v>3871.3333333333298</v>
      </c>
      <c r="AA87" s="1">
        <v>4279.3999999999996</v>
      </c>
      <c r="AB87" s="1">
        <v>4453.5666666666602</v>
      </c>
      <c r="AC87" s="1">
        <v>4815.2333333333299</v>
      </c>
      <c r="AD87" s="1">
        <v>4954.8666666666604</v>
      </c>
      <c r="AE87" s="1">
        <v>4878.8333333333303</v>
      </c>
      <c r="AF87" s="1">
        <v>4745.9666666666599</v>
      </c>
      <c r="AG87" s="1">
        <v>4426.3333333333303</v>
      </c>
      <c r="AH87" s="1">
        <v>3411.4333333333302</v>
      </c>
      <c r="AI87" s="1">
        <v>2893.9666666666599</v>
      </c>
      <c r="AJ87" s="1">
        <v>2773.7</v>
      </c>
      <c r="AK87" s="1">
        <v>2290.13333333333</v>
      </c>
      <c r="AL87" s="1">
        <v>1418.5</v>
      </c>
      <c r="AM87" s="1">
        <v>74165.966666666602</v>
      </c>
      <c r="AN87" s="1">
        <v>0</v>
      </c>
      <c r="AO87" s="1">
        <v>16305.666666666601</v>
      </c>
      <c r="AP87" s="1">
        <v>7837.7666666666601</v>
      </c>
      <c r="AQ87" s="1">
        <v>12305.666666666601</v>
      </c>
      <c r="AR87" s="1">
        <v>0</v>
      </c>
      <c r="AS87" s="1">
        <v>0</v>
      </c>
      <c r="AT87" s="1">
        <v>88581</v>
      </c>
      <c r="AU87" s="1">
        <v>198204</v>
      </c>
      <c r="AV87" s="1">
        <v>4928.06884765625</v>
      </c>
      <c r="AW87" s="1">
        <v>5257.85986328125</v>
      </c>
      <c r="AX87" s="1">
        <v>5335.845703125</v>
      </c>
      <c r="AY87" s="1">
        <v>11912.6376953125</v>
      </c>
      <c r="AZ87" s="1">
        <v>5290.32861328125</v>
      </c>
      <c r="BA87" s="1">
        <v>5306.0693359375</v>
      </c>
      <c r="BB87" s="1">
        <v>4551.646484375</v>
      </c>
      <c r="BC87" s="1">
        <v>8228.67578125</v>
      </c>
      <c r="BD87" s="1">
        <v>5560.2431640625</v>
      </c>
      <c r="BE87" s="1">
        <v>4694.25537109375</v>
      </c>
      <c r="BF87" s="1">
        <v>3666.86669921875</v>
      </c>
      <c r="BG87" s="1">
        <v>20004.5546875</v>
      </c>
      <c r="BH87" s="1">
        <f t="shared" si="3"/>
        <v>84737.05224609375</v>
      </c>
      <c r="BI87" s="1">
        <f t="shared" si="4"/>
        <v>10571.085579427148</v>
      </c>
      <c r="BJ87" s="1">
        <f t="shared" si="5"/>
        <v>111747850.32757261</v>
      </c>
    </row>
    <row r="88" spans="1:62" x14ac:dyDescent="0.25">
      <c r="A88" s="1">
        <v>88895</v>
      </c>
      <c r="B88" s="1">
        <v>88118</v>
      </c>
      <c r="C88" s="1">
        <v>145</v>
      </c>
      <c r="D88" s="1">
        <v>1</v>
      </c>
      <c r="E88" s="1">
        <v>145</v>
      </c>
      <c r="F88" s="1">
        <v>145</v>
      </c>
      <c r="G88" s="1">
        <v>90</v>
      </c>
      <c r="H88" s="1">
        <v>90</v>
      </c>
      <c r="I88" s="1">
        <v>3.02</v>
      </c>
      <c r="J88" s="1">
        <v>1.08</v>
      </c>
      <c r="K88" s="1" t="s">
        <v>125</v>
      </c>
      <c r="L88" s="1">
        <v>4</v>
      </c>
      <c r="M88" s="1" t="s">
        <v>126</v>
      </c>
      <c r="N88" s="1">
        <v>145</v>
      </c>
      <c r="O88" s="1">
        <v>321.60000000000002</v>
      </c>
      <c r="P88" s="1">
        <v>219.5</v>
      </c>
      <c r="Q88" s="1">
        <v>202.3</v>
      </c>
      <c r="R88" s="1">
        <v>196.433333333333</v>
      </c>
      <c r="S88" s="1">
        <v>404.33333333333297</v>
      </c>
      <c r="T88" s="1">
        <v>1331.3</v>
      </c>
      <c r="U88" s="1">
        <v>3243.8</v>
      </c>
      <c r="V88" s="1">
        <v>5104.3999999999996</v>
      </c>
      <c r="W88" s="1">
        <v>5000.4666666666599</v>
      </c>
      <c r="X88" s="1">
        <v>3821.3333333333298</v>
      </c>
      <c r="Y88" s="1">
        <v>2850.4333333333302</v>
      </c>
      <c r="Z88" s="1">
        <v>2779.1666666666601</v>
      </c>
      <c r="AA88" s="1">
        <v>2737.2666666666601</v>
      </c>
      <c r="AB88" s="1">
        <v>2839.4333333333302</v>
      </c>
      <c r="AC88" s="1">
        <v>3038.4333333333302</v>
      </c>
      <c r="AD88" s="1">
        <v>3485.1</v>
      </c>
      <c r="AE88" s="1">
        <v>3783.2666666666601</v>
      </c>
      <c r="AF88" s="1">
        <v>3677.7666666666601</v>
      </c>
      <c r="AG88" s="1">
        <v>3460.1</v>
      </c>
      <c r="AH88" s="1">
        <v>2567.0333333333301</v>
      </c>
      <c r="AI88" s="1">
        <v>1703.5333333333299</v>
      </c>
      <c r="AJ88" s="1">
        <v>1498.4666666666601</v>
      </c>
      <c r="AK88" s="1">
        <v>1111.0333333333299</v>
      </c>
      <c r="AL88" s="1">
        <v>642.83333333333303</v>
      </c>
      <c r="AM88" s="1">
        <v>56019.333333333299</v>
      </c>
      <c r="AN88" s="1">
        <v>0</v>
      </c>
      <c r="AO88" s="1">
        <v>11206.3</v>
      </c>
      <c r="AP88" s="1">
        <v>6027.1333333333296</v>
      </c>
      <c r="AQ88" s="1">
        <v>6300.0333333333301</v>
      </c>
      <c r="AR88" s="1">
        <v>0</v>
      </c>
      <c r="AS88" s="1">
        <v>0</v>
      </c>
      <c r="AT88" s="1">
        <v>88895</v>
      </c>
      <c r="AU88" s="1">
        <v>88118</v>
      </c>
      <c r="AV88" s="1">
        <v>3924.46337890625</v>
      </c>
      <c r="AW88" s="1">
        <v>4562.01220703125</v>
      </c>
      <c r="AX88" s="1">
        <v>4763.26806640625</v>
      </c>
      <c r="AY88" s="1">
        <v>7333.45849609375</v>
      </c>
      <c r="AZ88" s="1">
        <v>4364.81982421875</v>
      </c>
      <c r="BA88" s="1">
        <v>4100.916015625</v>
      </c>
      <c r="BB88" s="1">
        <v>3956.04174804687</v>
      </c>
      <c r="BC88" s="1">
        <v>7455.865234375</v>
      </c>
      <c r="BD88" s="1">
        <v>4832.6455078125</v>
      </c>
      <c r="BE88" s="1">
        <v>3864.95458984375</v>
      </c>
      <c r="BF88" s="1">
        <v>1602.59777832031</v>
      </c>
      <c r="BG88" s="1">
        <v>15333.55078125</v>
      </c>
      <c r="BH88" s="1">
        <f t="shared" si="3"/>
        <v>66094.593627929688</v>
      </c>
      <c r="BI88" s="1">
        <f t="shared" si="4"/>
        <v>10075.260294596388</v>
      </c>
      <c r="BJ88" s="1">
        <f t="shared" si="5"/>
        <v>101510870.0038705</v>
      </c>
    </row>
    <row r="89" spans="1:62" x14ac:dyDescent="0.25">
      <c r="A89" s="1">
        <v>89017</v>
      </c>
      <c r="B89" s="1">
        <v>89337</v>
      </c>
      <c r="C89" s="1">
        <v>146</v>
      </c>
      <c r="D89" s="1">
        <v>1</v>
      </c>
      <c r="E89" s="1">
        <v>146</v>
      </c>
      <c r="F89" s="1">
        <v>146</v>
      </c>
      <c r="G89" s="1">
        <v>90</v>
      </c>
      <c r="H89" s="1">
        <v>90</v>
      </c>
      <c r="I89" s="1">
        <v>6.67</v>
      </c>
      <c r="J89" s="1">
        <v>4.7300000000000004</v>
      </c>
      <c r="K89" s="1" t="s">
        <v>125</v>
      </c>
      <c r="L89" s="1">
        <v>3</v>
      </c>
      <c r="M89" s="1" t="s">
        <v>126</v>
      </c>
      <c r="N89" s="1">
        <v>146</v>
      </c>
      <c r="O89" s="1">
        <v>310.92500000000001</v>
      </c>
      <c r="P89" s="1">
        <v>197.47499999999999</v>
      </c>
      <c r="Q89" s="1">
        <v>212.42500000000001</v>
      </c>
      <c r="R89" s="1">
        <v>179.75</v>
      </c>
      <c r="S89" s="1">
        <v>401.85</v>
      </c>
      <c r="T89" s="1">
        <v>1393.7</v>
      </c>
      <c r="U89" s="1">
        <v>3286.4250000000002</v>
      </c>
      <c r="V89" s="1">
        <v>4766.4750000000004</v>
      </c>
      <c r="W89" s="1">
        <v>4530.8999999999996</v>
      </c>
      <c r="X89" s="1">
        <v>3649.1750000000002</v>
      </c>
      <c r="Y89" s="1">
        <v>2952.0749999999898</v>
      </c>
      <c r="Z89" s="1">
        <v>2899.2750000000001</v>
      </c>
      <c r="AA89" s="1">
        <v>2977.4749999999999</v>
      </c>
      <c r="AB89" s="1">
        <v>3165.4749999999999</v>
      </c>
      <c r="AC89" s="1">
        <v>3484.85</v>
      </c>
      <c r="AD89" s="1">
        <v>4185.2749999999996</v>
      </c>
      <c r="AE89" s="1">
        <v>4551.25</v>
      </c>
      <c r="AF89" s="1">
        <v>4294.3999999999996</v>
      </c>
      <c r="AG89" s="1">
        <v>3902.9</v>
      </c>
      <c r="AH89" s="1">
        <v>2812.25</v>
      </c>
      <c r="AI89" s="1">
        <v>1899.75</v>
      </c>
      <c r="AJ89" s="1">
        <v>1657.575</v>
      </c>
      <c r="AK89" s="1">
        <v>1133.825</v>
      </c>
      <c r="AL89" s="1">
        <v>635.1</v>
      </c>
      <c r="AM89" s="1">
        <v>59480.574999999997</v>
      </c>
      <c r="AN89" s="1">
        <v>0</v>
      </c>
      <c r="AO89" s="1">
        <v>11994.3</v>
      </c>
      <c r="AP89" s="1">
        <v>6715.15</v>
      </c>
      <c r="AQ89" s="1">
        <v>6628.6750000000002</v>
      </c>
      <c r="AR89" s="1">
        <v>0</v>
      </c>
      <c r="AS89" s="1">
        <v>0</v>
      </c>
      <c r="AT89" s="1">
        <v>89017</v>
      </c>
      <c r="AU89" s="1">
        <v>89337</v>
      </c>
      <c r="AV89" s="1">
        <v>4539.662109375</v>
      </c>
      <c r="AW89" s="1">
        <v>5631.10986328125</v>
      </c>
      <c r="AX89" s="1">
        <v>5777.38671875</v>
      </c>
      <c r="AY89" s="1">
        <v>8637.4501953125</v>
      </c>
      <c r="AZ89" s="1">
        <v>5085.41015625</v>
      </c>
      <c r="BA89" s="1">
        <v>4928.24609375</v>
      </c>
      <c r="BB89" s="1">
        <v>4557.76953125</v>
      </c>
      <c r="BC89" s="1">
        <v>9096.6884765625</v>
      </c>
      <c r="BD89" s="1">
        <v>5919.63671875</v>
      </c>
      <c r="BE89" s="1">
        <v>4400.1796875</v>
      </c>
      <c r="BF89" s="1">
        <v>1832.43103027343</v>
      </c>
      <c r="BG89" s="1">
        <v>18044.267578125</v>
      </c>
      <c r="BH89" s="1">
        <f t="shared" si="3"/>
        <v>78450.238159179688</v>
      </c>
      <c r="BI89" s="1">
        <f t="shared" si="4"/>
        <v>18969.66315917969</v>
      </c>
      <c r="BJ89" s="1">
        <f t="shared" si="5"/>
        <v>359848120.3727392</v>
      </c>
    </row>
    <row r="90" spans="1:62" x14ac:dyDescent="0.25">
      <c r="A90" s="1">
        <v>89072</v>
      </c>
      <c r="B90" s="1">
        <v>89381</v>
      </c>
      <c r="C90" s="1">
        <v>137</v>
      </c>
      <c r="D90" s="1">
        <v>1</v>
      </c>
      <c r="E90" s="1">
        <v>137</v>
      </c>
      <c r="F90" s="1">
        <v>137</v>
      </c>
      <c r="G90" s="1">
        <v>90</v>
      </c>
      <c r="H90" s="1">
        <v>90</v>
      </c>
      <c r="I90" s="1">
        <v>4.54</v>
      </c>
      <c r="J90" s="1">
        <v>2.6</v>
      </c>
      <c r="K90" s="1" t="s">
        <v>125</v>
      </c>
      <c r="L90" s="1">
        <v>3</v>
      </c>
      <c r="M90" s="1" t="s">
        <v>126</v>
      </c>
      <c r="N90" s="1">
        <v>137</v>
      </c>
      <c r="O90" s="1">
        <v>449.05</v>
      </c>
      <c r="P90" s="1">
        <v>289.97500000000002</v>
      </c>
      <c r="Q90" s="1">
        <v>230.07499999999999</v>
      </c>
      <c r="R90" s="1">
        <v>209.875</v>
      </c>
      <c r="S90" s="1">
        <v>363.65</v>
      </c>
      <c r="T90" s="1">
        <v>1021.425</v>
      </c>
      <c r="U90" s="1">
        <v>2610.0250000000001</v>
      </c>
      <c r="V90" s="1">
        <v>4970.55</v>
      </c>
      <c r="W90" s="1">
        <v>5038.25</v>
      </c>
      <c r="X90" s="1">
        <v>4210.3</v>
      </c>
      <c r="Y90" s="1">
        <v>3419.2750000000001</v>
      </c>
      <c r="Z90" s="1">
        <v>3341.2249999999999</v>
      </c>
      <c r="AA90" s="1">
        <v>3417.5499999999902</v>
      </c>
      <c r="AB90" s="1">
        <v>3276.99999999999</v>
      </c>
      <c r="AC90" s="1">
        <v>3609.5</v>
      </c>
      <c r="AD90" s="1">
        <v>4285</v>
      </c>
      <c r="AE90" s="1">
        <v>4841.3249999999998</v>
      </c>
      <c r="AF90" s="1">
        <v>4649.8249999999998</v>
      </c>
      <c r="AG90" s="1">
        <v>3680.9749999999999</v>
      </c>
      <c r="AH90" s="1">
        <v>2362.5</v>
      </c>
      <c r="AI90" s="1">
        <v>1881.35</v>
      </c>
      <c r="AJ90" s="1">
        <v>1824.325</v>
      </c>
      <c r="AK90" s="1">
        <v>1296.375</v>
      </c>
      <c r="AL90" s="1">
        <v>766.25</v>
      </c>
      <c r="AM90" s="1">
        <v>62045.65</v>
      </c>
      <c r="AN90" s="1">
        <v>0</v>
      </c>
      <c r="AO90" s="1">
        <v>13455.05</v>
      </c>
      <c r="AP90" s="1">
        <v>6043.4750000000004</v>
      </c>
      <c r="AQ90" s="1">
        <v>7310.9250000000002</v>
      </c>
      <c r="AR90" s="1">
        <v>0</v>
      </c>
      <c r="AS90" s="1">
        <v>0</v>
      </c>
      <c r="AT90" s="1">
        <v>89072</v>
      </c>
      <c r="AU90" s="1">
        <v>89381</v>
      </c>
      <c r="AV90" s="1">
        <v>4502.9501953125</v>
      </c>
      <c r="AW90" s="1">
        <v>5681.92626953125</v>
      </c>
      <c r="AX90" s="1">
        <v>5475.5302734375</v>
      </c>
      <c r="AY90" s="1">
        <v>8708.4384765625</v>
      </c>
      <c r="AZ90" s="1">
        <v>5267.93505859375</v>
      </c>
      <c r="BA90" s="1">
        <v>4866.42822265625</v>
      </c>
      <c r="BB90" s="1">
        <v>4565.8779296875</v>
      </c>
      <c r="BC90" s="1">
        <v>8633.74609375</v>
      </c>
      <c r="BD90" s="1">
        <v>6058.27294921875</v>
      </c>
      <c r="BE90" s="1">
        <v>4277.396484375</v>
      </c>
      <c r="BF90" s="1">
        <v>1811.7705078125</v>
      </c>
      <c r="BG90" s="1">
        <v>17549.771484375</v>
      </c>
      <c r="BH90" s="1">
        <f t="shared" si="3"/>
        <v>77400.0439453125</v>
      </c>
      <c r="BI90" s="1">
        <f t="shared" si="4"/>
        <v>15354.393945312499</v>
      </c>
      <c r="BJ90" s="1">
        <f t="shared" si="5"/>
        <v>235757413.42784911</v>
      </c>
    </row>
    <row r="91" spans="1:62" x14ac:dyDescent="0.25">
      <c r="A91" s="1">
        <v>89072</v>
      </c>
      <c r="B91" s="1">
        <v>89381</v>
      </c>
      <c r="C91" s="1">
        <v>149</v>
      </c>
      <c r="D91" s="1">
        <v>1</v>
      </c>
      <c r="E91" s="1">
        <v>149</v>
      </c>
      <c r="F91" s="1">
        <v>149</v>
      </c>
      <c r="G91" s="1">
        <v>90</v>
      </c>
      <c r="H91" s="1">
        <v>90</v>
      </c>
      <c r="I91" s="1">
        <v>5.49</v>
      </c>
      <c r="J91" s="1">
        <v>3.55</v>
      </c>
      <c r="K91" s="1" t="s">
        <v>125</v>
      </c>
      <c r="L91" s="1">
        <v>3</v>
      </c>
      <c r="M91" s="1" t="s">
        <v>126</v>
      </c>
      <c r="N91" s="1">
        <v>149</v>
      </c>
      <c r="O91" s="1">
        <v>465.39999999999901</v>
      </c>
      <c r="P91" s="1">
        <v>301.8</v>
      </c>
      <c r="Q91" s="1">
        <v>233.25</v>
      </c>
      <c r="R91" s="1">
        <v>207.45</v>
      </c>
      <c r="S91" s="1">
        <v>365.32499999999999</v>
      </c>
      <c r="T91" s="1">
        <v>1009.17499999999</v>
      </c>
      <c r="U91" s="1">
        <v>2564.0250000000001</v>
      </c>
      <c r="V91" s="1">
        <v>4894.55</v>
      </c>
      <c r="W91" s="1">
        <v>5016.7749999999896</v>
      </c>
      <c r="X91" s="1">
        <v>4257.3999999999996</v>
      </c>
      <c r="Y91" s="1">
        <v>3442.3249999999998</v>
      </c>
      <c r="Z91" s="1">
        <v>3349.3</v>
      </c>
      <c r="AA91" s="1">
        <v>3403.625</v>
      </c>
      <c r="AB91" s="1">
        <v>3266.4749999999999</v>
      </c>
      <c r="AC91" s="1">
        <v>3592.9749999999999</v>
      </c>
      <c r="AD91" s="1">
        <v>4263.875</v>
      </c>
      <c r="AE91" s="1">
        <v>4773.8999999999996</v>
      </c>
      <c r="AF91" s="1">
        <v>4618.05</v>
      </c>
      <c r="AG91" s="1">
        <v>3733.85</v>
      </c>
      <c r="AH91" s="1">
        <v>2362.4499999999998</v>
      </c>
      <c r="AI91" s="1">
        <v>1865.2</v>
      </c>
      <c r="AJ91" s="1">
        <v>1812.175</v>
      </c>
      <c r="AK91" s="1">
        <v>1292.325</v>
      </c>
      <c r="AL91" s="1">
        <v>775.875</v>
      </c>
      <c r="AM91" s="1">
        <v>61867.55</v>
      </c>
      <c r="AN91" s="1">
        <v>0</v>
      </c>
      <c r="AO91" s="1">
        <v>13461.725</v>
      </c>
      <c r="AP91" s="1">
        <v>6096.2999999999902</v>
      </c>
      <c r="AQ91" s="1">
        <v>7318.7999999999902</v>
      </c>
      <c r="AR91" s="1">
        <v>0</v>
      </c>
      <c r="AS91" s="1">
        <v>0</v>
      </c>
      <c r="AT91" s="1">
        <v>89072</v>
      </c>
      <c r="AU91" s="1">
        <v>89381</v>
      </c>
      <c r="AV91" s="1">
        <v>4502.9501953125</v>
      </c>
      <c r="AW91" s="1">
        <v>5681.92626953125</v>
      </c>
      <c r="AX91" s="1">
        <v>5475.5302734375</v>
      </c>
      <c r="AY91" s="1">
        <v>8708.4384765625</v>
      </c>
      <c r="AZ91" s="1">
        <v>5267.93505859375</v>
      </c>
      <c r="BA91" s="1">
        <v>4866.42822265625</v>
      </c>
      <c r="BB91" s="1">
        <v>4565.8779296875</v>
      </c>
      <c r="BC91" s="1">
        <v>8633.74609375</v>
      </c>
      <c r="BD91" s="1">
        <v>6058.27294921875</v>
      </c>
      <c r="BE91" s="1">
        <v>4277.396484375</v>
      </c>
      <c r="BF91" s="1">
        <v>1811.7705078125</v>
      </c>
      <c r="BG91" s="1">
        <v>17549.771484375</v>
      </c>
      <c r="BH91" s="1">
        <f t="shared" si="3"/>
        <v>77400.0439453125</v>
      </c>
      <c r="BI91" s="1">
        <f t="shared" si="4"/>
        <v>15532.493945312497</v>
      </c>
      <c r="BJ91" s="1">
        <f t="shared" si="5"/>
        <v>241258368.16116938</v>
      </c>
    </row>
    <row r="92" spans="1:62" x14ac:dyDescent="0.25">
      <c r="A92" s="1">
        <v>89098</v>
      </c>
      <c r="B92" s="1">
        <v>88992</v>
      </c>
      <c r="C92" s="1">
        <v>150</v>
      </c>
      <c r="D92" s="1">
        <v>1</v>
      </c>
      <c r="E92" s="1">
        <v>150</v>
      </c>
      <c r="F92" s="1">
        <v>150</v>
      </c>
      <c r="G92" s="1">
        <v>90</v>
      </c>
      <c r="H92" s="1">
        <v>90</v>
      </c>
      <c r="I92" s="1">
        <v>4.53</v>
      </c>
      <c r="J92" s="1">
        <v>2.59</v>
      </c>
      <c r="K92" s="1" t="s">
        <v>125</v>
      </c>
      <c r="L92" s="1">
        <v>3</v>
      </c>
      <c r="M92" s="1" t="s">
        <v>126</v>
      </c>
      <c r="N92" s="1">
        <v>150</v>
      </c>
      <c r="O92" s="1">
        <v>357.45</v>
      </c>
      <c r="P92" s="1">
        <v>231.67500000000001</v>
      </c>
      <c r="Q92" s="1">
        <v>238.3</v>
      </c>
      <c r="R92" s="1">
        <v>203.07499999999999</v>
      </c>
      <c r="S92" s="1">
        <v>410.52499999999998</v>
      </c>
      <c r="T92" s="1">
        <v>1390</v>
      </c>
      <c r="U92" s="1">
        <v>3388.87499999999</v>
      </c>
      <c r="V92" s="1">
        <v>5085.37499999999</v>
      </c>
      <c r="W92" s="1">
        <v>4931.3249999999998</v>
      </c>
      <c r="X92" s="1">
        <v>4061.875</v>
      </c>
      <c r="Y92" s="1">
        <v>3267.5250000000001</v>
      </c>
      <c r="Z92" s="1">
        <v>3212.625</v>
      </c>
      <c r="AA92" s="1">
        <v>3292.5</v>
      </c>
      <c r="AB92" s="1">
        <v>3521.7</v>
      </c>
      <c r="AC92" s="1">
        <v>3847.65</v>
      </c>
      <c r="AD92" s="1">
        <v>4566.6000000000004</v>
      </c>
      <c r="AE92" s="1">
        <v>4993.125</v>
      </c>
      <c r="AF92" s="1">
        <v>4958.2</v>
      </c>
      <c r="AG92" s="1">
        <v>4539.1000000000004</v>
      </c>
      <c r="AH92" s="1">
        <v>3180.0749999999998</v>
      </c>
      <c r="AI92" s="1">
        <v>2062.7249999999999</v>
      </c>
      <c r="AJ92" s="1">
        <v>1819.9749999999999</v>
      </c>
      <c r="AK92" s="1">
        <v>1265.9749999999999</v>
      </c>
      <c r="AL92" s="1">
        <v>719.05</v>
      </c>
      <c r="AM92" s="1">
        <v>65545.3</v>
      </c>
      <c r="AN92" s="1">
        <v>0</v>
      </c>
      <c r="AO92" s="1">
        <v>13294.35</v>
      </c>
      <c r="AP92" s="1">
        <v>7719.1750000000002</v>
      </c>
      <c r="AQ92" s="1">
        <v>7308.75</v>
      </c>
      <c r="AR92" s="1">
        <v>0</v>
      </c>
      <c r="AS92" s="1">
        <v>0</v>
      </c>
      <c r="AT92" s="1">
        <v>89098</v>
      </c>
      <c r="AU92" s="1">
        <v>88992</v>
      </c>
      <c r="AV92" s="1">
        <v>4759.2177734375</v>
      </c>
      <c r="AW92" s="1">
        <v>5965.8310546875</v>
      </c>
      <c r="AX92" s="1">
        <v>6165.23876953125</v>
      </c>
      <c r="AY92" s="1">
        <v>9150.25</v>
      </c>
      <c r="AZ92" s="1">
        <v>5278.978515625</v>
      </c>
      <c r="BA92" s="1">
        <v>5210.7578125</v>
      </c>
      <c r="BB92" s="1">
        <v>4731.98828125</v>
      </c>
      <c r="BC92" s="1">
        <v>9699.1279296875</v>
      </c>
      <c r="BD92" s="1">
        <v>6353.3115234375</v>
      </c>
      <c r="BE92" s="1">
        <v>4529.42724609375</v>
      </c>
      <c r="BF92" s="1">
        <v>1897.86572265625</v>
      </c>
      <c r="BG92" s="1">
        <v>19162.443359375</v>
      </c>
      <c r="BH92" s="1">
        <f t="shared" si="3"/>
        <v>82904.43798828125</v>
      </c>
      <c r="BI92" s="1">
        <f t="shared" si="4"/>
        <v>17359.137988281247</v>
      </c>
      <c r="BJ92" s="1">
        <f t="shared" si="5"/>
        <v>301339671.69618911</v>
      </c>
    </row>
    <row r="93" spans="1:62" x14ac:dyDescent="0.25">
      <c r="A93" s="1">
        <v>89337</v>
      </c>
      <c r="B93" s="1">
        <v>89098</v>
      </c>
      <c r="C93" s="1">
        <v>151</v>
      </c>
      <c r="D93" s="1">
        <v>1</v>
      </c>
      <c r="E93" s="1">
        <v>151</v>
      </c>
      <c r="F93" s="1">
        <v>151</v>
      </c>
      <c r="G93" s="1">
        <v>90</v>
      </c>
      <c r="H93" s="1">
        <v>90</v>
      </c>
      <c r="I93" s="1">
        <v>5.45</v>
      </c>
      <c r="J93" s="1">
        <v>3.51</v>
      </c>
      <c r="K93" s="1" t="s">
        <v>125</v>
      </c>
      <c r="L93" s="1">
        <v>3</v>
      </c>
      <c r="M93" s="1" t="s">
        <v>126</v>
      </c>
      <c r="N93" s="1">
        <v>151</v>
      </c>
      <c r="O93" s="1">
        <v>273.125</v>
      </c>
      <c r="P93" s="1">
        <v>188.15</v>
      </c>
      <c r="Q93" s="1">
        <v>216.45</v>
      </c>
      <c r="R93" s="1">
        <v>204.72499999999999</v>
      </c>
      <c r="S93" s="1">
        <v>369.75</v>
      </c>
      <c r="T93" s="1">
        <v>1306.2750000000001</v>
      </c>
      <c r="U93" s="1">
        <v>3327.3</v>
      </c>
      <c r="V93" s="1">
        <v>5041.4750000000004</v>
      </c>
      <c r="W93" s="1">
        <v>4917.5749999999998</v>
      </c>
      <c r="X93" s="1">
        <v>3964</v>
      </c>
      <c r="Y93" s="1">
        <v>3163.35</v>
      </c>
      <c r="Z93" s="1">
        <v>3123.8</v>
      </c>
      <c r="AA93" s="1">
        <v>3209.4749999999999</v>
      </c>
      <c r="AB93" s="1">
        <v>3460.5250000000001</v>
      </c>
      <c r="AC93" s="1">
        <v>3795.4250000000002</v>
      </c>
      <c r="AD93" s="1">
        <v>4499.2</v>
      </c>
      <c r="AE93" s="1">
        <v>4926.45</v>
      </c>
      <c r="AF93" s="1">
        <v>4881.55</v>
      </c>
      <c r="AG93" s="1">
        <v>4439.4750000000004</v>
      </c>
      <c r="AH93" s="1">
        <v>2978.3249999999998</v>
      </c>
      <c r="AI93" s="1">
        <v>1838.2249999999999</v>
      </c>
      <c r="AJ93" s="1">
        <v>1589.375</v>
      </c>
      <c r="AK93" s="1">
        <v>1061.55</v>
      </c>
      <c r="AL93" s="1">
        <v>571.4</v>
      </c>
      <c r="AM93" s="1">
        <v>63346.95</v>
      </c>
      <c r="AN93" s="1">
        <v>0</v>
      </c>
      <c r="AO93" s="1">
        <v>12957.15</v>
      </c>
      <c r="AP93" s="1">
        <v>7417.8</v>
      </c>
      <c r="AQ93" s="1">
        <v>6312.75</v>
      </c>
      <c r="AR93" s="1">
        <v>0</v>
      </c>
      <c r="AS93" s="1">
        <v>0</v>
      </c>
      <c r="AT93" s="1">
        <v>89337</v>
      </c>
      <c r="AU93" s="1">
        <v>89098</v>
      </c>
      <c r="AV93" s="1">
        <v>4759.2177734375</v>
      </c>
      <c r="AW93" s="1">
        <v>5965.8310546875</v>
      </c>
      <c r="AX93" s="1">
        <v>6165.23876953125</v>
      </c>
      <c r="AY93" s="1">
        <v>9150.25</v>
      </c>
      <c r="AZ93" s="1">
        <v>5278.978515625</v>
      </c>
      <c r="BA93" s="1">
        <v>5210.7578125</v>
      </c>
      <c r="BB93" s="1">
        <v>4731.98828125</v>
      </c>
      <c r="BC93" s="1">
        <v>9699.1279296875</v>
      </c>
      <c r="BD93" s="1">
        <v>6353.3115234375</v>
      </c>
      <c r="BE93" s="1">
        <v>4529.42724609375</v>
      </c>
      <c r="BF93" s="1">
        <v>1897.86572265625</v>
      </c>
      <c r="BG93" s="1">
        <v>19162.443359375</v>
      </c>
      <c r="BH93" s="1">
        <f t="shared" si="3"/>
        <v>82904.43798828125</v>
      </c>
      <c r="BI93" s="1">
        <f t="shared" si="4"/>
        <v>19557.487988281253</v>
      </c>
      <c r="BJ93" s="1">
        <f t="shared" si="5"/>
        <v>382495336.41176552</v>
      </c>
    </row>
    <row r="94" spans="1:62" x14ac:dyDescent="0.25">
      <c r="A94" s="1">
        <v>89381</v>
      </c>
      <c r="B94" s="1">
        <v>89091</v>
      </c>
      <c r="C94" s="1">
        <v>139</v>
      </c>
      <c r="D94" s="1">
        <v>1</v>
      </c>
      <c r="E94" s="1">
        <v>139</v>
      </c>
      <c r="F94" s="1">
        <v>139</v>
      </c>
      <c r="G94" s="1">
        <v>90</v>
      </c>
      <c r="H94" s="1">
        <v>90</v>
      </c>
      <c r="I94" s="1">
        <v>6.67</v>
      </c>
      <c r="J94" s="1">
        <v>4.7300000000000004</v>
      </c>
      <c r="K94" s="1" t="s">
        <v>125</v>
      </c>
      <c r="L94" s="1">
        <v>3</v>
      </c>
      <c r="M94" s="1" t="s">
        <v>126</v>
      </c>
      <c r="N94" s="1">
        <v>139</v>
      </c>
      <c r="O94" s="1">
        <v>406.35</v>
      </c>
      <c r="P94" s="1">
        <v>254.27500000000001</v>
      </c>
      <c r="Q94" s="1">
        <v>193.27500000000001</v>
      </c>
      <c r="R94" s="1">
        <v>164.85</v>
      </c>
      <c r="S94" s="1">
        <v>310.5</v>
      </c>
      <c r="T94" s="1">
        <v>886.125</v>
      </c>
      <c r="U94" s="1">
        <v>2339.8249999999998</v>
      </c>
      <c r="V94" s="1">
        <v>4541.375</v>
      </c>
      <c r="W94" s="1">
        <v>4582.4250000000002</v>
      </c>
      <c r="X94" s="1">
        <v>3849.3</v>
      </c>
      <c r="Y94" s="1">
        <v>3104.6</v>
      </c>
      <c r="Z94" s="1">
        <v>2954.85</v>
      </c>
      <c r="AA94" s="1">
        <v>3026.15</v>
      </c>
      <c r="AB94" s="1">
        <v>2950.8249999999898</v>
      </c>
      <c r="AC94" s="1">
        <v>3251.4749999999999</v>
      </c>
      <c r="AD94" s="1">
        <v>3934.25</v>
      </c>
      <c r="AE94" s="1">
        <v>4365.75</v>
      </c>
      <c r="AF94" s="1">
        <v>4257.1499999999996</v>
      </c>
      <c r="AG94" s="1">
        <v>3550.45</v>
      </c>
      <c r="AH94" s="1">
        <v>2197.75</v>
      </c>
      <c r="AI94" s="1">
        <v>1702.6</v>
      </c>
      <c r="AJ94" s="1">
        <v>1650.9749999999999</v>
      </c>
      <c r="AK94" s="1">
        <v>1190.575</v>
      </c>
      <c r="AL94" s="1">
        <v>706.45</v>
      </c>
      <c r="AM94" s="1">
        <v>56372.1499999999</v>
      </c>
      <c r="AN94" s="1">
        <v>0</v>
      </c>
      <c r="AO94" s="1">
        <v>12036.424999999999</v>
      </c>
      <c r="AP94" s="1">
        <v>5748.2</v>
      </c>
      <c r="AQ94" s="1">
        <v>6579.85</v>
      </c>
      <c r="AR94" s="1">
        <v>0</v>
      </c>
      <c r="AS94" s="1">
        <v>0</v>
      </c>
      <c r="AT94" s="1">
        <v>89381</v>
      </c>
      <c r="AU94" s="1">
        <v>89091</v>
      </c>
      <c r="AV94" s="1">
        <v>4245.966796875</v>
      </c>
      <c r="AW94" s="1">
        <v>5292.85107421875</v>
      </c>
      <c r="AX94" s="1">
        <v>5110.09130859375</v>
      </c>
      <c r="AY94" s="1">
        <v>8223.2890625</v>
      </c>
      <c r="AZ94" s="1">
        <v>4994.89013671875</v>
      </c>
      <c r="BA94" s="1">
        <v>4547.20458984375</v>
      </c>
      <c r="BB94" s="1">
        <v>4320.31689453125</v>
      </c>
      <c r="BC94" s="1">
        <v>8011.06005859375</v>
      </c>
      <c r="BD94" s="1">
        <v>5651.37255859375</v>
      </c>
      <c r="BE94" s="1">
        <v>4114.63134765625</v>
      </c>
      <c r="BF94" s="1">
        <v>1706.36242675781</v>
      </c>
      <c r="BG94" s="1">
        <v>16333.16796875</v>
      </c>
      <c r="BH94" s="1">
        <f t="shared" si="3"/>
        <v>72551.204223632813</v>
      </c>
      <c r="BI94" s="1">
        <f t="shared" si="4"/>
        <v>16179.054223632913</v>
      </c>
      <c r="BJ94" s="1">
        <f t="shared" si="5"/>
        <v>261761795.57125399</v>
      </c>
    </row>
    <row r="95" spans="1:62" x14ac:dyDescent="0.25">
      <c r="A95" s="1">
        <v>89933</v>
      </c>
      <c r="B95" s="1">
        <v>91504</v>
      </c>
      <c r="C95" s="1">
        <v>259</v>
      </c>
      <c r="D95" s="1">
        <v>2</v>
      </c>
      <c r="E95" s="1">
        <v>259</v>
      </c>
      <c r="F95" s="1">
        <v>259</v>
      </c>
      <c r="G95" s="1">
        <v>5</v>
      </c>
      <c r="H95" s="1">
        <v>5</v>
      </c>
      <c r="I95" s="1">
        <v>163.96</v>
      </c>
      <c r="J95" s="1">
        <v>164.02</v>
      </c>
      <c r="K95" s="1" t="s">
        <v>125</v>
      </c>
      <c r="L95" s="1">
        <v>4</v>
      </c>
      <c r="M95" s="1" t="s">
        <v>126</v>
      </c>
      <c r="N95" s="1">
        <v>259</v>
      </c>
      <c r="O95" s="1">
        <v>1169.8333333333301</v>
      </c>
      <c r="P95" s="1">
        <v>903.03333333333296</v>
      </c>
      <c r="Q95" s="1">
        <v>887.16666666666595</v>
      </c>
      <c r="R95" s="1">
        <v>849.43333333333305</v>
      </c>
      <c r="S95" s="1">
        <v>1093.1666666666599</v>
      </c>
      <c r="T95" s="1">
        <v>1898.8333333333301</v>
      </c>
      <c r="U95" s="1">
        <v>3165.6666666666601</v>
      </c>
      <c r="V95" s="1">
        <v>3645.63333333333</v>
      </c>
      <c r="W95" s="1">
        <v>3319.3333333333298</v>
      </c>
      <c r="X95" s="1">
        <v>2945.6666666666601</v>
      </c>
      <c r="Y95" s="1">
        <v>2843.4333333333302</v>
      </c>
      <c r="Z95" s="1">
        <v>2915.5333333333301</v>
      </c>
      <c r="AA95" s="1">
        <v>2995.8333333333298</v>
      </c>
      <c r="AB95" s="1">
        <v>3082.2333333333299</v>
      </c>
      <c r="AC95" s="1">
        <v>3196</v>
      </c>
      <c r="AD95" s="1">
        <v>3209.7</v>
      </c>
      <c r="AE95" s="1">
        <v>3169.5333333333301</v>
      </c>
      <c r="AF95" s="1">
        <v>3097.4</v>
      </c>
      <c r="AG95" s="1">
        <v>2857.4666666666599</v>
      </c>
      <c r="AH95" s="1">
        <v>2501.8000000000002</v>
      </c>
      <c r="AI95" s="1">
        <v>2262.4666666666599</v>
      </c>
      <c r="AJ95" s="1">
        <v>2203</v>
      </c>
      <c r="AK95" s="1">
        <v>1842.8333333333301</v>
      </c>
      <c r="AL95" s="1">
        <v>1447.63333333333</v>
      </c>
      <c r="AM95" s="1">
        <v>57502.633333333302</v>
      </c>
      <c r="AN95" s="1">
        <v>0</v>
      </c>
      <c r="AO95" s="1">
        <v>11837.0333333333</v>
      </c>
      <c r="AP95" s="1">
        <v>5359.2666666666601</v>
      </c>
      <c r="AQ95" s="1">
        <v>12658.5666666666</v>
      </c>
      <c r="AR95" s="1">
        <v>195109</v>
      </c>
      <c r="AS95" s="1">
        <v>195401</v>
      </c>
      <c r="AT95" s="1">
        <v>89933</v>
      </c>
      <c r="AU95" s="1">
        <v>91504</v>
      </c>
      <c r="AV95" s="1">
        <v>5419.4736328125</v>
      </c>
      <c r="AW95" s="1">
        <v>6721.93359375</v>
      </c>
      <c r="AX95" s="1">
        <v>6506.015625</v>
      </c>
      <c r="AY95" s="1">
        <v>14327.26953125</v>
      </c>
      <c r="AZ95" s="1">
        <v>6318.08984375</v>
      </c>
      <c r="BA95" s="1">
        <v>6158.962890625</v>
      </c>
      <c r="BB95" s="1">
        <v>5911.078125</v>
      </c>
      <c r="BC95" s="1">
        <v>11409.84765625</v>
      </c>
      <c r="BD95" s="1">
        <v>7278.34033203125</v>
      </c>
      <c r="BE95" s="1">
        <v>6085.41552734375</v>
      </c>
      <c r="BF95" s="1">
        <v>3873.4794921875</v>
      </c>
      <c r="BG95" s="1">
        <v>23900.65234375</v>
      </c>
      <c r="BH95" s="1">
        <f t="shared" si="3"/>
        <v>103910.55859375</v>
      </c>
      <c r="BI95" s="1">
        <f t="shared" si="4"/>
        <v>46407.925260416698</v>
      </c>
      <c r="BJ95" s="1">
        <f t="shared" si="5"/>
        <v>2153695526.9764223</v>
      </c>
    </row>
    <row r="96" spans="1:62" x14ac:dyDescent="0.25">
      <c r="A96" s="1">
        <v>90513</v>
      </c>
      <c r="B96" s="1">
        <v>92204</v>
      </c>
      <c r="C96" s="1">
        <v>132</v>
      </c>
      <c r="D96" s="1">
        <v>1</v>
      </c>
      <c r="E96" s="1">
        <v>132</v>
      </c>
      <c r="F96" s="1">
        <v>132</v>
      </c>
      <c r="G96" s="1">
        <v>90</v>
      </c>
      <c r="H96" s="1">
        <v>90</v>
      </c>
      <c r="I96" s="1">
        <v>8.0500000000000007</v>
      </c>
      <c r="J96" s="1">
        <v>6.11</v>
      </c>
      <c r="K96" s="1" t="s">
        <v>125</v>
      </c>
      <c r="L96" s="1">
        <v>3</v>
      </c>
      <c r="M96" s="1" t="s">
        <v>126</v>
      </c>
      <c r="N96" s="1">
        <v>132</v>
      </c>
      <c r="O96" s="1">
        <v>554.65</v>
      </c>
      <c r="P96" s="1">
        <v>370.5</v>
      </c>
      <c r="Q96" s="1">
        <v>289.89999999999998</v>
      </c>
      <c r="R96" s="1">
        <v>240.85</v>
      </c>
      <c r="S96" s="1">
        <v>438.02499999999998</v>
      </c>
      <c r="T96" s="1">
        <v>1109.7750000000001</v>
      </c>
      <c r="U96" s="1">
        <v>2667.4250000000002</v>
      </c>
      <c r="V96" s="1">
        <v>4605.4250000000002</v>
      </c>
      <c r="W96" s="1">
        <v>4857.1499999999996</v>
      </c>
      <c r="X96" s="1">
        <v>4355.3500000000004</v>
      </c>
      <c r="Y96" s="1">
        <v>3877</v>
      </c>
      <c r="Z96" s="1">
        <v>3754.0250000000001</v>
      </c>
      <c r="AA96" s="1">
        <v>3790.375</v>
      </c>
      <c r="AB96" s="1">
        <v>3742.0250000000001</v>
      </c>
      <c r="AC96" s="1">
        <v>3964.15</v>
      </c>
      <c r="AD96" s="1">
        <v>4413.7250000000004</v>
      </c>
      <c r="AE96" s="1">
        <v>4855.8500000000004</v>
      </c>
      <c r="AF96" s="1">
        <v>4898.4250000000002</v>
      </c>
      <c r="AG96" s="1">
        <v>4228.5249999999996</v>
      </c>
      <c r="AH96" s="1">
        <v>2857.4749999999999</v>
      </c>
      <c r="AI96" s="1">
        <v>2226.875</v>
      </c>
      <c r="AJ96" s="1">
        <v>2110.9250000000002</v>
      </c>
      <c r="AK96" s="1">
        <v>1509.1</v>
      </c>
      <c r="AL96" s="1">
        <v>911.35</v>
      </c>
      <c r="AM96" s="1">
        <v>66628.875</v>
      </c>
      <c r="AN96" s="1">
        <v>0</v>
      </c>
      <c r="AO96" s="1">
        <v>15163.424999999999</v>
      </c>
      <c r="AP96" s="1">
        <v>7086</v>
      </c>
      <c r="AQ96" s="1">
        <v>8652.1749999999993</v>
      </c>
      <c r="AR96" s="1">
        <v>0</v>
      </c>
      <c r="AS96" s="1">
        <v>0</v>
      </c>
      <c r="AT96" s="1">
        <v>90513</v>
      </c>
      <c r="AU96" s="1">
        <v>92204</v>
      </c>
      <c r="AV96" s="1">
        <v>4143.87255859375</v>
      </c>
      <c r="AW96" s="1">
        <v>5219.51806640625</v>
      </c>
      <c r="AX96" s="1">
        <v>5143.9140625</v>
      </c>
      <c r="AY96" s="1">
        <v>7807.2880859375</v>
      </c>
      <c r="AZ96" s="1">
        <v>4829.52490234375</v>
      </c>
      <c r="BA96" s="1">
        <v>4596.85888671875</v>
      </c>
      <c r="BB96" s="1">
        <v>4215.29150390625</v>
      </c>
      <c r="BC96" s="1">
        <v>8049.86669921875</v>
      </c>
      <c r="BD96" s="1">
        <v>5482.19873046875</v>
      </c>
      <c r="BE96" s="1">
        <v>3915.51171875</v>
      </c>
      <c r="BF96" s="1">
        <v>1594.25720214843</v>
      </c>
      <c r="BG96" s="1">
        <v>16387.5625</v>
      </c>
      <c r="BH96" s="1">
        <f t="shared" si="3"/>
        <v>71385.664916992188</v>
      </c>
      <c r="BI96" s="1">
        <f t="shared" si="4"/>
        <v>4756.7899169921875</v>
      </c>
      <c r="BJ96" s="1">
        <f t="shared" si="5"/>
        <v>22627050.314398542</v>
      </c>
    </row>
    <row r="97" spans="1:62" x14ac:dyDescent="0.25">
      <c r="A97" s="1">
        <v>91725</v>
      </c>
      <c r="B97" s="1">
        <v>184458</v>
      </c>
      <c r="C97" s="1">
        <v>130</v>
      </c>
      <c r="D97" s="1">
        <v>2</v>
      </c>
      <c r="E97" s="1">
        <v>130</v>
      </c>
      <c r="F97" s="1">
        <v>130</v>
      </c>
      <c r="G97" s="1">
        <v>90</v>
      </c>
      <c r="H97" s="1">
        <v>90</v>
      </c>
      <c r="I97" s="1">
        <v>8.93</v>
      </c>
      <c r="J97" s="1">
        <v>6.99</v>
      </c>
      <c r="K97" s="1" t="s">
        <v>125</v>
      </c>
      <c r="L97" s="1">
        <v>4</v>
      </c>
      <c r="M97" s="1" t="s">
        <v>126</v>
      </c>
      <c r="N97" s="1">
        <v>130</v>
      </c>
      <c r="O97" s="1">
        <v>343.933333333333</v>
      </c>
      <c r="P97" s="1">
        <v>224.96666666666599</v>
      </c>
      <c r="Q97" s="1">
        <v>231.833333333333</v>
      </c>
      <c r="R97" s="1">
        <v>209.766666666666</v>
      </c>
      <c r="S97" s="1">
        <v>441.76666666666603</v>
      </c>
      <c r="T97" s="1">
        <v>1512.5</v>
      </c>
      <c r="U97" s="1">
        <v>3674.9</v>
      </c>
      <c r="V97" s="1">
        <v>5382.2333333333299</v>
      </c>
      <c r="W97" s="1">
        <v>5090.4666666666599</v>
      </c>
      <c r="X97" s="1">
        <v>3981.2333333333299</v>
      </c>
      <c r="Y97" s="1">
        <v>3227.6666666666601</v>
      </c>
      <c r="Z97" s="1">
        <v>3290.1</v>
      </c>
      <c r="AA97" s="1">
        <v>3367.36666666666</v>
      </c>
      <c r="AB97" s="1">
        <v>3494.49999999999</v>
      </c>
      <c r="AC97" s="1">
        <v>3889.3333333333298</v>
      </c>
      <c r="AD97" s="1">
        <v>4499.1666666666597</v>
      </c>
      <c r="AE97" s="1">
        <v>4901.5666666666602</v>
      </c>
      <c r="AF97" s="1">
        <v>4524.4666666666599</v>
      </c>
      <c r="AG97" s="1">
        <v>3914.0666666666598</v>
      </c>
      <c r="AH97" s="1">
        <v>2912.5333333333301</v>
      </c>
      <c r="AI97" s="1">
        <v>2131.1</v>
      </c>
      <c r="AJ97" s="1">
        <v>1833.06666666666</v>
      </c>
      <c r="AK97" s="1">
        <v>1192.1666666666599</v>
      </c>
      <c r="AL97" s="1">
        <v>646.19999999999902</v>
      </c>
      <c r="AM97" s="1">
        <v>64916.8999999999</v>
      </c>
      <c r="AN97" s="1">
        <v>0</v>
      </c>
      <c r="AO97" s="1">
        <v>13379.6333333333</v>
      </c>
      <c r="AP97" s="1">
        <v>6826.6</v>
      </c>
      <c r="AQ97" s="1">
        <v>7254.7999999999902</v>
      </c>
      <c r="AR97" s="1">
        <v>195253</v>
      </c>
      <c r="AS97" s="1">
        <v>195254</v>
      </c>
      <c r="AT97" s="1">
        <v>91725</v>
      </c>
      <c r="AU97" s="1">
        <v>184458</v>
      </c>
      <c r="AV97" s="1">
        <v>4729.6279296875</v>
      </c>
      <c r="AW97" s="1">
        <v>5670.5078125</v>
      </c>
      <c r="AX97" s="1">
        <v>5443.2763671875</v>
      </c>
      <c r="AY97" s="1">
        <v>9659.9970703125</v>
      </c>
      <c r="AZ97" s="1">
        <v>5240.64111328125</v>
      </c>
      <c r="BA97" s="1">
        <v>4915.8623046875</v>
      </c>
      <c r="BB97" s="1">
        <v>4496.49072265625</v>
      </c>
      <c r="BC97" s="1">
        <v>8434.5888671875</v>
      </c>
      <c r="BD97" s="1">
        <v>6066.53662109375</v>
      </c>
      <c r="BE97" s="1">
        <v>4176.27001953125</v>
      </c>
      <c r="BF97" s="1">
        <v>2075.64672851562</v>
      </c>
      <c r="BG97" s="1">
        <v>17962.74609375</v>
      </c>
      <c r="BH97" s="1">
        <f t="shared" si="3"/>
        <v>78872.191650390625</v>
      </c>
      <c r="BI97" s="1">
        <f t="shared" si="4"/>
        <v>13955.291650390725</v>
      </c>
      <c r="BJ97" s="1">
        <f t="shared" si="5"/>
        <v>194750165.04746509</v>
      </c>
    </row>
    <row r="98" spans="1:62" x14ac:dyDescent="0.25">
      <c r="A98" s="1">
        <v>92109</v>
      </c>
      <c r="B98" s="1">
        <v>184872</v>
      </c>
      <c r="C98" s="1">
        <v>147</v>
      </c>
      <c r="D98" s="1">
        <v>2</v>
      </c>
      <c r="E98" s="1">
        <v>147</v>
      </c>
      <c r="F98" s="1">
        <v>147</v>
      </c>
      <c r="G98" s="1">
        <v>90</v>
      </c>
      <c r="H98" s="1">
        <v>90</v>
      </c>
      <c r="I98" s="1">
        <v>8.2200000000000006</v>
      </c>
      <c r="J98" s="1">
        <v>6.28</v>
      </c>
      <c r="K98" s="1" t="s">
        <v>125</v>
      </c>
      <c r="L98" s="1">
        <v>3</v>
      </c>
      <c r="M98" s="1" t="s">
        <v>126</v>
      </c>
      <c r="N98" s="1">
        <v>147</v>
      </c>
      <c r="O98" s="1">
        <v>306.2</v>
      </c>
      <c r="P98" s="1">
        <v>191.52500000000001</v>
      </c>
      <c r="Q98" s="1">
        <v>204.52500000000001</v>
      </c>
      <c r="R98" s="1">
        <v>179.27500000000001</v>
      </c>
      <c r="S98" s="1">
        <v>407.3</v>
      </c>
      <c r="T98" s="1">
        <v>1458.4749999999999</v>
      </c>
      <c r="U98" s="1">
        <v>3577.4499999999898</v>
      </c>
      <c r="V98" s="1">
        <v>5210.1750000000002</v>
      </c>
      <c r="W98" s="1">
        <v>4881.4750000000004</v>
      </c>
      <c r="X98" s="1">
        <v>3869.4749999999999</v>
      </c>
      <c r="Y98" s="1">
        <v>3131.5250000000001</v>
      </c>
      <c r="Z98" s="1">
        <v>3139</v>
      </c>
      <c r="AA98" s="1">
        <v>3203.35</v>
      </c>
      <c r="AB98" s="1">
        <v>3356.35</v>
      </c>
      <c r="AC98" s="1">
        <v>3698.05</v>
      </c>
      <c r="AD98" s="1">
        <v>4260.1000000000004</v>
      </c>
      <c r="AE98" s="1">
        <v>4552.5749999999998</v>
      </c>
      <c r="AF98" s="1">
        <v>3936.5749999999998</v>
      </c>
      <c r="AG98" s="1">
        <v>3555.8249999999998</v>
      </c>
      <c r="AH98" s="1">
        <v>2758.85</v>
      </c>
      <c r="AI98" s="1">
        <v>1979.0250000000001</v>
      </c>
      <c r="AJ98" s="1">
        <v>1699.125</v>
      </c>
      <c r="AK98" s="1">
        <v>1107.7750000000001</v>
      </c>
      <c r="AL98" s="1">
        <v>601.625</v>
      </c>
      <c r="AM98" s="1">
        <v>61265.625</v>
      </c>
      <c r="AN98" s="1">
        <v>0</v>
      </c>
      <c r="AO98" s="1">
        <v>12830.225</v>
      </c>
      <c r="AP98" s="1">
        <v>6314.6749999999902</v>
      </c>
      <c r="AQ98" s="1">
        <v>6676.37499999999</v>
      </c>
      <c r="AR98" s="1">
        <v>195354</v>
      </c>
      <c r="AS98" s="1">
        <v>195551</v>
      </c>
      <c r="AT98" s="1">
        <v>92109</v>
      </c>
      <c r="AU98" s="1">
        <v>184872</v>
      </c>
      <c r="AV98" s="1">
        <v>4360.2900390625</v>
      </c>
      <c r="AW98" s="1">
        <v>5145.52392578125</v>
      </c>
      <c r="AX98" s="1">
        <v>4994.6982421875</v>
      </c>
      <c r="AY98" s="1">
        <v>8655.798828125</v>
      </c>
      <c r="AZ98" s="1">
        <v>4859.44287109375</v>
      </c>
      <c r="BA98" s="1">
        <v>4422.005859375</v>
      </c>
      <c r="BB98" s="1">
        <v>4103.484375</v>
      </c>
      <c r="BC98" s="1">
        <v>7603.50341796875</v>
      </c>
      <c r="BD98" s="1">
        <v>5444.76025390625</v>
      </c>
      <c r="BE98" s="1">
        <v>3890.09985351562</v>
      </c>
      <c r="BF98" s="1">
        <v>1885.85668945312</v>
      </c>
      <c r="BG98" s="1">
        <v>15751.6123046875</v>
      </c>
      <c r="BH98" s="1">
        <f t="shared" si="3"/>
        <v>71117.076660156235</v>
      </c>
      <c r="BI98" s="1">
        <f t="shared" si="4"/>
        <v>9851.4516601562354</v>
      </c>
      <c r="BJ98" s="1">
        <f t="shared" si="5"/>
        <v>97051099.812395051</v>
      </c>
    </row>
    <row r="99" spans="1:62" x14ac:dyDescent="0.25">
      <c r="A99" s="1">
        <v>92408</v>
      </c>
      <c r="B99" s="1">
        <v>184228</v>
      </c>
      <c r="C99" s="1">
        <v>156</v>
      </c>
      <c r="D99" s="1">
        <v>2</v>
      </c>
      <c r="E99" s="1">
        <v>156</v>
      </c>
      <c r="F99" s="1">
        <v>156</v>
      </c>
      <c r="G99" s="1">
        <v>90</v>
      </c>
      <c r="H99" s="1">
        <v>90</v>
      </c>
      <c r="I99" s="1">
        <v>8.93</v>
      </c>
      <c r="J99" s="1">
        <v>6.99</v>
      </c>
      <c r="K99" s="1" t="s">
        <v>125</v>
      </c>
      <c r="L99" s="1">
        <v>3</v>
      </c>
      <c r="M99" s="1" t="s">
        <v>126</v>
      </c>
      <c r="N99" s="1">
        <v>156</v>
      </c>
      <c r="O99" s="1">
        <v>426.125</v>
      </c>
      <c r="P99" s="1">
        <v>273.5</v>
      </c>
      <c r="Q99" s="1">
        <v>217.6</v>
      </c>
      <c r="R99" s="1">
        <v>195.6</v>
      </c>
      <c r="S99" s="1">
        <v>343.9</v>
      </c>
      <c r="T99" s="1">
        <v>873.15</v>
      </c>
      <c r="U99" s="1">
        <v>2244.1</v>
      </c>
      <c r="V99" s="1">
        <v>4211.45</v>
      </c>
      <c r="W99" s="1">
        <v>4396.8999999999996</v>
      </c>
      <c r="X99" s="1">
        <v>3964.8</v>
      </c>
      <c r="Y99" s="1">
        <v>3344</v>
      </c>
      <c r="Z99" s="1">
        <v>3230.45</v>
      </c>
      <c r="AA99" s="1">
        <v>3323.9250000000002</v>
      </c>
      <c r="AB99" s="1">
        <v>3312.625</v>
      </c>
      <c r="AC99" s="1">
        <v>3697.75</v>
      </c>
      <c r="AD99" s="1">
        <v>4557.1749999999902</v>
      </c>
      <c r="AE99" s="1">
        <v>4970.55</v>
      </c>
      <c r="AF99" s="1">
        <v>5003.4499999999898</v>
      </c>
      <c r="AG99" s="1">
        <v>4261.6000000000004</v>
      </c>
      <c r="AH99" s="1">
        <v>2594.6</v>
      </c>
      <c r="AI99" s="1">
        <v>1984.2750000000001</v>
      </c>
      <c r="AJ99" s="1">
        <v>1884.175</v>
      </c>
      <c r="AK99" s="1">
        <v>1330.7750000000001</v>
      </c>
      <c r="AL99" s="1">
        <v>781.6</v>
      </c>
      <c r="AM99" s="1">
        <v>61424.074999999997</v>
      </c>
      <c r="AN99" s="1">
        <v>0</v>
      </c>
      <c r="AO99" s="1">
        <v>13211</v>
      </c>
      <c r="AP99" s="1">
        <v>6856.2</v>
      </c>
      <c r="AQ99" s="1">
        <v>7437.55</v>
      </c>
      <c r="AR99" s="1">
        <v>195138</v>
      </c>
      <c r="AS99" s="1">
        <v>195139</v>
      </c>
      <c r="AT99" s="1">
        <v>92408</v>
      </c>
      <c r="AU99" s="1">
        <v>184228</v>
      </c>
      <c r="AV99" s="1">
        <v>4515.40625</v>
      </c>
      <c r="AW99" s="1">
        <v>5739.474609375</v>
      </c>
      <c r="AX99" s="1">
        <v>5617.27001953125</v>
      </c>
      <c r="AY99" s="1">
        <v>9165.052734375</v>
      </c>
      <c r="AZ99" s="1">
        <v>4789.01904296875</v>
      </c>
      <c r="BA99" s="1">
        <v>4994.05712890625</v>
      </c>
      <c r="BB99" s="1">
        <v>4124.65478515625</v>
      </c>
      <c r="BC99" s="1">
        <v>8877.2216796875</v>
      </c>
      <c r="BD99" s="1">
        <v>6211.859375</v>
      </c>
      <c r="BE99" s="1">
        <v>3968.66333007812</v>
      </c>
      <c r="BF99" s="1">
        <v>1871.80725097656</v>
      </c>
      <c r="BG99" s="1">
        <v>17631.61328125</v>
      </c>
      <c r="BH99" s="1">
        <f t="shared" si="3"/>
        <v>77506.099487304688</v>
      </c>
      <c r="BI99" s="1">
        <f t="shared" si="4"/>
        <v>16082.02448730469</v>
      </c>
      <c r="BJ99" s="1">
        <f t="shared" si="5"/>
        <v>258631511.6102677</v>
      </c>
    </row>
    <row r="100" spans="1:62" x14ac:dyDescent="0.25">
      <c r="A100" s="1">
        <v>95079</v>
      </c>
      <c r="B100" s="1">
        <v>184473</v>
      </c>
      <c r="C100" s="1">
        <v>48</v>
      </c>
      <c r="D100" s="1">
        <v>2</v>
      </c>
      <c r="E100" s="1">
        <v>48</v>
      </c>
      <c r="F100" s="1">
        <v>48</v>
      </c>
      <c r="G100" s="1">
        <v>405</v>
      </c>
      <c r="H100" s="1">
        <v>405</v>
      </c>
      <c r="I100" s="1">
        <v>10.79</v>
      </c>
      <c r="J100" s="1">
        <v>10.76</v>
      </c>
      <c r="K100" s="1" t="s">
        <v>125</v>
      </c>
      <c r="L100" s="1">
        <v>3</v>
      </c>
      <c r="M100" s="1" t="s">
        <v>126</v>
      </c>
      <c r="N100" s="1">
        <v>48</v>
      </c>
      <c r="O100" s="1">
        <v>377.35</v>
      </c>
      <c r="P100" s="1">
        <v>235.82499999999999</v>
      </c>
      <c r="Q100" s="1">
        <v>198.4</v>
      </c>
      <c r="R100" s="1">
        <v>313.77499999999998</v>
      </c>
      <c r="S100" s="1">
        <v>896.02499999999998</v>
      </c>
      <c r="T100" s="1">
        <v>2214.4250000000002</v>
      </c>
      <c r="U100" s="1">
        <v>3315.8</v>
      </c>
      <c r="V100" s="1">
        <v>3516</v>
      </c>
      <c r="W100" s="1">
        <v>3429.6750000000002</v>
      </c>
      <c r="X100" s="1">
        <v>3235.25</v>
      </c>
      <c r="Y100" s="1">
        <v>2966.0250000000001</v>
      </c>
      <c r="Z100" s="1">
        <v>2872.65</v>
      </c>
      <c r="AA100" s="1">
        <v>2829.45</v>
      </c>
      <c r="AB100" s="1">
        <v>2870.65</v>
      </c>
      <c r="AC100" s="1">
        <v>2847.05</v>
      </c>
      <c r="AD100" s="1">
        <v>2810.9250000000002</v>
      </c>
      <c r="AE100" s="1">
        <v>2694.2</v>
      </c>
      <c r="AF100" s="1">
        <v>2573.4250000000002</v>
      </c>
      <c r="AG100" s="1">
        <v>2339.0500000000002</v>
      </c>
      <c r="AH100" s="1">
        <v>1717.94999999999</v>
      </c>
      <c r="AI100" s="1">
        <v>1490.8</v>
      </c>
      <c r="AJ100" s="1">
        <v>1373.25</v>
      </c>
      <c r="AK100" s="1">
        <v>1017.425</v>
      </c>
      <c r="AL100" s="1">
        <v>653.44999999999902</v>
      </c>
      <c r="AM100" s="1">
        <v>48788.824999999997</v>
      </c>
      <c r="AN100" s="1">
        <v>0</v>
      </c>
      <c r="AO100" s="1">
        <v>11538.775</v>
      </c>
      <c r="AP100" s="1">
        <v>4057</v>
      </c>
      <c r="AQ100" s="1">
        <v>8118.7083333299897</v>
      </c>
      <c r="AR100" s="1">
        <v>195142</v>
      </c>
      <c r="AS100" s="1">
        <v>195143</v>
      </c>
      <c r="AT100" s="1">
        <v>95079</v>
      </c>
      <c r="AU100" s="1">
        <v>184473</v>
      </c>
      <c r="AV100" s="1">
        <v>4821.0517578125</v>
      </c>
      <c r="AW100" s="1">
        <v>4791.88623046875</v>
      </c>
      <c r="AX100" s="1">
        <v>4917.02099609375</v>
      </c>
      <c r="AY100" s="1">
        <v>14614.041015625</v>
      </c>
      <c r="AZ100" s="1">
        <v>5597.1357421875</v>
      </c>
      <c r="BA100" s="1">
        <v>4823.1220703125</v>
      </c>
      <c r="BB100" s="1">
        <v>4872.56005859375</v>
      </c>
      <c r="BC100" s="1">
        <v>8210.3359375</v>
      </c>
      <c r="BD100" s="1">
        <v>5047.74365234375</v>
      </c>
      <c r="BE100" s="1">
        <v>4963.3623046875</v>
      </c>
      <c r="BF100" s="1">
        <v>4125.4638671875</v>
      </c>
      <c r="BG100" s="1">
        <v>18526.123046875</v>
      </c>
      <c r="BH100" s="1">
        <f t="shared" si="3"/>
        <v>85309.8466796875</v>
      </c>
      <c r="BI100" s="1">
        <f t="shared" si="4"/>
        <v>36521.021679687503</v>
      </c>
      <c r="BJ100" s="1">
        <f t="shared" si="5"/>
        <v>1333785024.5282047</v>
      </c>
    </row>
    <row r="101" spans="1:62" x14ac:dyDescent="0.25">
      <c r="A101" s="1">
        <v>95363</v>
      </c>
      <c r="B101" s="1">
        <v>183558</v>
      </c>
      <c r="C101" s="1">
        <v>226</v>
      </c>
      <c r="D101" s="1">
        <v>2</v>
      </c>
      <c r="E101" s="1">
        <v>226</v>
      </c>
      <c r="F101" s="1">
        <v>226</v>
      </c>
      <c r="G101" s="1">
        <v>5</v>
      </c>
      <c r="H101" s="1">
        <v>5</v>
      </c>
      <c r="I101" s="1">
        <v>162.37</v>
      </c>
      <c r="J101" s="1">
        <v>162.43</v>
      </c>
      <c r="K101" s="1" t="s">
        <v>125</v>
      </c>
      <c r="L101" s="1">
        <v>4</v>
      </c>
      <c r="M101" s="1" t="s">
        <v>126</v>
      </c>
      <c r="N101" s="1">
        <v>226</v>
      </c>
      <c r="O101" s="1">
        <v>1532.7666666666601</v>
      </c>
      <c r="P101" s="1">
        <v>1061.63333333333</v>
      </c>
      <c r="Q101" s="1">
        <v>988.53333333333296</v>
      </c>
      <c r="R101" s="1">
        <v>848.36666666666599</v>
      </c>
      <c r="S101" s="1">
        <v>1481.43333333333</v>
      </c>
      <c r="T101" s="1">
        <v>3417.49999999999</v>
      </c>
      <c r="U101" s="1">
        <v>5670.2666666666601</v>
      </c>
      <c r="V101" s="1">
        <v>6828.5</v>
      </c>
      <c r="W101" s="1">
        <v>6124.2333333333299</v>
      </c>
      <c r="X101" s="1">
        <v>5757.0666666666602</v>
      </c>
      <c r="Y101" s="1">
        <v>5738</v>
      </c>
      <c r="Z101" s="1">
        <v>5965.9</v>
      </c>
      <c r="AA101" s="1">
        <v>6062.5333333333301</v>
      </c>
      <c r="AB101" s="1">
        <v>6369.5333333333301</v>
      </c>
      <c r="AC101" s="1">
        <v>6921.7</v>
      </c>
      <c r="AD101" s="1">
        <v>7293.1333333333296</v>
      </c>
      <c r="AE101" s="1">
        <v>7346.9</v>
      </c>
      <c r="AF101" s="1">
        <v>6756.8333333333303</v>
      </c>
      <c r="AG101" s="1">
        <v>5953.8</v>
      </c>
      <c r="AH101" s="1">
        <v>4999.2</v>
      </c>
      <c r="AI101" s="1">
        <v>4314.2666666666601</v>
      </c>
      <c r="AJ101" s="1">
        <v>4227.2999999999902</v>
      </c>
      <c r="AK101" s="1">
        <v>3429.2333333333299</v>
      </c>
      <c r="AL101" s="1">
        <v>2483.9</v>
      </c>
      <c r="AM101" s="1">
        <v>111572.53333333301</v>
      </c>
      <c r="AN101" s="1">
        <v>0</v>
      </c>
      <c r="AO101" s="1">
        <v>24135.966666666602</v>
      </c>
      <c r="AP101" s="1">
        <v>10953</v>
      </c>
      <c r="AQ101" s="1">
        <v>20367.433333333302</v>
      </c>
      <c r="AR101" s="1">
        <v>194801</v>
      </c>
      <c r="AS101" s="1">
        <v>194966</v>
      </c>
      <c r="AT101" s="1">
        <v>95363</v>
      </c>
      <c r="AU101" s="1">
        <v>183558</v>
      </c>
      <c r="AV101" s="1">
        <v>5708.55517578125</v>
      </c>
      <c r="AW101" s="1">
        <v>7365.88134765625</v>
      </c>
      <c r="AX101" s="1">
        <v>6987.240234375</v>
      </c>
      <c r="AY101" s="1">
        <v>13956.736328125</v>
      </c>
      <c r="AZ101" s="1">
        <v>6349.25146484375</v>
      </c>
      <c r="BA101" s="1">
        <v>6343.66064453125</v>
      </c>
      <c r="BB101" s="1">
        <v>5942.71533203125</v>
      </c>
      <c r="BC101" s="1">
        <v>11976.4658203125</v>
      </c>
      <c r="BD101" s="1">
        <v>7777.38916015625</v>
      </c>
      <c r="BE101" s="1">
        <v>6053.14404296875</v>
      </c>
      <c r="BF101" s="1">
        <v>3441.49389648437</v>
      </c>
      <c r="BG101" s="1">
        <v>24363.037109375</v>
      </c>
      <c r="BH101" s="1">
        <f t="shared" si="3"/>
        <v>106265.57055664062</v>
      </c>
      <c r="BI101" s="1">
        <f t="shared" si="4"/>
        <v>-5306.9627766923804</v>
      </c>
      <c r="BJ101" s="1">
        <f t="shared" si="5"/>
        <v>28163853.913198501</v>
      </c>
    </row>
    <row r="102" spans="1:62" x14ac:dyDescent="0.25">
      <c r="A102" s="1">
        <v>95797</v>
      </c>
      <c r="B102" s="1">
        <v>93004</v>
      </c>
      <c r="C102" s="1">
        <v>154</v>
      </c>
      <c r="D102" s="1">
        <v>2</v>
      </c>
      <c r="E102" s="1">
        <v>154</v>
      </c>
      <c r="F102" s="1">
        <v>154</v>
      </c>
      <c r="G102" s="1">
        <v>90</v>
      </c>
      <c r="H102" s="1">
        <v>90</v>
      </c>
      <c r="I102" s="1">
        <v>12.89</v>
      </c>
      <c r="J102" s="1">
        <v>10.95</v>
      </c>
      <c r="K102" s="1" t="s">
        <v>125</v>
      </c>
      <c r="L102" s="1">
        <v>3</v>
      </c>
      <c r="M102" s="1" t="s">
        <v>126</v>
      </c>
      <c r="N102" s="1">
        <v>154</v>
      </c>
      <c r="O102" s="1">
        <v>336.04999999999899</v>
      </c>
      <c r="P102" s="1">
        <v>234.3</v>
      </c>
      <c r="Q102" s="1">
        <v>213.4</v>
      </c>
      <c r="R102" s="1">
        <v>250.47499999999999</v>
      </c>
      <c r="S102" s="1">
        <v>568.22500000000002</v>
      </c>
      <c r="T102" s="1">
        <v>1820.9749999999999</v>
      </c>
      <c r="U102" s="1">
        <v>4357.6000000000004</v>
      </c>
      <c r="V102" s="1">
        <v>5851.95</v>
      </c>
      <c r="W102" s="1">
        <v>5398.875</v>
      </c>
      <c r="X102" s="1">
        <v>4539.375</v>
      </c>
      <c r="Y102" s="1">
        <v>3563</v>
      </c>
      <c r="Z102" s="1">
        <v>3441.125</v>
      </c>
      <c r="AA102" s="1">
        <v>3350.7249999999999</v>
      </c>
      <c r="AB102" s="1">
        <v>3267.6749999999902</v>
      </c>
      <c r="AC102" s="1">
        <v>3340.2</v>
      </c>
      <c r="AD102" s="1">
        <v>3517.05</v>
      </c>
      <c r="AE102" s="1">
        <v>3430.5249999999901</v>
      </c>
      <c r="AF102" s="1">
        <v>3328.2750000000001</v>
      </c>
      <c r="AG102" s="1">
        <v>2847.125</v>
      </c>
      <c r="AH102" s="1">
        <v>2167.375</v>
      </c>
      <c r="AI102" s="1">
        <v>1711.65</v>
      </c>
      <c r="AJ102" s="1">
        <v>1424.9</v>
      </c>
      <c r="AK102" s="1">
        <v>989</v>
      </c>
      <c r="AL102" s="1">
        <v>613.92499999999995</v>
      </c>
      <c r="AM102" s="1">
        <v>60563.7749999999</v>
      </c>
      <c r="AN102" s="1">
        <v>0</v>
      </c>
      <c r="AO102" s="1">
        <v>13622.525</v>
      </c>
      <c r="AP102" s="1">
        <v>5014.5</v>
      </c>
      <c r="AQ102" s="1">
        <v>6881.65</v>
      </c>
      <c r="AR102" s="1">
        <v>195230</v>
      </c>
      <c r="AS102" s="1">
        <v>195707</v>
      </c>
      <c r="AT102" s="1">
        <v>95797</v>
      </c>
      <c r="AU102" s="1">
        <v>93004</v>
      </c>
      <c r="AV102" s="1">
        <v>4156.25927734375</v>
      </c>
      <c r="AW102" s="1">
        <v>3120.42749023437</v>
      </c>
      <c r="AX102" s="1">
        <v>3414.51904296875</v>
      </c>
      <c r="AY102" s="1">
        <v>9150.2587890625</v>
      </c>
      <c r="AZ102" s="1">
        <v>5159.2548828125</v>
      </c>
      <c r="BA102" s="1">
        <v>3706.43188476562</v>
      </c>
      <c r="BB102" s="1">
        <v>4376.33056640625</v>
      </c>
      <c r="BC102" s="1">
        <v>5338.45068359375</v>
      </c>
      <c r="BD102" s="1">
        <v>3252.78100585937</v>
      </c>
      <c r="BE102" s="1">
        <v>4487.32080078125</v>
      </c>
      <c r="BF102" s="1">
        <v>2460.01416015625</v>
      </c>
      <c r="BG102" s="1">
        <v>14444.380859375</v>
      </c>
      <c r="BH102" s="1">
        <f t="shared" si="3"/>
        <v>63066.429443359353</v>
      </c>
      <c r="BI102" s="1">
        <f t="shared" si="4"/>
        <v>2502.6544433594536</v>
      </c>
      <c r="BJ102" s="1">
        <f t="shared" si="5"/>
        <v>6263279.2628668165</v>
      </c>
    </row>
    <row r="103" spans="1:62" x14ac:dyDescent="0.25">
      <c r="A103" s="1">
        <v>95852</v>
      </c>
      <c r="B103" s="1">
        <v>97728</v>
      </c>
      <c r="C103" s="1">
        <v>16</v>
      </c>
      <c r="D103" s="1">
        <v>2</v>
      </c>
      <c r="E103" s="1">
        <v>16</v>
      </c>
      <c r="F103" s="1">
        <v>16</v>
      </c>
      <c r="G103" s="1">
        <v>405</v>
      </c>
      <c r="H103" s="1">
        <v>405</v>
      </c>
      <c r="I103" s="1">
        <v>10.130000000000001</v>
      </c>
      <c r="J103" s="1">
        <v>10.1</v>
      </c>
      <c r="K103" s="1" t="s">
        <v>125</v>
      </c>
      <c r="L103" s="1">
        <v>2</v>
      </c>
      <c r="M103" s="1" t="s">
        <v>126</v>
      </c>
      <c r="N103" s="1">
        <v>16</v>
      </c>
      <c r="O103" s="1">
        <v>609.08333333333303</v>
      </c>
      <c r="P103" s="1">
        <v>420.53333333333302</v>
      </c>
      <c r="Q103" s="1">
        <v>406.25</v>
      </c>
      <c r="R103" s="1">
        <v>374.183333333333</v>
      </c>
      <c r="S103" s="1">
        <v>797.28333333333296</v>
      </c>
      <c r="T103" s="1">
        <v>1868.85</v>
      </c>
      <c r="U103" s="1">
        <v>2959.5666666666598</v>
      </c>
      <c r="V103" s="1">
        <v>3086.7666666666601</v>
      </c>
      <c r="W103" s="1">
        <v>2715.2666666666601</v>
      </c>
      <c r="X103" s="1">
        <v>2721.45</v>
      </c>
      <c r="Y103" s="1">
        <v>2931.3</v>
      </c>
      <c r="Z103" s="1">
        <v>3126.3</v>
      </c>
      <c r="AA103" s="1">
        <v>3289.0666666666598</v>
      </c>
      <c r="AB103" s="1">
        <v>3364.6833333333302</v>
      </c>
      <c r="AC103" s="1">
        <v>3325.7166666666599</v>
      </c>
      <c r="AD103" s="1">
        <v>3112.1666666666601</v>
      </c>
      <c r="AE103" s="1">
        <v>2946.8</v>
      </c>
      <c r="AF103" s="1">
        <v>2901.5833333333298</v>
      </c>
      <c r="AG103" s="1">
        <v>3014.5833333333298</v>
      </c>
      <c r="AH103" s="1">
        <v>2811.2</v>
      </c>
      <c r="AI103" s="1">
        <v>2424.2666666666601</v>
      </c>
      <c r="AJ103" s="1">
        <v>2250.36666666666</v>
      </c>
      <c r="AK103" s="1">
        <v>1680.2</v>
      </c>
      <c r="AL103" s="1">
        <v>1121.95</v>
      </c>
      <c r="AM103" s="1">
        <v>54259.416666666599</v>
      </c>
      <c r="AN103" s="1">
        <v>0</v>
      </c>
      <c r="AO103" s="1">
        <v>12711.35</v>
      </c>
      <c r="AP103" s="1">
        <v>5825.7833333333301</v>
      </c>
      <c r="AQ103" s="1">
        <v>12184.6749999966</v>
      </c>
      <c r="AR103" s="1">
        <v>195474</v>
      </c>
      <c r="AS103" s="1">
        <v>195475</v>
      </c>
      <c r="AT103" s="1">
        <v>95852</v>
      </c>
      <c r="AU103" s="1">
        <v>97728</v>
      </c>
      <c r="AV103" s="1">
        <v>3550.37231445312</v>
      </c>
      <c r="AW103" s="1">
        <v>4730.59228515625</v>
      </c>
      <c r="AX103" s="1">
        <v>4525.7646484375</v>
      </c>
      <c r="AY103" s="1">
        <v>13273.4482421875</v>
      </c>
      <c r="AZ103" s="1">
        <v>3690.13623046875</v>
      </c>
      <c r="BA103" s="1">
        <v>3986.58569335937</v>
      </c>
      <c r="BB103" s="1">
        <v>3418.48291015625</v>
      </c>
      <c r="BC103" s="1">
        <v>7404.4052734375</v>
      </c>
      <c r="BD103" s="1">
        <v>5159.44140625</v>
      </c>
      <c r="BE103" s="1">
        <v>3591.5654296875</v>
      </c>
      <c r="BF103" s="1">
        <v>3287.01171875</v>
      </c>
      <c r="BG103" s="1">
        <v>14707.9912109375</v>
      </c>
      <c r="BH103" s="1">
        <f t="shared" si="3"/>
        <v>71325.797363281235</v>
      </c>
      <c r="BI103" s="1">
        <f t="shared" si="4"/>
        <v>17066.380696614637</v>
      </c>
      <c r="BJ103" s="1">
        <f t="shared" si="5"/>
        <v>291261350.08178067</v>
      </c>
    </row>
    <row r="104" spans="1:62" x14ac:dyDescent="0.25">
      <c r="A104" s="1">
        <v>98432</v>
      </c>
      <c r="B104" s="1">
        <v>102685</v>
      </c>
      <c r="C104" s="1">
        <v>46</v>
      </c>
      <c r="D104" s="1">
        <v>2</v>
      </c>
      <c r="E104" s="1">
        <v>46</v>
      </c>
      <c r="F104" s="1">
        <v>46</v>
      </c>
      <c r="G104" s="1">
        <v>405</v>
      </c>
      <c r="H104" s="1">
        <v>405</v>
      </c>
      <c r="I104" s="1">
        <v>8.4</v>
      </c>
      <c r="J104" s="1">
        <v>8.3699999999999992</v>
      </c>
      <c r="K104" s="1" t="s">
        <v>125</v>
      </c>
      <c r="L104" s="1">
        <v>2</v>
      </c>
      <c r="M104" s="1" t="s">
        <v>126</v>
      </c>
      <c r="N104" s="1">
        <v>46</v>
      </c>
      <c r="O104" s="1">
        <v>616.65</v>
      </c>
      <c r="P104" s="1">
        <v>437.21666666666601</v>
      </c>
      <c r="Q104" s="1">
        <v>422.81666666666598</v>
      </c>
      <c r="R104" s="1">
        <v>384.96666666666601</v>
      </c>
      <c r="S104" s="1">
        <v>794.68333333333305</v>
      </c>
      <c r="T104" s="1">
        <v>1872.13333333333</v>
      </c>
      <c r="U104" s="1">
        <v>3044.35</v>
      </c>
      <c r="V104" s="1">
        <v>3229.8333333333298</v>
      </c>
      <c r="W104" s="1">
        <v>2880.7166666666599</v>
      </c>
      <c r="X104" s="1">
        <v>2869.6</v>
      </c>
      <c r="Y104" s="1">
        <v>3019.4666666666599</v>
      </c>
      <c r="Z104" s="1">
        <v>3199.5166666666601</v>
      </c>
      <c r="AA104" s="1">
        <v>3366.4666666666599</v>
      </c>
      <c r="AB104" s="1">
        <v>3419.15</v>
      </c>
      <c r="AC104" s="1">
        <v>3421.5666666666598</v>
      </c>
      <c r="AD104" s="1">
        <v>3371.2333333333299</v>
      </c>
      <c r="AE104" s="1">
        <v>3407.5166666666601</v>
      </c>
      <c r="AF104" s="1">
        <v>3422.6</v>
      </c>
      <c r="AG104" s="1">
        <v>3377.85</v>
      </c>
      <c r="AH104" s="1">
        <v>2857.45</v>
      </c>
      <c r="AI104" s="1">
        <v>2393.88333333333</v>
      </c>
      <c r="AJ104" s="1">
        <v>2202.5333333333301</v>
      </c>
      <c r="AK104" s="1">
        <v>1676.0333333333299</v>
      </c>
      <c r="AL104" s="1">
        <v>1131.7</v>
      </c>
      <c r="AM104" s="1">
        <v>56819.933333333298</v>
      </c>
      <c r="AN104" s="1">
        <v>0</v>
      </c>
      <c r="AO104" s="1">
        <v>13004.6</v>
      </c>
      <c r="AP104" s="1">
        <v>6235.2999999999902</v>
      </c>
      <c r="AQ104" s="1">
        <v>12688.766666663299</v>
      </c>
      <c r="AR104" s="1">
        <v>195716</v>
      </c>
      <c r="AS104" s="1">
        <v>195689</v>
      </c>
      <c r="AT104" s="1">
        <v>98432</v>
      </c>
      <c r="AU104" s="1">
        <v>102685</v>
      </c>
      <c r="AV104" s="1">
        <v>3356.15405273437</v>
      </c>
      <c r="AW104" s="1">
        <v>4342.9560546875</v>
      </c>
      <c r="AX104" s="1">
        <v>4142.05908203125</v>
      </c>
      <c r="AY104" s="1">
        <v>12801.09375</v>
      </c>
      <c r="AZ104" s="1">
        <v>3545.87548828125</v>
      </c>
      <c r="BA104" s="1">
        <v>3676.45874023437</v>
      </c>
      <c r="BB104" s="1">
        <v>3271.20556640625</v>
      </c>
      <c r="BC104" s="1">
        <v>6707.10791015625</v>
      </c>
      <c r="BD104" s="1">
        <v>4655.923828125</v>
      </c>
      <c r="BE104" s="1">
        <v>3455.47045898437</v>
      </c>
      <c r="BF104" s="1">
        <v>3195.22827148437</v>
      </c>
      <c r="BG104" s="1">
        <v>13705.9560546875</v>
      </c>
      <c r="BH104" s="1">
        <f t="shared" si="3"/>
        <v>66855.489257812471</v>
      </c>
      <c r="BI104" s="1">
        <f t="shared" si="4"/>
        <v>10035.555924479173</v>
      </c>
      <c r="BJ104" s="1">
        <f t="shared" si="5"/>
        <v>100712382.71334903</v>
      </c>
    </row>
    <row r="105" spans="1:62" x14ac:dyDescent="0.25">
      <c r="A105" s="1">
        <v>99727</v>
      </c>
      <c r="B105" s="1">
        <v>96448</v>
      </c>
      <c r="C105" s="1">
        <v>138</v>
      </c>
      <c r="D105" s="1">
        <v>2</v>
      </c>
      <c r="E105" s="1">
        <v>138</v>
      </c>
      <c r="F105" s="1">
        <v>138</v>
      </c>
      <c r="G105" s="1">
        <v>90</v>
      </c>
      <c r="H105" s="1">
        <v>90</v>
      </c>
      <c r="I105" s="1">
        <v>15.13</v>
      </c>
      <c r="J105" s="1">
        <v>13.2</v>
      </c>
      <c r="K105" s="1" t="s">
        <v>125</v>
      </c>
      <c r="L105" s="1">
        <v>3</v>
      </c>
      <c r="M105" s="1" t="s">
        <v>126</v>
      </c>
      <c r="N105" s="1">
        <v>138</v>
      </c>
      <c r="O105" s="1">
        <v>352.7</v>
      </c>
      <c r="P105" s="1">
        <v>249.6</v>
      </c>
      <c r="Q105" s="1">
        <v>221.85</v>
      </c>
      <c r="R105" s="1">
        <v>244.25</v>
      </c>
      <c r="S105" s="1">
        <v>536.72500000000002</v>
      </c>
      <c r="T105" s="1">
        <v>1698.8</v>
      </c>
      <c r="U105" s="1">
        <v>3986.4250000000002</v>
      </c>
      <c r="V105" s="1">
        <v>5254.4750000000004</v>
      </c>
      <c r="W105" s="1">
        <v>4829.75</v>
      </c>
      <c r="X105" s="1">
        <v>4147.8999999999996</v>
      </c>
      <c r="Y105" s="1">
        <v>3342.15</v>
      </c>
      <c r="Z105" s="1">
        <v>3252.8249999999998</v>
      </c>
      <c r="AA105" s="1">
        <v>3186.9749999999999</v>
      </c>
      <c r="AB105" s="1">
        <v>3112.5250000000001</v>
      </c>
      <c r="AC105" s="1">
        <v>3273.99999999999</v>
      </c>
      <c r="AD105" s="1">
        <v>3420.875</v>
      </c>
      <c r="AE105" s="1">
        <v>3394.7249999999999</v>
      </c>
      <c r="AF105" s="1">
        <v>3331.8</v>
      </c>
      <c r="AG105" s="1">
        <v>2805.0250000000001</v>
      </c>
      <c r="AH105" s="1">
        <v>2172.8000000000002</v>
      </c>
      <c r="AI105" s="1">
        <v>1777.42499999999</v>
      </c>
      <c r="AJ105" s="1">
        <v>1462.3</v>
      </c>
      <c r="AK105" s="1">
        <v>994.27499999999998</v>
      </c>
      <c r="AL105" s="1">
        <v>605.6</v>
      </c>
      <c r="AM105" s="1">
        <v>57655.7749999999</v>
      </c>
      <c r="AN105" s="1">
        <v>0</v>
      </c>
      <c r="AO105" s="1">
        <v>12894.475</v>
      </c>
      <c r="AP105" s="1">
        <v>4977.8249999999998</v>
      </c>
      <c r="AQ105" s="1">
        <v>6980.8249999999998</v>
      </c>
      <c r="AR105" s="1">
        <v>195302</v>
      </c>
      <c r="AS105" s="1">
        <v>195229</v>
      </c>
      <c r="AT105" s="1">
        <v>99727</v>
      </c>
      <c r="AU105" s="1">
        <v>96448</v>
      </c>
      <c r="AV105" s="1">
        <v>3849.70458984375</v>
      </c>
      <c r="AW105" s="1">
        <v>3019.97534179687</v>
      </c>
      <c r="AX105" s="1">
        <v>3275.04272460937</v>
      </c>
      <c r="AY105" s="1">
        <v>8421.5556640625</v>
      </c>
      <c r="AZ105" s="1">
        <v>4720.41455078125</v>
      </c>
      <c r="BA105" s="1">
        <v>3391.54956054687</v>
      </c>
      <c r="BB105" s="1">
        <v>3971.9521484375</v>
      </c>
      <c r="BC105" s="1">
        <v>5227.2646484375</v>
      </c>
      <c r="BD105" s="1">
        <v>3270.36596679687</v>
      </c>
      <c r="BE105" s="1">
        <v>4085.0615234375</v>
      </c>
      <c r="BF105" s="1">
        <v>2199.58471679687</v>
      </c>
      <c r="BG105" s="1">
        <v>13121.9580078125</v>
      </c>
      <c r="BH105" s="1">
        <f t="shared" si="3"/>
        <v>58554.429443359346</v>
      </c>
      <c r="BI105" s="1">
        <f t="shared" si="4"/>
        <v>898.6544433594463</v>
      </c>
      <c r="BJ105" s="1">
        <f t="shared" si="5"/>
        <v>807579.80856967624</v>
      </c>
    </row>
    <row r="106" spans="1:62" x14ac:dyDescent="0.25">
      <c r="A106" s="1">
        <v>100494</v>
      </c>
      <c r="B106" s="1">
        <v>101360</v>
      </c>
      <c r="C106" s="1">
        <v>153</v>
      </c>
      <c r="D106" s="1">
        <v>1</v>
      </c>
      <c r="E106" s="1">
        <v>153</v>
      </c>
      <c r="F106" s="1">
        <v>153</v>
      </c>
      <c r="G106" s="1">
        <v>90</v>
      </c>
      <c r="H106" s="1">
        <v>90</v>
      </c>
      <c r="I106" s="1">
        <v>16.96</v>
      </c>
      <c r="J106" s="1">
        <v>15.03</v>
      </c>
      <c r="K106" s="1" t="s">
        <v>125</v>
      </c>
      <c r="L106" s="1">
        <v>3</v>
      </c>
      <c r="M106" s="1" t="s">
        <v>126</v>
      </c>
      <c r="N106" s="1">
        <v>153</v>
      </c>
      <c r="O106" s="1">
        <v>234.57499999999999</v>
      </c>
      <c r="P106" s="1">
        <v>146.02500000000001</v>
      </c>
      <c r="Q106" s="1">
        <v>107.375</v>
      </c>
      <c r="R106" s="1">
        <v>121.47499999999999</v>
      </c>
      <c r="S106" s="1">
        <v>177.125</v>
      </c>
      <c r="T106" s="1">
        <v>431.2</v>
      </c>
      <c r="U106" s="1">
        <v>926.7</v>
      </c>
      <c r="V106" s="1">
        <v>1080.9000000000001</v>
      </c>
      <c r="W106" s="1">
        <v>1165.5250000000001</v>
      </c>
      <c r="X106" s="1">
        <v>1361.82499999999</v>
      </c>
      <c r="Y106" s="1">
        <v>1475.0250000000001</v>
      </c>
      <c r="Z106" s="1">
        <v>1596.57499999999</v>
      </c>
      <c r="AA106" s="1">
        <v>1673.325</v>
      </c>
      <c r="AB106" s="1">
        <v>1751.12499999999</v>
      </c>
      <c r="AC106" s="1">
        <v>2100.7249999999999</v>
      </c>
      <c r="AD106" s="1">
        <v>2815.0250000000001</v>
      </c>
      <c r="AE106" s="1">
        <v>3570.9</v>
      </c>
      <c r="AF106" s="1">
        <v>3865.2249999999999</v>
      </c>
      <c r="AG106" s="1">
        <v>3113.49999999999</v>
      </c>
      <c r="AH106" s="1">
        <v>1785.5</v>
      </c>
      <c r="AI106" s="1">
        <v>1296.425</v>
      </c>
      <c r="AJ106" s="1">
        <v>1105.5999999999999</v>
      </c>
      <c r="AK106" s="1">
        <v>713.15</v>
      </c>
      <c r="AL106" s="1">
        <v>425.19999999999902</v>
      </c>
      <c r="AM106" s="1">
        <v>33040.0249999999</v>
      </c>
      <c r="AN106" s="1">
        <v>0</v>
      </c>
      <c r="AO106" s="1">
        <v>6496.05</v>
      </c>
      <c r="AP106" s="1">
        <v>4899</v>
      </c>
      <c r="AQ106" s="1">
        <v>4326.95</v>
      </c>
      <c r="AR106" s="1">
        <v>0</v>
      </c>
      <c r="AS106" s="1">
        <v>0</v>
      </c>
      <c r="AT106" s="1">
        <v>100494</v>
      </c>
      <c r="AU106" s="1">
        <v>101360</v>
      </c>
      <c r="AV106" s="1">
        <v>2828.84594726562</v>
      </c>
      <c r="AW106" s="1">
        <v>4884.5986328125</v>
      </c>
      <c r="AX106" s="1">
        <v>4736.55712890625</v>
      </c>
      <c r="AY106" s="1">
        <v>6790.2353515625</v>
      </c>
      <c r="AZ106" s="1">
        <v>2333.98291015625</v>
      </c>
      <c r="BA106" s="1">
        <v>3933.33837890625</v>
      </c>
      <c r="BB106" s="1">
        <v>2227.927734375</v>
      </c>
      <c r="BC106" s="1">
        <v>8164.138671875</v>
      </c>
      <c r="BD106" s="1">
        <v>5334.6162109375</v>
      </c>
      <c r="BE106" s="1">
        <v>1894.61083984375</v>
      </c>
      <c r="BF106" s="1">
        <v>899.71447753906205</v>
      </c>
      <c r="BG106" s="1">
        <v>13036.1728515625</v>
      </c>
      <c r="BH106" s="1">
        <f t="shared" si="3"/>
        <v>57064.73913574218</v>
      </c>
      <c r="BI106" s="1">
        <f t="shared" si="4"/>
        <v>24024.714135742281</v>
      </c>
      <c r="BJ106" s="1">
        <f t="shared" si="5"/>
        <v>577186889.30413496</v>
      </c>
    </row>
    <row r="107" spans="1:62" x14ac:dyDescent="0.25">
      <c r="A107" s="1">
        <v>101281</v>
      </c>
      <c r="B107" s="1">
        <v>100679</v>
      </c>
      <c r="C107" s="1">
        <v>144</v>
      </c>
      <c r="D107" s="1">
        <v>1</v>
      </c>
      <c r="E107" s="1">
        <v>144</v>
      </c>
      <c r="F107" s="1">
        <v>144</v>
      </c>
      <c r="G107" s="1">
        <v>90</v>
      </c>
      <c r="H107" s="1">
        <v>90</v>
      </c>
      <c r="I107" s="1">
        <v>16.96</v>
      </c>
      <c r="J107" s="1">
        <v>15.03</v>
      </c>
      <c r="K107" s="1" t="s">
        <v>125</v>
      </c>
      <c r="L107" s="1">
        <v>3</v>
      </c>
      <c r="M107" s="1" t="s">
        <v>126</v>
      </c>
      <c r="N107" s="1">
        <v>144</v>
      </c>
      <c r="O107" s="1">
        <v>231.625</v>
      </c>
      <c r="P107" s="1">
        <v>162.9</v>
      </c>
      <c r="Q107" s="1">
        <v>150.375</v>
      </c>
      <c r="R107" s="1">
        <v>161.55000000000001</v>
      </c>
      <c r="S107" s="1">
        <v>317.77499999999998</v>
      </c>
      <c r="T107" s="1">
        <v>911.92499999999995</v>
      </c>
      <c r="U107" s="1">
        <v>2389.9749999999999</v>
      </c>
      <c r="V107" s="1">
        <v>3631.2750000000001</v>
      </c>
      <c r="W107" s="1">
        <v>3069.6</v>
      </c>
      <c r="X107" s="1">
        <v>2199.4</v>
      </c>
      <c r="Y107" s="1">
        <v>1574.1</v>
      </c>
      <c r="Z107" s="1">
        <v>1499.375</v>
      </c>
      <c r="AA107" s="1">
        <v>1500.15</v>
      </c>
      <c r="AB107" s="1">
        <v>1509.2</v>
      </c>
      <c r="AC107" s="1">
        <v>1664.7249999999899</v>
      </c>
      <c r="AD107" s="1">
        <v>1818.625</v>
      </c>
      <c r="AE107" s="1">
        <v>1779.85</v>
      </c>
      <c r="AF107" s="1">
        <v>1659.55</v>
      </c>
      <c r="AG107" s="1">
        <v>1400.24999999999</v>
      </c>
      <c r="AH107" s="1">
        <v>1084.7249999999999</v>
      </c>
      <c r="AI107" s="1">
        <v>863.92499999999995</v>
      </c>
      <c r="AJ107" s="1">
        <v>763.29999999999905</v>
      </c>
      <c r="AK107" s="1">
        <v>534.15</v>
      </c>
      <c r="AL107" s="1">
        <v>352.1</v>
      </c>
      <c r="AM107" s="1">
        <v>31230.424999999901</v>
      </c>
      <c r="AN107" s="1">
        <v>0</v>
      </c>
      <c r="AO107" s="1">
        <v>6082.8249999999998</v>
      </c>
      <c r="AP107" s="1">
        <v>2484.9749999999899</v>
      </c>
      <c r="AQ107" s="1">
        <v>3537.7</v>
      </c>
      <c r="AR107" s="1">
        <v>0</v>
      </c>
      <c r="AS107" s="1">
        <v>0</v>
      </c>
      <c r="AT107" s="1">
        <v>101281</v>
      </c>
      <c r="AU107" s="1">
        <v>100679</v>
      </c>
      <c r="AV107" s="1">
        <v>3878.1103515625</v>
      </c>
      <c r="AW107" s="1">
        <v>2628.95849609375</v>
      </c>
      <c r="AX107" s="1">
        <v>2946.91284179687</v>
      </c>
      <c r="AY107" s="1">
        <v>6296.63671875</v>
      </c>
      <c r="AZ107" s="1">
        <v>4691.4453125</v>
      </c>
      <c r="BA107" s="1">
        <v>3211.70239257812</v>
      </c>
      <c r="BB107" s="1">
        <v>3721.89233398437</v>
      </c>
      <c r="BC107" s="1">
        <v>4336.29150390625</v>
      </c>
      <c r="BD107" s="1">
        <v>2787.8818359375</v>
      </c>
      <c r="BE107" s="1">
        <v>3952.85913085937</v>
      </c>
      <c r="BF107" s="1">
        <v>1806.57934570312</v>
      </c>
      <c r="BG107" s="1">
        <v>12534.09375</v>
      </c>
      <c r="BH107" s="1">
        <f t="shared" si="3"/>
        <v>52793.364013671846</v>
      </c>
      <c r="BI107" s="1">
        <f t="shared" si="4"/>
        <v>21562.939013671945</v>
      </c>
      <c r="BJ107" s="1">
        <f t="shared" si="5"/>
        <v>464960338.90733564</v>
      </c>
    </row>
    <row r="108" spans="1:62" x14ac:dyDescent="0.25">
      <c r="A108" s="1">
        <v>102979</v>
      </c>
      <c r="B108" s="1">
        <v>104554</v>
      </c>
      <c r="C108" s="1">
        <v>223</v>
      </c>
      <c r="D108" s="1">
        <v>2</v>
      </c>
      <c r="E108" s="1">
        <v>223</v>
      </c>
      <c r="F108" s="1">
        <v>223</v>
      </c>
      <c r="G108" s="1">
        <v>5</v>
      </c>
      <c r="H108" s="1">
        <v>5</v>
      </c>
      <c r="I108" s="1">
        <v>159.57</v>
      </c>
      <c r="J108" s="1">
        <v>159.63</v>
      </c>
      <c r="K108" s="1" t="s">
        <v>125</v>
      </c>
      <c r="L108" s="1">
        <v>4</v>
      </c>
      <c r="M108" s="1" t="s">
        <v>126</v>
      </c>
      <c r="N108" s="1">
        <v>223</v>
      </c>
      <c r="O108" s="1">
        <v>1314.0333333333299</v>
      </c>
      <c r="P108" s="1">
        <v>872.13333333333298</v>
      </c>
      <c r="Q108" s="1">
        <v>790.86666666666599</v>
      </c>
      <c r="R108" s="1">
        <v>707.6</v>
      </c>
      <c r="S108" s="1">
        <v>1217.9666666666601</v>
      </c>
      <c r="T108" s="1">
        <v>2579.1999999999998</v>
      </c>
      <c r="U108" s="1">
        <v>4414.2666666666601</v>
      </c>
      <c r="V108" s="1">
        <v>5563.8</v>
      </c>
      <c r="W108" s="1">
        <v>5094.7</v>
      </c>
      <c r="X108" s="1">
        <v>4849.5666666666602</v>
      </c>
      <c r="Y108" s="1">
        <v>4940.6333333333296</v>
      </c>
      <c r="Z108" s="1">
        <v>5204.9666666666599</v>
      </c>
      <c r="AA108" s="1">
        <v>5283.6333333333296</v>
      </c>
      <c r="AB108" s="1">
        <v>5575.4333333333298</v>
      </c>
      <c r="AC108" s="1">
        <v>6317.5333333333301</v>
      </c>
      <c r="AD108" s="1">
        <v>6883.1333333333296</v>
      </c>
      <c r="AE108" s="1">
        <v>7038.4666666666599</v>
      </c>
      <c r="AF108" s="1">
        <v>6479.9333333333298</v>
      </c>
      <c r="AG108" s="1">
        <v>5384.2999999999902</v>
      </c>
      <c r="AH108" s="1">
        <v>4299.3333333333303</v>
      </c>
      <c r="AI108" s="1">
        <v>3675.5333333333301</v>
      </c>
      <c r="AJ108" s="1">
        <v>3564.9</v>
      </c>
      <c r="AK108" s="1">
        <v>2879.0333333333301</v>
      </c>
      <c r="AL108" s="1">
        <v>2091.9</v>
      </c>
      <c r="AM108" s="1">
        <v>97022.8666666668</v>
      </c>
      <c r="AN108" s="1">
        <v>0</v>
      </c>
      <c r="AO108" s="1">
        <v>21004.666666666599</v>
      </c>
      <c r="AP108" s="1">
        <v>9683.6333333333296</v>
      </c>
      <c r="AQ108" s="1">
        <v>17113.966666666602</v>
      </c>
      <c r="AR108" s="1">
        <v>195218</v>
      </c>
      <c r="AS108" s="1">
        <v>195219</v>
      </c>
      <c r="AT108" s="1">
        <v>102979</v>
      </c>
      <c r="AU108" s="1">
        <v>104554</v>
      </c>
      <c r="AV108" s="1">
        <v>5049.189453125</v>
      </c>
      <c r="AW108" s="1">
        <v>6795.52587890625</v>
      </c>
      <c r="AX108" s="1">
        <v>6442.69482421875</v>
      </c>
      <c r="AY108" s="1">
        <v>11446.2373046875</v>
      </c>
      <c r="AZ108" s="1">
        <v>5156.6943359375</v>
      </c>
      <c r="BA108" s="1">
        <v>5732.5673828125</v>
      </c>
      <c r="BB108" s="1">
        <v>4706.47802734375</v>
      </c>
      <c r="BC108" s="1">
        <v>10826.4912109375</v>
      </c>
      <c r="BD108" s="1">
        <v>7179.9208984375</v>
      </c>
      <c r="BE108" s="1">
        <v>4776.80615234375</v>
      </c>
      <c r="BF108" s="1">
        <v>2515.77880859375</v>
      </c>
      <c r="BG108" s="1">
        <v>21022.677734375</v>
      </c>
      <c r="BH108" s="1">
        <f t="shared" si="3"/>
        <v>91651.06201171875</v>
      </c>
      <c r="BI108" s="1">
        <f t="shared" si="4"/>
        <v>-5371.8046549480496</v>
      </c>
      <c r="BJ108" s="1">
        <f t="shared" si="5"/>
        <v>28856285.250921533</v>
      </c>
    </row>
    <row r="109" spans="1:62" x14ac:dyDescent="0.25">
      <c r="A109" s="1">
        <v>103035</v>
      </c>
      <c r="B109" s="1">
        <v>98611</v>
      </c>
      <c r="C109" s="1">
        <v>6</v>
      </c>
      <c r="D109" s="1">
        <v>2</v>
      </c>
      <c r="E109" s="1">
        <v>6</v>
      </c>
      <c r="F109" s="1">
        <v>6</v>
      </c>
      <c r="G109" s="1">
        <v>405</v>
      </c>
      <c r="H109" s="1">
        <v>405</v>
      </c>
      <c r="I109" s="1">
        <v>8.4</v>
      </c>
      <c r="J109" s="1">
        <v>8.3699999999999992</v>
      </c>
      <c r="K109" s="1" t="s">
        <v>125</v>
      </c>
      <c r="L109" s="1">
        <v>2</v>
      </c>
      <c r="M109" s="1" t="s">
        <v>126</v>
      </c>
      <c r="N109" s="1">
        <v>6</v>
      </c>
      <c r="O109" s="1">
        <v>566.71666666666601</v>
      </c>
      <c r="P109" s="1">
        <v>357.35</v>
      </c>
      <c r="Q109" s="1">
        <v>317.933333333333</v>
      </c>
      <c r="R109" s="1">
        <v>466.63333333333298</v>
      </c>
      <c r="S109" s="1">
        <v>1142.2333333333299</v>
      </c>
      <c r="T109" s="1">
        <v>2777.86666666666</v>
      </c>
      <c r="U109" s="1">
        <v>3712.9166666666601</v>
      </c>
      <c r="V109" s="1">
        <v>3596.7</v>
      </c>
      <c r="W109" s="1">
        <v>3535.9166666666601</v>
      </c>
      <c r="X109" s="1">
        <v>3528.61666666666</v>
      </c>
      <c r="Y109" s="1">
        <v>3452.5333333333301</v>
      </c>
      <c r="Z109" s="1">
        <v>3478.1833333333302</v>
      </c>
      <c r="AA109" s="1">
        <v>3416.88333333333</v>
      </c>
      <c r="AB109" s="1">
        <v>3453.1</v>
      </c>
      <c r="AC109" s="1">
        <v>3538.35</v>
      </c>
      <c r="AD109" s="1">
        <v>3591.1</v>
      </c>
      <c r="AE109" s="1">
        <v>3633.8333333333298</v>
      </c>
      <c r="AF109" s="1">
        <v>3628.9</v>
      </c>
      <c r="AG109" s="1">
        <v>3182.8333333333298</v>
      </c>
      <c r="AH109" s="1">
        <v>2222.9</v>
      </c>
      <c r="AI109" s="1">
        <v>1946.55</v>
      </c>
      <c r="AJ109" s="1">
        <v>1860.6</v>
      </c>
      <c r="AK109" s="1">
        <v>1414.0333333333299</v>
      </c>
      <c r="AL109" s="1">
        <v>923.51666666666597</v>
      </c>
      <c r="AM109" s="1">
        <v>59746.2</v>
      </c>
      <c r="AN109" s="1">
        <v>0</v>
      </c>
      <c r="AO109" s="1">
        <v>13800.7</v>
      </c>
      <c r="AP109" s="1">
        <v>5405.7333333333299</v>
      </c>
      <c r="AQ109" s="1">
        <v>11152.9416666666</v>
      </c>
      <c r="AR109" s="1">
        <v>195618</v>
      </c>
      <c r="AS109" s="1">
        <v>194802</v>
      </c>
      <c r="AT109" s="1">
        <v>103035</v>
      </c>
      <c r="AU109" s="1">
        <v>98611</v>
      </c>
      <c r="AV109" s="1">
        <v>3384.36669921875</v>
      </c>
      <c r="AW109" s="1">
        <v>3521.1103515625</v>
      </c>
      <c r="AX109" s="1">
        <v>3490.12451171875</v>
      </c>
      <c r="AY109" s="1">
        <v>12918.4248046875</v>
      </c>
      <c r="AZ109" s="1">
        <v>3948.93969726562</v>
      </c>
      <c r="BA109" s="1">
        <v>3426.16284179687</v>
      </c>
      <c r="BB109" s="1">
        <v>3487.787109375</v>
      </c>
      <c r="BC109" s="1">
        <v>5702.72607421875</v>
      </c>
      <c r="BD109" s="1">
        <v>3723.38500976562</v>
      </c>
      <c r="BE109" s="1">
        <v>3612.8359375</v>
      </c>
      <c r="BF109" s="1">
        <v>3832.76953125</v>
      </c>
      <c r="BG109" s="1">
        <v>13029.341796875</v>
      </c>
      <c r="BH109" s="1">
        <f t="shared" si="3"/>
        <v>64077.97436523436</v>
      </c>
      <c r="BI109" s="1">
        <f t="shared" si="4"/>
        <v>4331.7743652343634</v>
      </c>
      <c r="BJ109" s="1">
        <f t="shared" si="5"/>
        <v>18764269.15130157</v>
      </c>
    </row>
    <row r="110" spans="1:62" x14ac:dyDescent="0.25">
      <c r="A110" s="1">
        <v>103329</v>
      </c>
      <c r="B110" s="1">
        <v>103705</v>
      </c>
      <c r="C110" s="1">
        <v>142</v>
      </c>
      <c r="D110" s="1">
        <v>1</v>
      </c>
      <c r="E110" s="1">
        <v>142</v>
      </c>
      <c r="F110" s="1">
        <v>142</v>
      </c>
      <c r="G110" s="1">
        <v>90</v>
      </c>
      <c r="H110" s="1">
        <v>90</v>
      </c>
      <c r="I110" s="1">
        <v>19.41</v>
      </c>
      <c r="J110" s="1">
        <v>17.48</v>
      </c>
      <c r="K110" s="1" t="s">
        <v>125</v>
      </c>
      <c r="L110" s="1">
        <v>4</v>
      </c>
      <c r="M110" s="1" t="s">
        <v>126</v>
      </c>
      <c r="N110" s="1">
        <v>142</v>
      </c>
      <c r="O110" s="1">
        <v>300.33333333333297</v>
      </c>
      <c r="P110" s="1">
        <v>232.53333333333299</v>
      </c>
      <c r="Q110" s="1">
        <v>198.2</v>
      </c>
      <c r="R110" s="1">
        <v>195.63333333333301</v>
      </c>
      <c r="S110" s="1">
        <v>248.13333333333301</v>
      </c>
      <c r="T110" s="1">
        <v>480.7</v>
      </c>
      <c r="U110" s="1">
        <v>813.1</v>
      </c>
      <c r="V110" s="1">
        <v>1163.5333333333299</v>
      </c>
      <c r="W110" s="1">
        <v>1275.7666666666601</v>
      </c>
      <c r="X110" s="1">
        <v>1477.2666666666601</v>
      </c>
      <c r="Y110" s="1">
        <v>1621.5999999999899</v>
      </c>
      <c r="Z110" s="1">
        <v>1762.6</v>
      </c>
      <c r="AA110" s="1">
        <v>1832.7</v>
      </c>
      <c r="AB110" s="1">
        <v>1907.4</v>
      </c>
      <c r="AC110" s="1">
        <v>2212.1666666666601</v>
      </c>
      <c r="AD110" s="1">
        <v>2820.13333333333</v>
      </c>
      <c r="AE110" s="1">
        <v>3354</v>
      </c>
      <c r="AF110" s="1">
        <v>3419.0333333333301</v>
      </c>
      <c r="AG110" s="1">
        <v>2633.0333333333301</v>
      </c>
      <c r="AH110" s="1">
        <v>1632</v>
      </c>
      <c r="AI110" s="1">
        <v>1170.93333333333</v>
      </c>
      <c r="AJ110" s="1">
        <v>969.6</v>
      </c>
      <c r="AK110" s="1">
        <v>646.46666666666601</v>
      </c>
      <c r="AL110" s="1">
        <v>427.666666666666</v>
      </c>
      <c r="AM110" s="1">
        <v>32794.533333333296</v>
      </c>
      <c r="AN110" s="1">
        <v>0</v>
      </c>
      <c r="AO110" s="1">
        <v>7124.2999999999902</v>
      </c>
      <c r="AP110" s="1">
        <v>4265.0333333333301</v>
      </c>
      <c r="AQ110" s="1">
        <v>4389.5</v>
      </c>
      <c r="AR110" s="1">
        <v>0</v>
      </c>
      <c r="AS110" s="1">
        <v>0</v>
      </c>
      <c r="AT110" s="1">
        <v>103329</v>
      </c>
      <c r="AU110" s="1">
        <v>103705</v>
      </c>
      <c r="AV110" s="1">
        <v>1551.52429199218</v>
      </c>
      <c r="AW110" s="1">
        <v>2782.10961914062</v>
      </c>
      <c r="AX110" s="1">
        <v>2608.54467773437</v>
      </c>
      <c r="AY110" s="1">
        <v>3707.30346679687</v>
      </c>
      <c r="AZ110" s="1">
        <v>1245.2939453125</v>
      </c>
      <c r="BA110" s="1">
        <v>2059.3994140625</v>
      </c>
      <c r="BB110" s="1">
        <v>1292.85229492187</v>
      </c>
      <c r="BC110" s="1">
        <v>4842.67333984375</v>
      </c>
      <c r="BD110" s="1">
        <v>3156.17651367187</v>
      </c>
      <c r="BE110" s="1">
        <v>1062.50170898437</v>
      </c>
      <c r="BF110" s="1">
        <v>431.91510009765602</v>
      </c>
      <c r="BG110" s="1">
        <v>6945.4208984375</v>
      </c>
      <c r="BH110" s="1">
        <f t="shared" si="3"/>
        <v>31685.715270996057</v>
      </c>
      <c r="BI110" s="1">
        <f t="shared" si="4"/>
        <v>-1108.8180623372391</v>
      </c>
      <c r="BJ110" s="1">
        <f t="shared" si="5"/>
        <v>1229477.4953653095</v>
      </c>
    </row>
    <row r="111" spans="1:62" x14ac:dyDescent="0.25">
      <c r="A111" s="1">
        <v>103654</v>
      </c>
      <c r="B111" s="1">
        <v>105525</v>
      </c>
      <c r="C111" s="1">
        <v>32</v>
      </c>
      <c r="D111" s="1">
        <v>2</v>
      </c>
      <c r="E111" s="1">
        <v>32</v>
      </c>
      <c r="F111" s="1">
        <v>32</v>
      </c>
      <c r="G111" s="1">
        <v>405</v>
      </c>
      <c r="H111" s="1">
        <v>405</v>
      </c>
      <c r="I111" s="1">
        <v>7</v>
      </c>
      <c r="J111" s="1">
        <v>6.97</v>
      </c>
      <c r="K111" s="1" t="s">
        <v>125</v>
      </c>
      <c r="L111" s="1">
        <v>2</v>
      </c>
      <c r="M111" s="1" t="s">
        <v>126</v>
      </c>
      <c r="N111" s="1">
        <v>32</v>
      </c>
      <c r="O111" s="1">
        <v>641.11666666666599</v>
      </c>
      <c r="P111" s="1">
        <v>452.183333333333</v>
      </c>
      <c r="Q111" s="1">
        <v>434.78333333333302</v>
      </c>
      <c r="R111" s="1">
        <v>396.05</v>
      </c>
      <c r="S111" s="1">
        <v>831.81666666666604</v>
      </c>
      <c r="T111" s="1">
        <v>1982.4166666666599</v>
      </c>
      <c r="U111" s="1">
        <v>3274.13333333333</v>
      </c>
      <c r="V111" s="1">
        <v>3468.7166666666599</v>
      </c>
      <c r="W111" s="1">
        <v>3156.5833333333298</v>
      </c>
      <c r="X111" s="1">
        <v>3066.4833333333299</v>
      </c>
      <c r="Y111" s="1">
        <v>3190.4333333333302</v>
      </c>
      <c r="Z111" s="1">
        <v>3346.0666666666598</v>
      </c>
      <c r="AA111" s="1">
        <v>3492.0833333333298</v>
      </c>
      <c r="AB111" s="1">
        <v>3480.75</v>
      </c>
      <c r="AC111" s="1">
        <v>3489.8166666666598</v>
      </c>
      <c r="AD111" s="1">
        <v>3465.3166666666598</v>
      </c>
      <c r="AE111" s="1">
        <v>3520.6666666666601</v>
      </c>
      <c r="AF111" s="1">
        <v>3533.9666666666599</v>
      </c>
      <c r="AG111" s="1">
        <v>3500.4333333333302</v>
      </c>
      <c r="AH111" s="1">
        <v>3065.11666666666</v>
      </c>
      <c r="AI111" s="1">
        <v>2529.5833333333298</v>
      </c>
      <c r="AJ111" s="1">
        <v>2303.75</v>
      </c>
      <c r="AK111" s="1">
        <v>1754.81666666666</v>
      </c>
      <c r="AL111" s="1">
        <v>1178.61666666666</v>
      </c>
      <c r="AM111" s="1">
        <v>59555.7</v>
      </c>
      <c r="AN111" s="1">
        <v>0</v>
      </c>
      <c r="AO111" s="1">
        <v>13509.333333333299</v>
      </c>
      <c r="AP111" s="1">
        <v>6565.55</v>
      </c>
      <c r="AQ111" s="1">
        <v>13070.291666666601</v>
      </c>
      <c r="AR111" s="1">
        <v>195298</v>
      </c>
      <c r="AS111" s="1">
        <v>195306</v>
      </c>
      <c r="AT111" s="1">
        <v>103654</v>
      </c>
      <c r="AU111" s="1">
        <v>105525</v>
      </c>
      <c r="AV111" s="1">
        <v>3618.08374023437</v>
      </c>
      <c r="AW111" s="1">
        <v>4581.07373046875</v>
      </c>
      <c r="AX111" s="1">
        <v>4445.0078125</v>
      </c>
      <c r="AY111" s="1">
        <v>13400.5439453125</v>
      </c>
      <c r="AZ111" s="1">
        <v>3884.91796875</v>
      </c>
      <c r="BA111" s="1">
        <v>4013.62426757812</v>
      </c>
      <c r="BB111" s="1">
        <v>3585.27490234375</v>
      </c>
      <c r="BC111" s="1">
        <v>7234.6123046875</v>
      </c>
      <c r="BD111" s="1">
        <v>4942.48046875</v>
      </c>
      <c r="BE111" s="1">
        <v>3645.37280273437</v>
      </c>
      <c r="BF111" s="1">
        <v>3380.8916015625</v>
      </c>
      <c r="BG111" s="1">
        <v>14806.2744140625</v>
      </c>
      <c r="BH111" s="1">
        <f t="shared" si="3"/>
        <v>71538.157958984346</v>
      </c>
      <c r="BI111" s="1">
        <f t="shared" si="4"/>
        <v>11982.457958984349</v>
      </c>
      <c r="BJ111" s="1">
        <f t="shared" si="5"/>
        <v>143579298.73882738</v>
      </c>
    </row>
    <row r="112" spans="1:62" x14ac:dyDescent="0.25">
      <c r="A112" s="1">
        <v>104558</v>
      </c>
      <c r="B112" s="1">
        <v>102669</v>
      </c>
      <c r="C112" s="1">
        <v>278</v>
      </c>
      <c r="D112" s="1">
        <v>2</v>
      </c>
      <c r="E112" s="1">
        <v>278</v>
      </c>
      <c r="F112" s="1">
        <v>278</v>
      </c>
      <c r="G112" s="1">
        <v>5</v>
      </c>
      <c r="H112" s="1">
        <v>5</v>
      </c>
      <c r="I112" s="1">
        <v>159.57</v>
      </c>
      <c r="J112" s="1">
        <v>159.63</v>
      </c>
      <c r="K112" s="1" t="s">
        <v>125</v>
      </c>
      <c r="L112" s="1">
        <v>4</v>
      </c>
      <c r="M112" s="1" t="s">
        <v>126</v>
      </c>
      <c r="N112" s="1">
        <v>278</v>
      </c>
      <c r="O112" s="1">
        <v>982.26666666666597</v>
      </c>
      <c r="P112" s="1">
        <v>653</v>
      </c>
      <c r="Q112" s="1">
        <v>604.5</v>
      </c>
      <c r="R112" s="1">
        <v>802.46666666666601</v>
      </c>
      <c r="S112" s="1">
        <v>1676.86666666666</v>
      </c>
      <c r="T112" s="1">
        <v>4088.13333333333</v>
      </c>
      <c r="U112" s="1">
        <v>6318.6666666666597</v>
      </c>
      <c r="V112" s="1">
        <v>6422.3666666666604</v>
      </c>
      <c r="W112" s="1">
        <v>5686.1999999999898</v>
      </c>
      <c r="X112" s="1">
        <v>5179.0333333333301</v>
      </c>
      <c r="Y112" s="1">
        <v>4992.4666666666599</v>
      </c>
      <c r="Z112" s="1">
        <v>4983.8999999999996</v>
      </c>
      <c r="AA112" s="1">
        <v>5119.8666666666604</v>
      </c>
      <c r="AB112" s="1">
        <v>5219.1333333333296</v>
      </c>
      <c r="AC112" s="1">
        <v>5523</v>
      </c>
      <c r="AD112" s="1">
        <v>5553.9</v>
      </c>
      <c r="AE112" s="1">
        <v>5535.4</v>
      </c>
      <c r="AF112" s="1">
        <v>5433</v>
      </c>
      <c r="AG112" s="1">
        <v>4783</v>
      </c>
      <c r="AH112" s="1">
        <v>3630.5333333333301</v>
      </c>
      <c r="AI112" s="1">
        <v>3195.1666666666601</v>
      </c>
      <c r="AJ112" s="1">
        <v>3083.7666666666601</v>
      </c>
      <c r="AK112" s="1">
        <v>2511.7333333333299</v>
      </c>
      <c r="AL112" s="1">
        <v>1661.93333333333</v>
      </c>
      <c r="AM112" s="1">
        <v>93640.299999999799</v>
      </c>
      <c r="AN112" s="1">
        <v>0</v>
      </c>
      <c r="AO112" s="1">
        <v>20315.366666666599</v>
      </c>
      <c r="AP112" s="1">
        <v>8413.5333333333292</v>
      </c>
      <c r="AQ112" s="1">
        <v>15171.7</v>
      </c>
      <c r="AR112" s="1">
        <v>195220</v>
      </c>
      <c r="AS112" s="1">
        <v>195119</v>
      </c>
      <c r="AT112" s="1">
        <v>104558</v>
      </c>
      <c r="AU112" s="1">
        <v>102669</v>
      </c>
      <c r="AV112" s="1">
        <v>5272.54736328125</v>
      </c>
      <c r="AW112" s="1">
        <v>5268.0087890625</v>
      </c>
      <c r="AX112" s="1">
        <v>5646.6259765625</v>
      </c>
      <c r="AY112" s="1">
        <v>11886.416015625</v>
      </c>
      <c r="AZ112" s="1">
        <v>6341.88720703125</v>
      </c>
      <c r="BA112" s="1">
        <v>5240.2333984375</v>
      </c>
      <c r="BB112" s="1">
        <v>5297.5166015625</v>
      </c>
      <c r="BC112" s="1">
        <v>8177.833984375</v>
      </c>
      <c r="BD112" s="1">
        <v>5635.33642578125</v>
      </c>
      <c r="BE112" s="1">
        <v>5587.76708984375</v>
      </c>
      <c r="BF112" s="1">
        <v>3619.97802734375</v>
      </c>
      <c r="BG112" s="1">
        <v>20249.1328125</v>
      </c>
      <c r="BH112" s="1">
        <f t="shared" si="3"/>
        <v>88223.28369140625</v>
      </c>
      <c r="BI112" s="1">
        <f t="shared" si="4"/>
        <v>-5417.0163085935492</v>
      </c>
      <c r="BJ112" s="1">
        <f t="shared" si="5"/>
        <v>29344065.687568482</v>
      </c>
    </row>
    <row r="113" spans="1:62" x14ac:dyDescent="0.25">
      <c r="A113" s="1">
        <v>104623</v>
      </c>
      <c r="B113" s="1">
        <v>103127</v>
      </c>
      <c r="C113" s="1">
        <v>135</v>
      </c>
      <c r="D113" s="1">
        <v>1</v>
      </c>
      <c r="E113" s="1">
        <v>135</v>
      </c>
      <c r="F113" s="1">
        <v>135</v>
      </c>
      <c r="G113" s="1">
        <v>90</v>
      </c>
      <c r="H113" s="1">
        <v>90</v>
      </c>
      <c r="I113" s="1">
        <v>19.41</v>
      </c>
      <c r="J113" s="1">
        <v>17.48</v>
      </c>
      <c r="K113" s="1" t="s">
        <v>125</v>
      </c>
      <c r="L113" s="1">
        <v>3</v>
      </c>
      <c r="M113" s="1" t="s">
        <v>126</v>
      </c>
      <c r="N113" s="1">
        <v>135</v>
      </c>
      <c r="O113" s="1">
        <v>260.35000000000002</v>
      </c>
      <c r="P113" s="1">
        <v>185.55</v>
      </c>
      <c r="Q113" s="1">
        <v>170.7</v>
      </c>
      <c r="R113" s="1">
        <v>180.4</v>
      </c>
      <c r="S113" s="1">
        <v>331.72500000000002</v>
      </c>
      <c r="T113" s="1">
        <v>898.32500000000005</v>
      </c>
      <c r="U113" s="1">
        <v>2195.625</v>
      </c>
      <c r="V113" s="1">
        <v>3050.7</v>
      </c>
      <c r="W113" s="1">
        <v>2514.6</v>
      </c>
      <c r="X113" s="1">
        <v>1914.075</v>
      </c>
      <c r="Y113" s="1">
        <v>1564.4</v>
      </c>
      <c r="Z113" s="1">
        <v>1569.2</v>
      </c>
      <c r="AA113" s="1">
        <v>1593.2249999999999</v>
      </c>
      <c r="AB113" s="1">
        <v>1636.325</v>
      </c>
      <c r="AC113" s="1">
        <v>1747.15</v>
      </c>
      <c r="AD113" s="1">
        <v>1830.075</v>
      </c>
      <c r="AE113" s="1">
        <v>1891.95</v>
      </c>
      <c r="AF113" s="1">
        <v>1772.325</v>
      </c>
      <c r="AG113" s="1">
        <v>1492.82499999999</v>
      </c>
      <c r="AH113" s="1">
        <v>1181.625</v>
      </c>
      <c r="AI113" s="1">
        <v>940.15</v>
      </c>
      <c r="AJ113" s="1">
        <v>829.849999999999</v>
      </c>
      <c r="AK113" s="1">
        <v>580.17499999999995</v>
      </c>
      <c r="AL113" s="1">
        <v>388.47500000000002</v>
      </c>
      <c r="AM113" s="1">
        <v>30719.8</v>
      </c>
      <c r="AN113" s="1">
        <v>0</v>
      </c>
      <c r="AO113" s="1">
        <v>6363.15</v>
      </c>
      <c r="AP113" s="1">
        <v>2674.45</v>
      </c>
      <c r="AQ113" s="1">
        <v>3867.375</v>
      </c>
      <c r="AR113" s="1">
        <v>0</v>
      </c>
      <c r="AS113" s="1">
        <v>0</v>
      </c>
      <c r="AT113" s="1">
        <v>104623</v>
      </c>
      <c r="AU113" s="1">
        <v>103127</v>
      </c>
      <c r="AV113" s="1">
        <v>2347.16528320312</v>
      </c>
      <c r="AW113" s="1">
        <v>1588.26989746093</v>
      </c>
      <c r="AX113" s="1">
        <v>1649.91650390625</v>
      </c>
      <c r="AY113" s="1">
        <v>3676.04296875</v>
      </c>
      <c r="AZ113" s="1">
        <v>2728.83032226562</v>
      </c>
      <c r="BA113" s="1">
        <v>1809.50610351562</v>
      </c>
      <c r="BB113" s="1">
        <v>2218.82739257812</v>
      </c>
      <c r="BC113" s="1">
        <v>2554.95166015625</v>
      </c>
      <c r="BD113" s="1">
        <v>1561.48083496093</v>
      </c>
      <c r="BE113" s="1">
        <v>2411.91650390625</v>
      </c>
      <c r="BF113" s="1">
        <v>1043.13659667968</v>
      </c>
      <c r="BG113" s="1">
        <v>7504.41357421875</v>
      </c>
      <c r="BH113" s="1">
        <f t="shared" si="3"/>
        <v>31094.457641601519</v>
      </c>
      <c r="BI113" s="1">
        <f t="shared" si="4"/>
        <v>374.65764160151957</v>
      </c>
      <c r="BJ113" s="1">
        <f t="shared" si="5"/>
        <v>140368.3484104127</v>
      </c>
    </row>
    <row r="114" spans="1:62" x14ac:dyDescent="0.25">
      <c r="A114" s="1">
        <v>105522</v>
      </c>
      <c r="B114" s="1">
        <v>103725</v>
      </c>
      <c r="C114" s="1">
        <v>38</v>
      </c>
      <c r="D114" s="1">
        <v>2</v>
      </c>
      <c r="E114" s="1">
        <v>38</v>
      </c>
      <c r="F114" s="1">
        <v>38</v>
      </c>
      <c r="G114" s="1">
        <v>405</v>
      </c>
      <c r="H114" s="1">
        <v>405</v>
      </c>
      <c r="I114" s="1">
        <v>7</v>
      </c>
      <c r="J114" s="1">
        <v>6.97</v>
      </c>
      <c r="K114" s="1" t="s">
        <v>125</v>
      </c>
      <c r="L114" s="1">
        <v>2</v>
      </c>
      <c r="M114" s="1" t="s">
        <v>126</v>
      </c>
      <c r="N114" s="1">
        <v>38</v>
      </c>
      <c r="O114" s="1">
        <v>584.46666666666601</v>
      </c>
      <c r="P114" s="1">
        <v>353.25</v>
      </c>
      <c r="Q114" s="1">
        <v>330.9</v>
      </c>
      <c r="R114" s="1">
        <v>485.26666666666603</v>
      </c>
      <c r="S114" s="1">
        <v>1180.9833333333299</v>
      </c>
      <c r="T114" s="1">
        <v>2861.7833333333301</v>
      </c>
      <c r="U114" s="1">
        <v>3766.36666666666</v>
      </c>
      <c r="V114" s="1">
        <v>3428.2833333333301</v>
      </c>
      <c r="W114" s="1">
        <v>3383</v>
      </c>
      <c r="X114" s="1">
        <v>3488.4833333333299</v>
      </c>
      <c r="Y114" s="1">
        <v>3470.5833333333298</v>
      </c>
      <c r="Z114" s="1">
        <v>3563.4166666666601</v>
      </c>
      <c r="AA114" s="1">
        <v>3528.2166666666599</v>
      </c>
      <c r="AB114" s="1">
        <v>3549.7666666666601</v>
      </c>
      <c r="AC114" s="1">
        <v>3681.75</v>
      </c>
      <c r="AD114" s="1">
        <v>3760.2833333333301</v>
      </c>
      <c r="AE114" s="1">
        <v>3846.38333333333</v>
      </c>
      <c r="AF114" s="1">
        <v>3828.7333333333299</v>
      </c>
      <c r="AG114" s="1">
        <v>3358.7833333333301</v>
      </c>
      <c r="AH114" s="1">
        <v>2352.6</v>
      </c>
      <c r="AI114" s="1">
        <v>2097.9</v>
      </c>
      <c r="AJ114" s="1">
        <v>1988.75</v>
      </c>
      <c r="AK114" s="1">
        <v>1493</v>
      </c>
      <c r="AL114" s="1">
        <v>971.58333333333303</v>
      </c>
      <c r="AM114" s="1">
        <v>61354.533333333296</v>
      </c>
      <c r="AN114" s="1">
        <v>0</v>
      </c>
      <c r="AO114" s="1">
        <v>14111.983333333301</v>
      </c>
      <c r="AP114" s="1">
        <v>5711.3833333333296</v>
      </c>
      <c r="AQ114" s="1">
        <v>11685.8749999999</v>
      </c>
      <c r="AR114" s="1">
        <v>195136</v>
      </c>
      <c r="AS114" s="1">
        <v>195473</v>
      </c>
      <c r="AT114" s="1">
        <v>105522</v>
      </c>
      <c r="AU114" s="1">
        <v>103725</v>
      </c>
      <c r="AV114" s="1">
        <v>3617.36547851562</v>
      </c>
      <c r="AW114" s="1">
        <v>4008.75366210937</v>
      </c>
      <c r="AX114" s="1">
        <v>3973.25146484375</v>
      </c>
      <c r="AY114" s="1">
        <v>13633.466796875</v>
      </c>
      <c r="AZ114" s="1">
        <v>4144.2197265625</v>
      </c>
      <c r="BA114" s="1">
        <v>3788.78637695312</v>
      </c>
      <c r="BB114" s="1">
        <v>3641.16088867187</v>
      </c>
      <c r="BC114" s="1">
        <v>6737.94287109375</v>
      </c>
      <c r="BD114" s="1">
        <v>4313.43505859375</v>
      </c>
      <c r="BE114" s="1">
        <v>3808.40405273437</v>
      </c>
      <c r="BF114" s="1">
        <v>3902.869140625</v>
      </c>
      <c r="BG114" s="1">
        <v>14330.251953125</v>
      </c>
      <c r="BH114" s="1">
        <f t="shared" si="3"/>
        <v>69899.907470703096</v>
      </c>
      <c r="BI114" s="1">
        <f t="shared" si="4"/>
        <v>8545.3741373697994</v>
      </c>
      <c r="BJ114" s="1">
        <f t="shared" si="5"/>
        <v>73023419.14762865</v>
      </c>
    </row>
    <row r="115" spans="1:62" x14ac:dyDescent="0.25">
      <c r="A115" s="1">
        <v>106026</v>
      </c>
      <c r="B115" s="1">
        <v>108032</v>
      </c>
      <c r="C115" s="1">
        <v>52</v>
      </c>
      <c r="D115" s="1">
        <v>2</v>
      </c>
      <c r="E115" s="1">
        <v>52</v>
      </c>
      <c r="F115" s="1">
        <v>52</v>
      </c>
      <c r="G115" s="1">
        <v>405</v>
      </c>
      <c r="H115" s="1">
        <v>405</v>
      </c>
      <c r="I115" s="1">
        <v>6.08</v>
      </c>
      <c r="J115" s="1">
        <v>6.05</v>
      </c>
      <c r="K115" s="1" t="s">
        <v>125</v>
      </c>
      <c r="L115" s="1">
        <v>2</v>
      </c>
      <c r="M115" s="1" t="s">
        <v>126</v>
      </c>
      <c r="N115" s="1">
        <v>52</v>
      </c>
      <c r="O115" s="1">
        <v>613.94999999999902</v>
      </c>
      <c r="P115" s="1">
        <v>433.38333333333298</v>
      </c>
      <c r="Q115" s="1">
        <v>418.81666666666598</v>
      </c>
      <c r="R115" s="1">
        <v>385.5</v>
      </c>
      <c r="S115" s="1">
        <v>824.83333333333303</v>
      </c>
      <c r="T115" s="1">
        <v>1946.7666666666601</v>
      </c>
      <c r="U115" s="1">
        <v>3229.38333333333</v>
      </c>
      <c r="V115" s="1">
        <v>3400.6</v>
      </c>
      <c r="W115" s="1">
        <v>3110.38333333333</v>
      </c>
      <c r="X115" s="1">
        <v>2999.5166666666601</v>
      </c>
      <c r="Y115" s="1">
        <v>3085.55</v>
      </c>
      <c r="Z115" s="1">
        <v>3240.0666666666598</v>
      </c>
      <c r="AA115" s="1">
        <v>3370.35</v>
      </c>
      <c r="AB115" s="1">
        <v>3351.5</v>
      </c>
      <c r="AC115" s="1">
        <v>3376.2666666666601</v>
      </c>
      <c r="AD115" s="1">
        <v>3336.8999999999901</v>
      </c>
      <c r="AE115" s="1">
        <v>3382.6666666666601</v>
      </c>
      <c r="AF115" s="1">
        <v>3385.9333333333302</v>
      </c>
      <c r="AG115" s="1">
        <v>3340.9333333333302</v>
      </c>
      <c r="AH115" s="1">
        <v>2919.4166666666601</v>
      </c>
      <c r="AI115" s="1">
        <v>2389.0666666666598</v>
      </c>
      <c r="AJ115" s="1">
        <v>2176.6833333333302</v>
      </c>
      <c r="AK115" s="1">
        <v>1667.5</v>
      </c>
      <c r="AL115" s="1">
        <v>1126.2833333333299</v>
      </c>
      <c r="AM115" s="1">
        <v>57512.25</v>
      </c>
      <c r="AN115" s="1">
        <v>0</v>
      </c>
      <c r="AO115" s="1">
        <v>13047.4666666666</v>
      </c>
      <c r="AP115" s="1">
        <v>6260.35</v>
      </c>
      <c r="AQ115" s="1">
        <v>10036.016666666599</v>
      </c>
      <c r="AR115" s="1">
        <v>195284</v>
      </c>
      <c r="AS115" s="1">
        <v>195285</v>
      </c>
      <c r="AT115" s="1">
        <v>106026</v>
      </c>
      <c r="AU115" s="1">
        <v>108032</v>
      </c>
      <c r="AV115" s="1">
        <v>3440.05029296875</v>
      </c>
      <c r="AW115" s="1">
        <v>4255.2529296875</v>
      </c>
      <c r="AX115" s="1">
        <v>4139.53271484375</v>
      </c>
      <c r="AY115" s="1">
        <v>13258.26171875</v>
      </c>
      <c r="AZ115" s="1">
        <v>3762.15942382812</v>
      </c>
      <c r="BA115" s="1">
        <v>3760.53686523437</v>
      </c>
      <c r="BB115" s="1">
        <v>3483.71655273437</v>
      </c>
      <c r="BC115" s="1">
        <v>6750.6171875</v>
      </c>
      <c r="BD115" s="1">
        <v>4529.4091796875</v>
      </c>
      <c r="BE115" s="1">
        <v>3597.20874023437</v>
      </c>
      <c r="BF115" s="1">
        <v>3369.14819335937</v>
      </c>
      <c r="BG115" s="1">
        <v>14231.2705078125</v>
      </c>
      <c r="BH115" s="1">
        <f t="shared" si="3"/>
        <v>68577.164306640596</v>
      </c>
      <c r="BI115" s="1">
        <f t="shared" si="4"/>
        <v>11064.914306640596</v>
      </c>
      <c r="BJ115" s="1">
        <f t="shared" si="5"/>
        <v>122432328.61329974</v>
      </c>
    </row>
    <row r="116" spans="1:62" x14ac:dyDescent="0.25">
      <c r="A116" s="1">
        <v>109142</v>
      </c>
      <c r="B116" s="1">
        <v>184264</v>
      </c>
      <c r="C116" s="1">
        <v>20</v>
      </c>
      <c r="D116" s="1">
        <v>2</v>
      </c>
      <c r="E116" s="1">
        <v>20</v>
      </c>
      <c r="F116" s="1">
        <v>20</v>
      </c>
      <c r="G116" s="1">
        <v>405</v>
      </c>
      <c r="H116" s="1">
        <v>405</v>
      </c>
      <c r="I116" s="1">
        <v>5.32</v>
      </c>
      <c r="J116" s="1">
        <v>5.29</v>
      </c>
      <c r="K116" s="1" t="s">
        <v>125</v>
      </c>
      <c r="L116" s="1">
        <v>2</v>
      </c>
      <c r="M116" s="1" t="s">
        <v>126</v>
      </c>
      <c r="N116" s="1">
        <v>20</v>
      </c>
      <c r="O116" s="1">
        <v>484.8</v>
      </c>
      <c r="P116" s="1">
        <v>331.6</v>
      </c>
      <c r="Q116" s="1">
        <v>322.14999999999901</v>
      </c>
      <c r="R116" s="1">
        <v>301.53333333333302</v>
      </c>
      <c r="S116" s="1">
        <v>627.18333333333305</v>
      </c>
      <c r="T116" s="1">
        <v>1463.93333333333</v>
      </c>
      <c r="U116" s="1">
        <v>2457.88333333333</v>
      </c>
      <c r="V116" s="1">
        <v>2492.3000000000002</v>
      </c>
      <c r="W116" s="1">
        <v>2383.65</v>
      </c>
      <c r="X116" s="1">
        <v>2356.4</v>
      </c>
      <c r="Y116" s="1">
        <v>2407.3166666666598</v>
      </c>
      <c r="Z116" s="1">
        <v>2510.2333333333299</v>
      </c>
      <c r="AA116" s="1">
        <v>2590.1833333333302</v>
      </c>
      <c r="AB116" s="1">
        <v>2548.1</v>
      </c>
      <c r="AC116" s="1">
        <v>2596.3333333333298</v>
      </c>
      <c r="AD116" s="1">
        <v>2583.2666666666601</v>
      </c>
      <c r="AE116" s="1">
        <v>2662.2166666666599</v>
      </c>
      <c r="AF116" s="1">
        <v>2654.0833333333298</v>
      </c>
      <c r="AG116" s="1">
        <v>2601.0833333333298</v>
      </c>
      <c r="AH116" s="1">
        <v>2231.4333333333302</v>
      </c>
      <c r="AI116" s="1">
        <v>1844.05</v>
      </c>
      <c r="AJ116" s="1">
        <v>1716.85</v>
      </c>
      <c r="AK116" s="1">
        <v>1303.6500000000001</v>
      </c>
      <c r="AL116" s="1">
        <v>869.15</v>
      </c>
      <c r="AM116" s="1">
        <v>44339.383333333302</v>
      </c>
      <c r="AN116" s="1">
        <v>0</v>
      </c>
      <c r="AO116" s="1">
        <v>10055.833333333299</v>
      </c>
      <c r="AP116" s="1">
        <v>4832.5166666666601</v>
      </c>
      <c r="AQ116" s="1">
        <v>9663.4666666666599</v>
      </c>
      <c r="AR116" s="1">
        <v>194995</v>
      </c>
      <c r="AS116" s="1">
        <v>195711</v>
      </c>
      <c r="AT116" s="1">
        <v>109142</v>
      </c>
      <c r="AU116" s="1">
        <v>184264</v>
      </c>
      <c r="AV116" s="1">
        <v>3554.42065429687</v>
      </c>
      <c r="AW116" s="1">
        <v>4338.79833984375</v>
      </c>
      <c r="AX116" s="1">
        <v>4262.2822265625</v>
      </c>
      <c r="AY116" s="1">
        <v>13362.6611328125</v>
      </c>
      <c r="AZ116" s="1">
        <v>3782.02563476562</v>
      </c>
      <c r="BA116" s="1">
        <v>3922.14794921875</v>
      </c>
      <c r="BB116" s="1">
        <v>3591.3603515625</v>
      </c>
      <c r="BC116" s="1">
        <v>6989.18896484375</v>
      </c>
      <c r="BD116" s="1">
        <v>4559.6845703125</v>
      </c>
      <c r="BE116" s="1">
        <v>3609.99560546875</v>
      </c>
      <c r="BF116" s="1">
        <v>3309.11743164062</v>
      </c>
      <c r="BG116" s="1">
        <v>14867.7490234375</v>
      </c>
      <c r="BH116" s="1">
        <f t="shared" si="3"/>
        <v>70149.431884765596</v>
      </c>
      <c r="BI116" s="1">
        <f t="shared" si="4"/>
        <v>25810.048551432294</v>
      </c>
      <c r="BJ116" s="1">
        <f t="shared" si="5"/>
        <v>666158606.22729218</v>
      </c>
    </row>
    <row r="117" spans="1:62" x14ac:dyDescent="0.25">
      <c r="A117" s="1">
        <v>109639</v>
      </c>
      <c r="B117" s="1">
        <v>110855</v>
      </c>
      <c r="C117" s="1">
        <v>231</v>
      </c>
      <c r="D117" s="1">
        <v>2</v>
      </c>
      <c r="E117" s="1">
        <v>231</v>
      </c>
      <c r="F117" s="1">
        <v>231</v>
      </c>
      <c r="G117" s="1">
        <v>5</v>
      </c>
      <c r="H117" s="1">
        <v>5</v>
      </c>
      <c r="I117" s="1">
        <v>156.52000000000001</v>
      </c>
      <c r="J117" s="1">
        <v>156.58000000000001</v>
      </c>
      <c r="K117" s="1" t="s">
        <v>125</v>
      </c>
      <c r="L117" s="1">
        <v>4</v>
      </c>
      <c r="M117" s="1" t="s">
        <v>126</v>
      </c>
      <c r="N117" s="1">
        <v>231</v>
      </c>
      <c r="O117" s="1">
        <v>1251.13333333333</v>
      </c>
      <c r="P117" s="1">
        <v>785.7</v>
      </c>
      <c r="Q117" s="1">
        <v>718.93333333333305</v>
      </c>
      <c r="R117" s="1">
        <v>645.86666666666599</v>
      </c>
      <c r="S117" s="1">
        <v>1127.86666666666</v>
      </c>
      <c r="T117" s="1">
        <v>2267.4666666666599</v>
      </c>
      <c r="U117" s="1">
        <v>3847.6</v>
      </c>
      <c r="V117" s="1">
        <v>4871.8999999999996</v>
      </c>
      <c r="W117" s="1">
        <v>4628</v>
      </c>
      <c r="X117" s="1">
        <v>4657.7999999999902</v>
      </c>
      <c r="Y117" s="1">
        <v>4936.5666666666602</v>
      </c>
      <c r="Z117" s="1">
        <v>5200.5</v>
      </c>
      <c r="AA117" s="1">
        <v>5315.3333333333303</v>
      </c>
      <c r="AB117" s="1">
        <v>5546.3</v>
      </c>
      <c r="AC117" s="1">
        <v>6363.9</v>
      </c>
      <c r="AD117" s="1">
        <v>6693</v>
      </c>
      <c r="AE117" s="1">
        <v>6629.4</v>
      </c>
      <c r="AF117" s="1">
        <v>6121.6666666666597</v>
      </c>
      <c r="AG117" s="1">
        <v>5376.6333333333296</v>
      </c>
      <c r="AH117" s="1">
        <v>4369.9666666666599</v>
      </c>
      <c r="AI117" s="1">
        <v>3724.2333333333299</v>
      </c>
      <c r="AJ117" s="1">
        <v>3555.13333333333</v>
      </c>
      <c r="AK117" s="1">
        <v>2937.2666666666601</v>
      </c>
      <c r="AL117" s="1">
        <v>2076.6666666666601</v>
      </c>
      <c r="AM117" s="1">
        <v>93648.833333333299</v>
      </c>
      <c r="AN117" s="1">
        <v>0</v>
      </c>
      <c r="AO117" s="1">
        <v>20998.7</v>
      </c>
      <c r="AP117" s="1">
        <v>9746.6</v>
      </c>
      <c r="AQ117" s="1">
        <v>16822.8</v>
      </c>
      <c r="AR117" s="1">
        <v>195641</v>
      </c>
      <c r="AS117" s="1">
        <v>194816</v>
      </c>
      <c r="AT117" s="1">
        <v>109639</v>
      </c>
      <c r="AU117" s="1">
        <v>110855</v>
      </c>
      <c r="AV117" s="1">
        <v>4721.32080078125</v>
      </c>
      <c r="AW117" s="1">
        <v>6397.181640625</v>
      </c>
      <c r="AX117" s="1">
        <v>6000.7734375</v>
      </c>
      <c r="AY117" s="1">
        <v>11466.2744140625</v>
      </c>
      <c r="AZ117" s="1">
        <v>4756.33349609375</v>
      </c>
      <c r="BA117" s="1">
        <v>5272.19091796875</v>
      </c>
      <c r="BB117" s="1">
        <v>4256.615234375</v>
      </c>
      <c r="BC117" s="1">
        <v>10056.005859375</v>
      </c>
      <c r="BD117" s="1">
        <v>7007.34228515625</v>
      </c>
      <c r="BE117" s="1">
        <v>4316.8984375</v>
      </c>
      <c r="BF117" s="1">
        <v>2494.8388671875</v>
      </c>
      <c r="BG117" s="1">
        <v>19463.701171875</v>
      </c>
      <c r="BH117" s="1">
        <f t="shared" si="3"/>
        <v>86209.4765625</v>
      </c>
      <c r="BI117" s="1">
        <f t="shared" si="4"/>
        <v>-7439.3567708332994</v>
      </c>
      <c r="BJ117" s="1">
        <f t="shared" si="5"/>
        <v>55344029.163743258</v>
      </c>
    </row>
    <row r="118" spans="1:62" x14ac:dyDescent="0.25">
      <c r="A118" s="1">
        <v>109771</v>
      </c>
      <c r="B118" s="1">
        <v>109033</v>
      </c>
      <c r="C118" s="1">
        <v>47</v>
      </c>
      <c r="D118" s="1">
        <v>2</v>
      </c>
      <c r="E118" s="1">
        <v>47</v>
      </c>
      <c r="F118" s="1">
        <v>47</v>
      </c>
      <c r="G118" s="1">
        <v>405</v>
      </c>
      <c r="H118" s="1">
        <v>405</v>
      </c>
      <c r="I118" s="1">
        <v>5.36</v>
      </c>
      <c r="J118" s="1">
        <v>5.33</v>
      </c>
      <c r="K118" s="1" t="s">
        <v>125</v>
      </c>
      <c r="L118" s="1">
        <v>2</v>
      </c>
      <c r="M118" s="1" t="s">
        <v>126</v>
      </c>
      <c r="N118" s="1">
        <v>47</v>
      </c>
      <c r="O118" s="1">
        <v>499.183333333333</v>
      </c>
      <c r="P118" s="1">
        <v>313.53333333333302</v>
      </c>
      <c r="Q118" s="1">
        <v>272.48333333333301</v>
      </c>
      <c r="R118" s="1">
        <v>415.78333333333302</v>
      </c>
      <c r="S118" s="1">
        <v>1098.36666666666</v>
      </c>
      <c r="T118" s="1">
        <v>2576.2666666666601</v>
      </c>
      <c r="U118" s="1">
        <v>3136.7666666666601</v>
      </c>
      <c r="V118" s="1">
        <v>2473.0499999999902</v>
      </c>
      <c r="W118" s="1">
        <v>2498.65</v>
      </c>
      <c r="X118" s="1">
        <v>2771.86666666666</v>
      </c>
      <c r="Y118" s="1">
        <v>2901.7166666666599</v>
      </c>
      <c r="Z118" s="1">
        <v>3024.7666666666601</v>
      </c>
      <c r="AA118" s="1">
        <v>2994.7666666666601</v>
      </c>
      <c r="AB118" s="1">
        <v>2974.6833333333302</v>
      </c>
      <c r="AC118" s="1">
        <v>3029.1833333333302</v>
      </c>
      <c r="AD118" s="1">
        <v>3093.4</v>
      </c>
      <c r="AE118" s="1">
        <v>3128.4333333333302</v>
      </c>
      <c r="AF118" s="1">
        <v>3089.8166666666598</v>
      </c>
      <c r="AG118" s="1">
        <v>2831.4833333333299</v>
      </c>
      <c r="AH118" s="1">
        <v>1997.86666666666</v>
      </c>
      <c r="AI118" s="1">
        <v>1797.65</v>
      </c>
      <c r="AJ118" s="1">
        <v>1728.4833333333299</v>
      </c>
      <c r="AK118" s="1">
        <v>1299.81666666666</v>
      </c>
      <c r="AL118" s="1">
        <v>843.48333333333301</v>
      </c>
      <c r="AM118" s="1">
        <v>50791.5</v>
      </c>
      <c r="AN118" s="1">
        <v>0</v>
      </c>
      <c r="AO118" s="1">
        <v>11895.9333333333</v>
      </c>
      <c r="AP118" s="1">
        <v>4829.3500000000004</v>
      </c>
      <c r="AQ118" s="1">
        <v>10191.516666663299</v>
      </c>
      <c r="AR118" s="1">
        <v>195725</v>
      </c>
      <c r="AS118" s="1">
        <v>195726</v>
      </c>
      <c r="AT118" s="1">
        <v>109771</v>
      </c>
      <c r="AU118" s="1">
        <v>109033</v>
      </c>
      <c r="AV118" s="1">
        <v>3450.24047851562</v>
      </c>
      <c r="AW118" s="1">
        <v>3895.796875</v>
      </c>
      <c r="AX118" s="1">
        <v>3971.5029296875</v>
      </c>
      <c r="AY118" s="1">
        <v>14121.8359375</v>
      </c>
      <c r="AZ118" s="1">
        <v>3971.83544921875</v>
      </c>
      <c r="BA118" s="1">
        <v>3737.7900390625</v>
      </c>
      <c r="BB118" s="1">
        <v>3575.1435546875</v>
      </c>
      <c r="BC118" s="1">
        <v>6767.25927734375</v>
      </c>
      <c r="BD118" s="1">
        <v>4261.94140625</v>
      </c>
      <c r="BE118" s="1">
        <v>3689.599609375</v>
      </c>
      <c r="BF118" s="1">
        <v>3882.42993164062</v>
      </c>
      <c r="BG118" s="1">
        <v>14240.8935546875</v>
      </c>
      <c r="BH118" s="1">
        <f t="shared" si="3"/>
        <v>69566.269042968735</v>
      </c>
      <c r="BI118" s="1">
        <f t="shared" si="4"/>
        <v>18774.769042968735</v>
      </c>
      <c r="BJ118" s="1">
        <f t="shared" si="5"/>
        <v>352491952.61681718</v>
      </c>
    </row>
    <row r="119" spans="1:62" x14ac:dyDescent="0.25">
      <c r="A119" s="1">
        <v>110883</v>
      </c>
      <c r="B119" s="1">
        <v>109640</v>
      </c>
      <c r="C119" s="1">
        <v>286</v>
      </c>
      <c r="D119" s="1">
        <v>2</v>
      </c>
      <c r="E119" s="1">
        <v>286</v>
      </c>
      <c r="F119" s="1">
        <v>286</v>
      </c>
      <c r="G119" s="1">
        <v>5</v>
      </c>
      <c r="H119" s="1">
        <v>5</v>
      </c>
      <c r="I119" s="1">
        <v>156.52000000000001</v>
      </c>
      <c r="J119" s="1">
        <v>156.58000000000001</v>
      </c>
      <c r="K119" s="1" t="s">
        <v>125</v>
      </c>
      <c r="L119" s="1">
        <v>4</v>
      </c>
      <c r="M119" s="1" t="s">
        <v>126</v>
      </c>
      <c r="N119" s="1">
        <v>286</v>
      </c>
      <c r="O119" s="1">
        <v>891.599999999999</v>
      </c>
      <c r="P119" s="1">
        <v>590.26666666666597</v>
      </c>
      <c r="Q119" s="1">
        <v>554.20000000000005</v>
      </c>
      <c r="R119" s="1">
        <v>720.5</v>
      </c>
      <c r="S119" s="1">
        <v>1470.8333333333301</v>
      </c>
      <c r="T119" s="1">
        <v>3762.3</v>
      </c>
      <c r="U119" s="1">
        <v>5606.3333333333303</v>
      </c>
      <c r="V119" s="1">
        <v>5849.8333333333303</v>
      </c>
      <c r="W119" s="1">
        <v>5252.9333333333298</v>
      </c>
      <c r="X119" s="1">
        <v>4790.7666666666601</v>
      </c>
      <c r="Y119" s="1">
        <v>4599.0333333333301</v>
      </c>
      <c r="Z119" s="1">
        <v>4626.7333333333299</v>
      </c>
      <c r="AA119" s="1">
        <v>4768.8999999999996</v>
      </c>
      <c r="AB119" s="1">
        <v>4812.3333333333303</v>
      </c>
      <c r="AC119" s="1">
        <v>4892.2333333333299</v>
      </c>
      <c r="AD119" s="1">
        <v>4894.7</v>
      </c>
      <c r="AE119" s="1">
        <v>4815.3666666666604</v>
      </c>
      <c r="AF119" s="1">
        <v>4910.4333333333298</v>
      </c>
      <c r="AG119" s="1">
        <v>4369.3999999999996</v>
      </c>
      <c r="AH119" s="1">
        <v>3353.5666666666598</v>
      </c>
      <c r="AI119" s="1">
        <v>3042.1</v>
      </c>
      <c r="AJ119" s="1">
        <v>2973.2</v>
      </c>
      <c r="AK119" s="1">
        <v>2359.7333333333299</v>
      </c>
      <c r="AL119" s="1">
        <v>1544.1666666666599</v>
      </c>
      <c r="AM119" s="1">
        <v>85451.466666666602</v>
      </c>
      <c r="AN119" s="1">
        <v>0</v>
      </c>
      <c r="AO119" s="1">
        <v>18807</v>
      </c>
      <c r="AP119" s="1">
        <v>7722.9666666666599</v>
      </c>
      <c r="AQ119" s="1">
        <v>14146.6</v>
      </c>
      <c r="AR119" s="1">
        <v>195141</v>
      </c>
      <c r="AS119" s="1">
        <v>195623</v>
      </c>
      <c r="AT119" s="1">
        <v>110883</v>
      </c>
      <c r="AU119" s="1">
        <v>109640</v>
      </c>
      <c r="AV119" s="1">
        <v>4858.5078125</v>
      </c>
      <c r="AW119" s="1">
        <v>4934.3134765625</v>
      </c>
      <c r="AX119" s="1">
        <v>5338.1689453125</v>
      </c>
      <c r="AY119" s="1">
        <v>11789.4990234375</v>
      </c>
      <c r="AZ119" s="1">
        <v>5802.80810546875</v>
      </c>
      <c r="BA119" s="1">
        <v>4928.419921875</v>
      </c>
      <c r="BB119" s="1">
        <v>4927.48046875</v>
      </c>
      <c r="BC119" s="1">
        <v>7855.87646484375</v>
      </c>
      <c r="BD119" s="1">
        <v>5350.15576171875</v>
      </c>
      <c r="BE119" s="1">
        <v>5145.13818359375</v>
      </c>
      <c r="BF119" s="1">
        <v>3584.55297851562</v>
      </c>
      <c r="BG119" s="1">
        <v>19150.86328125</v>
      </c>
      <c r="BH119" s="1">
        <f t="shared" si="3"/>
        <v>83665.784423828125</v>
      </c>
      <c r="BI119" s="1">
        <f t="shared" si="4"/>
        <v>-1785.6822428384767</v>
      </c>
      <c r="BJ119" s="1">
        <f t="shared" si="5"/>
        <v>3188661.0723886522</v>
      </c>
    </row>
    <row r="120" spans="1:62" x14ac:dyDescent="0.25">
      <c r="A120" s="1">
        <v>112386</v>
      </c>
      <c r="B120" s="1">
        <v>114041</v>
      </c>
      <c r="C120" s="1">
        <v>53</v>
      </c>
      <c r="D120" s="1">
        <v>2</v>
      </c>
      <c r="E120" s="1">
        <v>53</v>
      </c>
      <c r="F120" s="1">
        <v>53</v>
      </c>
      <c r="G120" s="1">
        <v>405</v>
      </c>
      <c r="H120" s="1">
        <v>405</v>
      </c>
      <c r="I120" s="1">
        <v>3.59</v>
      </c>
      <c r="J120" s="1">
        <v>3.59</v>
      </c>
      <c r="K120" s="1" t="s">
        <v>125</v>
      </c>
      <c r="L120" s="1">
        <v>2</v>
      </c>
      <c r="M120" s="1" t="s">
        <v>126</v>
      </c>
      <c r="N120" s="1">
        <v>53</v>
      </c>
      <c r="O120" s="1">
        <v>511.6</v>
      </c>
      <c r="P120" s="1">
        <v>338.433333333333</v>
      </c>
      <c r="Q120" s="1">
        <v>355.1</v>
      </c>
      <c r="R120" s="1">
        <v>434.88333333333298</v>
      </c>
      <c r="S120" s="1">
        <v>1033.5999999999999</v>
      </c>
      <c r="T120" s="1">
        <v>2495.3166666666598</v>
      </c>
      <c r="U120" s="1">
        <v>3384.7166666666599</v>
      </c>
      <c r="V120" s="1">
        <v>3128.8333333333298</v>
      </c>
      <c r="W120" s="1">
        <v>2960.63333333333</v>
      </c>
      <c r="X120" s="1">
        <v>2923.8333333333298</v>
      </c>
      <c r="Y120" s="1">
        <v>2910.0166666666601</v>
      </c>
      <c r="Z120" s="1">
        <v>2902.35</v>
      </c>
      <c r="AA120" s="1">
        <v>2877.9333333333302</v>
      </c>
      <c r="AB120" s="1">
        <v>2697.7666666666601</v>
      </c>
      <c r="AC120" s="1">
        <v>2584.5833333333298</v>
      </c>
      <c r="AD120" s="1">
        <v>2554.5833333333298</v>
      </c>
      <c r="AE120" s="1">
        <v>2702.4666666666599</v>
      </c>
      <c r="AF120" s="1">
        <v>2965.0166666666601</v>
      </c>
      <c r="AG120" s="1">
        <v>2971.7333333333299</v>
      </c>
      <c r="AH120" s="1">
        <v>2601.3000000000002</v>
      </c>
      <c r="AI120" s="1">
        <v>2183.4833333333299</v>
      </c>
      <c r="AJ120" s="1">
        <v>1860.5833333333301</v>
      </c>
      <c r="AK120" s="1">
        <v>1436.6</v>
      </c>
      <c r="AL120" s="1">
        <v>821.41666666666595</v>
      </c>
      <c r="AM120" s="1">
        <v>51636.783333333296</v>
      </c>
      <c r="AN120" s="1">
        <v>0</v>
      </c>
      <c r="AO120" s="1">
        <v>11388.0666666666</v>
      </c>
      <c r="AP120" s="1">
        <v>5573.0333333333301</v>
      </c>
      <c r="AQ120" s="1">
        <v>11378.875</v>
      </c>
      <c r="AR120" s="1">
        <v>195552</v>
      </c>
      <c r="AS120" s="1">
        <v>195627</v>
      </c>
      <c r="AT120" s="1">
        <v>112386</v>
      </c>
      <c r="AU120" s="1">
        <v>114041</v>
      </c>
      <c r="AV120" s="1">
        <v>3688.0478515625</v>
      </c>
      <c r="AW120" s="1">
        <v>4398.3310546875</v>
      </c>
      <c r="AX120" s="1">
        <v>4371.8828125</v>
      </c>
      <c r="AY120" s="1">
        <v>14811.732421875</v>
      </c>
      <c r="AZ120" s="1">
        <v>4037.67797851562</v>
      </c>
      <c r="BA120" s="1">
        <v>4000.546875</v>
      </c>
      <c r="BB120" s="1">
        <v>3971.27661132812</v>
      </c>
      <c r="BC120" s="1">
        <v>7298.6982421875</v>
      </c>
      <c r="BD120" s="1">
        <v>4609.66845703125</v>
      </c>
      <c r="BE120" s="1">
        <v>3955.05004882812</v>
      </c>
      <c r="BF120" s="1">
        <v>4094.77954101562</v>
      </c>
      <c r="BG120" s="1">
        <v>15471.8525390625</v>
      </c>
      <c r="BH120" s="1">
        <f t="shared" si="3"/>
        <v>74709.544433593721</v>
      </c>
      <c r="BI120" s="1">
        <f t="shared" si="4"/>
        <v>23072.761100260424</v>
      </c>
      <c r="BJ120" s="1">
        <f t="shared" si="5"/>
        <v>532352304.78969061</v>
      </c>
    </row>
    <row r="121" spans="1:62" x14ac:dyDescent="0.25">
      <c r="A121" s="1">
        <v>112626</v>
      </c>
      <c r="B121" s="1">
        <v>114243</v>
      </c>
      <c r="C121" s="1">
        <v>162</v>
      </c>
      <c r="D121" s="1">
        <v>2</v>
      </c>
      <c r="E121" s="1">
        <v>162</v>
      </c>
      <c r="F121" s="1">
        <v>162</v>
      </c>
      <c r="G121" s="1">
        <v>5</v>
      </c>
      <c r="H121" s="1">
        <v>5</v>
      </c>
      <c r="I121" s="1">
        <v>155.31</v>
      </c>
      <c r="J121" s="1">
        <v>155.37</v>
      </c>
      <c r="K121" s="1" t="s">
        <v>125</v>
      </c>
      <c r="L121" s="1">
        <v>6</v>
      </c>
      <c r="M121" s="1" t="s">
        <v>126</v>
      </c>
      <c r="N121" s="1">
        <v>162</v>
      </c>
      <c r="O121" s="1">
        <v>1497.3499999999899</v>
      </c>
      <c r="P121" s="1">
        <v>927.9</v>
      </c>
      <c r="Q121" s="1">
        <v>845.45</v>
      </c>
      <c r="R121" s="1">
        <v>793.6</v>
      </c>
      <c r="S121" s="1">
        <v>1395.5</v>
      </c>
      <c r="T121" s="1">
        <v>2750.45</v>
      </c>
      <c r="U121" s="1">
        <v>4614.6000000000004</v>
      </c>
      <c r="V121" s="1">
        <v>5899.65</v>
      </c>
      <c r="W121" s="1">
        <v>5740.7</v>
      </c>
      <c r="X121" s="1">
        <v>5649.4</v>
      </c>
      <c r="Y121" s="1">
        <v>5919.85</v>
      </c>
      <c r="Z121" s="1">
        <v>6428.4</v>
      </c>
      <c r="AA121" s="1">
        <v>6575.95</v>
      </c>
      <c r="AB121" s="1">
        <v>6996.3</v>
      </c>
      <c r="AC121" s="1">
        <v>8621.9</v>
      </c>
      <c r="AD121" s="1">
        <v>9161.7999999999993</v>
      </c>
      <c r="AE121" s="1">
        <v>9268.5499999999993</v>
      </c>
      <c r="AF121" s="1">
        <v>8556.0499999999993</v>
      </c>
      <c r="AG121" s="1">
        <v>6910.95</v>
      </c>
      <c r="AH121" s="1">
        <v>5314.35</v>
      </c>
      <c r="AI121" s="1">
        <v>4398.5</v>
      </c>
      <c r="AJ121" s="1">
        <v>4150.75</v>
      </c>
      <c r="AK121" s="1">
        <v>3481.45</v>
      </c>
      <c r="AL121" s="1">
        <v>2500.9</v>
      </c>
      <c r="AM121" s="1">
        <v>118400.3</v>
      </c>
      <c r="AN121" s="1">
        <v>0</v>
      </c>
      <c r="AO121" s="1">
        <v>25920.5</v>
      </c>
      <c r="AP121" s="1">
        <v>12225.3</v>
      </c>
      <c r="AQ121" s="1">
        <v>19991.400000000001</v>
      </c>
      <c r="AR121" s="1">
        <v>194961</v>
      </c>
      <c r="AS121" s="1">
        <v>195173</v>
      </c>
      <c r="AT121" s="1">
        <v>112626</v>
      </c>
      <c r="AU121" s="1">
        <v>114243</v>
      </c>
      <c r="AV121" s="1">
        <v>6218.92919921875</v>
      </c>
      <c r="AW121" s="1">
        <v>9029.0556640625</v>
      </c>
      <c r="AX121" s="1">
        <v>8649.537109375</v>
      </c>
      <c r="AY121" s="1">
        <v>15258.7646484375</v>
      </c>
      <c r="AZ121" s="1">
        <v>5968.275390625</v>
      </c>
      <c r="BA121" s="1">
        <v>7563.5615234375</v>
      </c>
      <c r="BB121" s="1">
        <v>5353.6923828125</v>
      </c>
      <c r="BC121" s="1">
        <v>14411.890625</v>
      </c>
      <c r="BD121" s="1">
        <v>9747.638671875</v>
      </c>
      <c r="BE121" s="1">
        <v>5120.22802734375</v>
      </c>
      <c r="BF121" s="1">
        <v>2900.18823242187</v>
      </c>
      <c r="BG121" s="1">
        <v>26893.72265625</v>
      </c>
      <c r="BH121" s="1">
        <f t="shared" si="3"/>
        <v>117115.48413085938</v>
      </c>
      <c r="BI121" s="1">
        <f t="shared" si="4"/>
        <v>-1284.8158691406279</v>
      </c>
      <c r="BJ121" s="1">
        <f t="shared" si="5"/>
        <v>1650751.8175955871</v>
      </c>
    </row>
    <row r="122" spans="1:62" x14ac:dyDescent="0.25">
      <c r="A122" s="1">
        <v>114076</v>
      </c>
      <c r="B122" s="1">
        <v>112395</v>
      </c>
      <c r="C122" s="1">
        <v>5</v>
      </c>
      <c r="D122" s="1">
        <v>2</v>
      </c>
      <c r="E122" s="1">
        <v>5</v>
      </c>
      <c r="F122" s="1">
        <v>5</v>
      </c>
      <c r="G122" s="1">
        <v>405</v>
      </c>
      <c r="H122" s="1">
        <v>405</v>
      </c>
      <c r="I122" s="1">
        <v>3.59</v>
      </c>
      <c r="J122" s="1">
        <v>3.59</v>
      </c>
      <c r="K122" s="1" t="s">
        <v>125</v>
      </c>
      <c r="L122" s="1">
        <v>2</v>
      </c>
      <c r="M122" s="1" t="s">
        <v>126</v>
      </c>
      <c r="N122" s="1">
        <v>5</v>
      </c>
      <c r="O122" s="1">
        <v>597.6</v>
      </c>
      <c r="P122" s="1">
        <v>368.15</v>
      </c>
      <c r="Q122" s="1">
        <v>359.25</v>
      </c>
      <c r="R122" s="1">
        <v>446.28333333333302</v>
      </c>
      <c r="S122" s="1">
        <v>1089.1500000000001</v>
      </c>
      <c r="T122" s="1">
        <v>2253.65</v>
      </c>
      <c r="U122" s="1">
        <v>2787.4333333333302</v>
      </c>
      <c r="V122" s="1">
        <v>2312.3333333333298</v>
      </c>
      <c r="W122" s="1">
        <v>2234</v>
      </c>
      <c r="X122" s="1">
        <v>2522.38333333333</v>
      </c>
      <c r="Y122" s="1">
        <v>2699.88333333333</v>
      </c>
      <c r="Z122" s="1">
        <v>2919.1666666666601</v>
      </c>
      <c r="AA122" s="1">
        <v>2963.4166666666601</v>
      </c>
      <c r="AB122" s="1">
        <v>2976.85</v>
      </c>
      <c r="AC122" s="1">
        <v>3036.4166666666601</v>
      </c>
      <c r="AD122" s="1">
        <v>3074.4166666666601</v>
      </c>
      <c r="AE122" s="1">
        <v>3145.45</v>
      </c>
      <c r="AF122" s="1">
        <v>3229.2833333333301</v>
      </c>
      <c r="AG122" s="1">
        <v>3099.4333333333302</v>
      </c>
      <c r="AH122" s="1">
        <v>2388.5500000000002</v>
      </c>
      <c r="AI122" s="1">
        <v>2167.4</v>
      </c>
      <c r="AJ122" s="1">
        <v>2039.93333333333</v>
      </c>
      <c r="AK122" s="1">
        <v>1571.55</v>
      </c>
      <c r="AL122" s="1">
        <v>1038.5333333333299</v>
      </c>
      <c r="AM122" s="1">
        <v>51320.516666666597</v>
      </c>
      <c r="AN122" s="1">
        <v>0</v>
      </c>
      <c r="AO122" s="1">
        <v>11559.3166666666</v>
      </c>
      <c r="AP122" s="1">
        <v>5487.9833333333299</v>
      </c>
      <c r="AQ122" s="1">
        <v>12904.85</v>
      </c>
      <c r="AR122" s="1">
        <v>195312</v>
      </c>
      <c r="AS122" s="1">
        <v>195544</v>
      </c>
      <c r="AT122" s="1">
        <v>114076</v>
      </c>
      <c r="AU122" s="1">
        <v>112395</v>
      </c>
      <c r="AV122" s="1">
        <v>3360.09741210937</v>
      </c>
      <c r="AW122" s="1">
        <v>4070.40502929687</v>
      </c>
      <c r="AX122" s="1">
        <v>4007.33544921875</v>
      </c>
      <c r="AY122" s="1">
        <v>14672.4736328125</v>
      </c>
      <c r="AZ122" s="1">
        <v>3758.55737304687</v>
      </c>
      <c r="BA122" s="1">
        <v>3782.52758789062</v>
      </c>
      <c r="BB122" s="1">
        <v>3478.38232421875</v>
      </c>
      <c r="BC122" s="1">
        <v>6999.8955078125</v>
      </c>
      <c r="BD122" s="1">
        <v>4533.16015625</v>
      </c>
      <c r="BE122" s="1">
        <v>3517.46215820312</v>
      </c>
      <c r="BF122" s="1">
        <v>3557.15942382812</v>
      </c>
      <c r="BG122" s="1">
        <v>14297.8037109375</v>
      </c>
      <c r="BH122" s="1">
        <f t="shared" si="3"/>
        <v>70035.259765624971</v>
      </c>
      <c r="BI122" s="1">
        <f t="shared" si="4"/>
        <v>18714.743098958374</v>
      </c>
      <c r="BJ122" s="1">
        <f t="shared" si="5"/>
        <v>350241609.26001006</v>
      </c>
    </row>
    <row r="123" spans="1:62" x14ac:dyDescent="0.25">
      <c r="A123" s="1">
        <v>114386</v>
      </c>
      <c r="B123" s="1">
        <v>114906</v>
      </c>
      <c r="C123" s="1">
        <v>7</v>
      </c>
      <c r="D123" s="1">
        <v>2</v>
      </c>
      <c r="E123" s="1">
        <v>7</v>
      </c>
      <c r="F123" s="1">
        <v>7</v>
      </c>
      <c r="G123" s="1">
        <v>405</v>
      </c>
      <c r="H123" s="1">
        <v>405</v>
      </c>
      <c r="I123" s="1">
        <v>1.71</v>
      </c>
      <c r="J123" s="1">
        <v>1.71</v>
      </c>
      <c r="K123" s="1" t="s">
        <v>125</v>
      </c>
      <c r="L123" s="1">
        <v>3</v>
      </c>
      <c r="M123" s="1" t="s">
        <v>126</v>
      </c>
      <c r="N123" s="1">
        <v>7</v>
      </c>
      <c r="O123" s="1">
        <v>695.6</v>
      </c>
      <c r="P123" s="1">
        <v>470.97500000000002</v>
      </c>
      <c r="Q123" s="1">
        <v>493.57499999999999</v>
      </c>
      <c r="R123" s="1">
        <v>678.77499999999998</v>
      </c>
      <c r="S123" s="1">
        <v>1538.9</v>
      </c>
      <c r="T123" s="1">
        <v>3372.65</v>
      </c>
      <c r="U123" s="1">
        <v>4252.3500000000004</v>
      </c>
      <c r="V123" s="1">
        <v>4322.05</v>
      </c>
      <c r="W123" s="1">
        <v>4165.2250000000004</v>
      </c>
      <c r="X123" s="1">
        <v>3843.45</v>
      </c>
      <c r="Y123" s="1">
        <v>3751.1</v>
      </c>
      <c r="Z123" s="1">
        <v>3796.125</v>
      </c>
      <c r="AA123" s="1">
        <v>3769.9</v>
      </c>
      <c r="AB123" s="1">
        <v>3784.625</v>
      </c>
      <c r="AC123" s="1">
        <v>3845.35</v>
      </c>
      <c r="AD123" s="1">
        <v>3778.8</v>
      </c>
      <c r="AE123" s="1">
        <v>3775.1</v>
      </c>
      <c r="AF123" s="1">
        <v>3746.2</v>
      </c>
      <c r="AG123" s="1">
        <v>3643.6750000000002</v>
      </c>
      <c r="AH123" s="1">
        <v>3007.125</v>
      </c>
      <c r="AI123" s="1">
        <v>2523.7249999999899</v>
      </c>
      <c r="AJ123" s="1">
        <v>2353.15</v>
      </c>
      <c r="AK123" s="1">
        <v>1802.5</v>
      </c>
      <c r="AL123" s="1">
        <v>1198.3499999999999</v>
      </c>
      <c r="AM123" s="1">
        <v>68609.274999999994</v>
      </c>
      <c r="AN123" s="1">
        <v>0</v>
      </c>
      <c r="AO123" s="1">
        <v>15101.75</v>
      </c>
      <c r="AP123" s="1">
        <v>6650.8</v>
      </c>
      <c r="AQ123" s="1">
        <v>14174.233333329999</v>
      </c>
      <c r="AR123" s="1">
        <v>195314</v>
      </c>
      <c r="AS123" s="1">
        <v>195643</v>
      </c>
      <c r="AT123" s="1">
        <v>114386</v>
      </c>
      <c r="AU123" s="1">
        <v>114906</v>
      </c>
      <c r="AV123" s="1">
        <v>4444.55908203125</v>
      </c>
      <c r="AW123" s="1">
        <v>4500.404296875</v>
      </c>
      <c r="AX123" s="1">
        <v>4666.513671875</v>
      </c>
      <c r="AY123" s="1">
        <v>13983.9521484375</v>
      </c>
      <c r="AZ123" s="1">
        <v>4977.9677734375</v>
      </c>
      <c r="BA123" s="1">
        <v>4456.3984375</v>
      </c>
      <c r="BB123" s="1">
        <v>4592.87646484375</v>
      </c>
      <c r="BC123" s="1">
        <v>7717.76416015625</v>
      </c>
      <c r="BD123" s="1">
        <v>4729.1201171875</v>
      </c>
      <c r="BE123" s="1">
        <v>4523.18212890625</v>
      </c>
      <c r="BF123" s="1">
        <v>3676.025390625</v>
      </c>
      <c r="BG123" s="1">
        <v>17142.4453125</v>
      </c>
      <c r="BH123" s="1">
        <f t="shared" si="3"/>
        <v>79411.208984375</v>
      </c>
      <c r="BI123" s="1">
        <f t="shared" si="4"/>
        <v>10801.933984375006</v>
      </c>
      <c r="BJ123" s="1">
        <f t="shared" si="5"/>
        <v>116681777.80279569</v>
      </c>
    </row>
    <row r="124" spans="1:62" x14ac:dyDescent="0.25">
      <c r="A124" s="1">
        <v>114522</v>
      </c>
      <c r="B124" s="1">
        <v>112686</v>
      </c>
      <c r="C124" s="1">
        <v>261</v>
      </c>
      <c r="D124" s="1">
        <v>2</v>
      </c>
      <c r="E124" s="1">
        <v>261</v>
      </c>
      <c r="F124" s="1">
        <v>261</v>
      </c>
      <c r="G124" s="1">
        <v>5</v>
      </c>
      <c r="H124" s="1">
        <v>5</v>
      </c>
      <c r="I124" s="1">
        <v>155.31</v>
      </c>
      <c r="J124" s="1">
        <v>155.37</v>
      </c>
      <c r="K124" s="1" t="s">
        <v>125</v>
      </c>
      <c r="L124" s="1">
        <v>5</v>
      </c>
      <c r="M124" s="1" t="s">
        <v>126</v>
      </c>
      <c r="N124" s="1">
        <v>261</v>
      </c>
      <c r="O124" s="1">
        <v>1121.0416666666599</v>
      </c>
      <c r="P124" s="1">
        <v>771.95833333333303</v>
      </c>
      <c r="Q124" s="1">
        <v>753.66666666666595</v>
      </c>
      <c r="R124" s="1">
        <v>1084.2083333333301</v>
      </c>
      <c r="S124" s="1">
        <v>2489.9166666666601</v>
      </c>
      <c r="T124" s="1">
        <v>6482.7083333333303</v>
      </c>
      <c r="U124" s="1">
        <v>8748.25</v>
      </c>
      <c r="V124" s="1">
        <v>8795.3333333333303</v>
      </c>
      <c r="W124" s="1">
        <v>7665.37499999999</v>
      </c>
      <c r="X124" s="1">
        <v>6601.49999999999</v>
      </c>
      <c r="Y124" s="1">
        <v>6084.9166666666597</v>
      </c>
      <c r="Z124" s="1">
        <v>6089</v>
      </c>
      <c r="AA124" s="1">
        <v>6290.625</v>
      </c>
      <c r="AB124" s="1">
        <v>6480.4583333333303</v>
      </c>
      <c r="AC124" s="1">
        <v>6421.625</v>
      </c>
      <c r="AD124" s="1">
        <v>6319.5</v>
      </c>
      <c r="AE124" s="1">
        <v>6317.75</v>
      </c>
      <c r="AF124" s="1">
        <v>6541.4583333333303</v>
      </c>
      <c r="AG124" s="1">
        <v>5627.9583333333303</v>
      </c>
      <c r="AH124" s="1">
        <v>4281.2083333333303</v>
      </c>
      <c r="AI124" s="1">
        <v>3832.6666666666601</v>
      </c>
      <c r="AJ124" s="1">
        <v>3821.5833333333298</v>
      </c>
      <c r="AK124" s="1">
        <v>2986.0416666666601</v>
      </c>
      <c r="AL124" s="1">
        <v>1916.375</v>
      </c>
      <c r="AM124" s="1">
        <v>117525.125</v>
      </c>
      <c r="AN124" s="1">
        <v>0</v>
      </c>
      <c r="AO124" s="1">
        <v>24945</v>
      </c>
      <c r="AP124" s="1">
        <v>9909.1666666666697</v>
      </c>
      <c r="AQ124" s="1">
        <v>18777.458333333299</v>
      </c>
      <c r="AR124" s="1">
        <v>195176</v>
      </c>
      <c r="AS124" s="1">
        <v>195221</v>
      </c>
      <c r="AT124" s="1">
        <v>114522</v>
      </c>
      <c r="AU124" s="1">
        <v>112686</v>
      </c>
      <c r="AV124" s="1">
        <v>6801.02001953125</v>
      </c>
      <c r="AW124" s="1">
        <v>6403.5283203125</v>
      </c>
      <c r="AX124" s="1">
        <v>6805.3251953125</v>
      </c>
      <c r="AY124" s="1">
        <v>15906.1083984375</v>
      </c>
      <c r="AZ124" s="1">
        <v>8046.5458984375</v>
      </c>
      <c r="BA124" s="1">
        <v>6729.8896484375</v>
      </c>
      <c r="BB124" s="1">
        <v>7138.3779296875</v>
      </c>
      <c r="BC124" s="1">
        <v>9921.87890625</v>
      </c>
      <c r="BD124" s="1">
        <v>6750.23046875</v>
      </c>
      <c r="BE124" s="1">
        <v>7334.15380859375</v>
      </c>
      <c r="BF124" s="1">
        <v>5100.748046875</v>
      </c>
      <c r="BG124" s="1">
        <v>26719.888671875</v>
      </c>
      <c r="BH124" s="1">
        <f t="shared" si="3"/>
        <v>113657.6953125</v>
      </c>
      <c r="BI124" s="1">
        <f t="shared" si="4"/>
        <v>-3867.4296875</v>
      </c>
      <c r="BJ124" s="1">
        <f t="shared" si="5"/>
        <v>14957012.387756348</v>
      </c>
    </row>
    <row r="125" spans="1:62" x14ac:dyDescent="0.25">
      <c r="A125" s="1">
        <v>115027</v>
      </c>
      <c r="B125" s="1">
        <v>114982</v>
      </c>
      <c r="C125" s="1">
        <v>14</v>
      </c>
      <c r="D125" s="1">
        <v>2</v>
      </c>
      <c r="E125" s="1">
        <v>14</v>
      </c>
      <c r="F125" s="1">
        <v>14</v>
      </c>
      <c r="G125" s="1">
        <v>405</v>
      </c>
      <c r="H125" s="1">
        <v>405</v>
      </c>
      <c r="I125" s="1">
        <v>0.86</v>
      </c>
      <c r="J125" s="1">
        <v>0.86</v>
      </c>
      <c r="K125" s="1" t="s">
        <v>125</v>
      </c>
      <c r="L125" s="1">
        <v>3</v>
      </c>
      <c r="M125" s="1" t="s">
        <v>126</v>
      </c>
      <c r="N125" s="1">
        <v>14</v>
      </c>
      <c r="O125" s="1">
        <v>620.15</v>
      </c>
      <c r="P125" s="1">
        <v>382.17500000000001</v>
      </c>
      <c r="Q125" s="1">
        <v>403.52499999999998</v>
      </c>
      <c r="R125" s="1">
        <v>587.625</v>
      </c>
      <c r="S125" s="1">
        <v>1452.1</v>
      </c>
      <c r="T125" s="1">
        <v>3136</v>
      </c>
      <c r="U125" s="1">
        <v>3832.9</v>
      </c>
      <c r="V125" s="1">
        <v>3845.625</v>
      </c>
      <c r="W125" s="1">
        <v>3731.8249999999998</v>
      </c>
      <c r="X125" s="1">
        <v>3474.7750000000001</v>
      </c>
      <c r="Y125" s="1">
        <v>3426.3</v>
      </c>
      <c r="Z125" s="1">
        <v>3440.5250000000001</v>
      </c>
      <c r="AA125" s="1">
        <v>3434.3</v>
      </c>
      <c r="AB125" s="1">
        <v>3498.3</v>
      </c>
      <c r="AC125" s="1">
        <v>3616.9</v>
      </c>
      <c r="AD125" s="1">
        <v>3582.2750000000001</v>
      </c>
      <c r="AE125" s="1">
        <v>3553.7249999999999</v>
      </c>
      <c r="AF125" s="1">
        <v>3512.8</v>
      </c>
      <c r="AG125" s="1">
        <v>3410.37499999999</v>
      </c>
      <c r="AH125" s="1">
        <v>2853.55</v>
      </c>
      <c r="AI125" s="1">
        <v>2433.875</v>
      </c>
      <c r="AJ125" s="1">
        <v>2323.8249999999998</v>
      </c>
      <c r="AK125" s="1">
        <v>1774.3</v>
      </c>
      <c r="AL125" s="1">
        <v>1167.75</v>
      </c>
      <c r="AM125" s="1">
        <v>63495.5</v>
      </c>
      <c r="AN125" s="1">
        <v>0</v>
      </c>
      <c r="AO125" s="1">
        <v>13799.424999999999</v>
      </c>
      <c r="AP125" s="1">
        <v>6263.9249999999902</v>
      </c>
      <c r="AQ125" s="1">
        <v>11755.333333332999</v>
      </c>
      <c r="AR125" s="1">
        <v>195644</v>
      </c>
      <c r="AS125" s="1">
        <v>195727</v>
      </c>
      <c r="AT125" s="1">
        <v>115027</v>
      </c>
      <c r="AU125" s="1">
        <v>114982</v>
      </c>
      <c r="AV125" s="1">
        <v>4071.42822265625</v>
      </c>
      <c r="AW125" s="1">
        <v>4821.341796875</v>
      </c>
      <c r="AX125" s="1">
        <v>4784.751953125</v>
      </c>
      <c r="AY125" s="1">
        <v>13050.068359375</v>
      </c>
      <c r="AZ125" s="1">
        <v>4411.5107421875</v>
      </c>
      <c r="BA125" s="1">
        <v>4459.46484375</v>
      </c>
      <c r="BB125" s="1">
        <v>4293.5556640625</v>
      </c>
      <c r="BC125" s="1">
        <v>7960.4111328125</v>
      </c>
      <c r="BD125" s="1">
        <v>5134.6728515625</v>
      </c>
      <c r="BE125" s="1">
        <v>4054.25024414062</v>
      </c>
      <c r="BF125" s="1">
        <v>3192.03295898437</v>
      </c>
      <c r="BG125" s="1">
        <v>16881.123046875</v>
      </c>
      <c r="BH125" s="1">
        <f t="shared" si="3"/>
        <v>77114.611816406235</v>
      </c>
      <c r="BI125" s="1">
        <f t="shared" si="4"/>
        <v>13619.111816406235</v>
      </c>
      <c r="BJ125" s="1">
        <f t="shared" si="5"/>
        <v>185480206.66777596</v>
      </c>
    </row>
    <row r="126" spans="1:62" x14ac:dyDescent="0.25">
      <c r="A126" s="1">
        <v>115246</v>
      </c>
      <c r="B126" s="1">
        <v>115022</v>
      </c>
      <c r="C126" s="1">
        <v>12</v>
      </c>
      <c r="D126" s="1">
        <v>2</v>
      </c>
      <c r="E126" s="1">
        <v>12</v>
      </c>
      <c r="F126" s="1">
        <v>12</v>
      </c>
      <c r="G126" s="1">
        <v>405</v>
      </c>
      <c r="H126" s="1">
        <v>405</v>
      </c>
      <c r="I126" s="1">
        <v>0.89</v>
      </c>
      <c r="J126" s="1">
        <v>0.89</v>
      </c>
      <c r="K126" s="1" t="s">
        <v>125</v>
      </c>
      <c r="L126" s="1">
        <v>3</v>
      </c>
      <c r="M126" s="1" t="s">
        <v>126</v>
      </c>
      <c r="N126" s="1">
        <v>12</v>
      </c>
      <c r="O126" s="1">
        <v>833.875</v>
      </c>
      <c r="P126" s="1">
        <v>476.05</v>
      </c>
      <c r="Q126" s="1">
        <v>407.42500000000001</v>
      </c>
      <c r="R126" s="1">
        <v>432.07499999999999</v>
      </c>
      <c r="S126" s="1">
        <v>996.375</v>
      </c>
      <c r="T126" s="1">
        <v>2033.425</v>
      </c>
      <c r="U126" s="1">
        <v>2984.8249999999998</v>
      </c>
      <c r="V126" s="1">
        <v>3300.4250000000002</v>
      </c>
      <c r="W126" s="1">
        <v>3055.4</v>
      </c>
      <c r="X126" s="1">
        <v>2978.4250000000002</v>
      </c>
      <c r="Y126" s="1">
        <v>2994.3</v>
      </c>
      <c r="Z126" s="1">
        <v>3224.375</v>
      </c>
      <c r="AA126" s="1">
        <v>3359.9250000000002</v>
      </c>
      <c r="AB126" s="1">
        <v>3573.2</v>
      </c>
      <c r="AC126" s="1">
        <v>3911.45</v>
      </c>
      <c r="AD126" s="1">
        <v>3975.1750000000002</v>
      </c>
      <c r="AE126" s="1">
        <v>3984.8</v>
      </c>
      <c r="AF126" s="1">
        <v>3167.0999999999899</v>
      </c>
      <c r="AG126" s="1">
        <v>3484.6999999999898</v>
      </c>
      <c r="AH126" s="1">
        <v>2902.5250000000001</v>
      </c>
      <c r="AI126" s="1">
        <v>2646.7249999999999</v>
      </c>
      <c r="AJ126" s="1">
        <v>2707.4499999999898</v>
      </c>
      <c r="AK126" s="1">
        <v>2011.325</v>
      </c>
      <c r="AL126" s="1">
        <v>1366.2750000000001</v>
      </c>
      <c r="AM126" s="1">
        <v>60807.624999999898</v>
      </c>
      <c r="AN126" s="1">
        <v>0</v>
      </c>
      <c r="AO126" s="1">
        <v>13151.8</v>
      </c>
      <c r="AP126" s="1">
        <v>6387.2249999999904</v>
      </c>
      <c r="AQ126" s="1">
        <v>12878.508333330001</v>
      </c>
      <c r="AR126" s="1">
        <v>195702</v>
      </c>
      <c r="AS126" s="1">
        <v>195717</v>
      </c>
      <c r="AT126" s="1">
        <v>115246</v>
      </c>
      <c r="AU126" s="1">
        <v>115022</v>
      </c>
      <c r="AV126" s="1">
        <v>4362.224609375</v>
      </c>
      <c r="AW126" s="1">
        <v>5118.07470703125</v>
      </c>
      <c r="AX126" s="1">
        <v>5123.50390625</v>
      </c>
      <c r="AY126" s="1">
        <v>14852.1005859375</v>
      </c>
      <c r="AZ126" s="1">
        <v>4618.2177734375</v>
      </c>
      <c r="BA126" s="1">
        <v>4894.6787109375</v>
      </c>
      <c r="BB126" s="1">
        <v>4447.9912109375</v>
      </c>
      <c r="BC126" s="1">
        <v>8524.19140625</v>
      </c>
      <c r="BD126" s="1">
        <v>5427.451171875</v>
      </c>
      <c r="BE126" s="1">
        <v>4101.2431640625</v>
      </c>
      <c r="BF126" s="1">
        <v>3286.84399414062</v>
      </c>
      <c r="BG126" s="1">
        <v>18041.240234375</v>
      </c>
      <c r="BH126" s="1">
        <f t="shared" si="3"/>
        <v>82797.761474609375</v>
      </c>
      <c r="BI126" s="1">
        <f t="shared" si="4"/>
        <v>21990.136474609477</v>
      </c>
      <c r="BJ126" s="1">
        <f t="shared" si="5"/>
        <v>483566102.1719501</v>
      </c>
    </row>
    <row r="127" spans="1:62" x14ac:dyDescent="0.25">
      <c r="A127" s="1">
        <v>116654</v>
      </c>
      <c r="B127" s="1">
        <v>118667</v>
      </c>
      <c r="C127" s="1">
        <v>270</v>
      </c>
      <c r="D127" s="1">
        <v>2</v>
      </c>
      <c r="E127" s="1">
        <v>270</v>
      </c>
      <c r="F127" s="1">
        <v>270</v>
      </c>
      <c r="G127" s="1">
        <v>5</v>
      </c>
      <c r="H127" s="1">
        <v>5</v>
      </c>
      <c r="I127" s="1">
        <v>153.47999999999999</v>
      </c>
      <c r="J127" s="1">
        <v>153.54</v>
      </c>
      <c r="K127" s="1" t="s">
        <v>125</v>
      </c>
      <c r="L127" s="1">
        <v>6</v>
      </c>
      <c r="M127" s="1" t="s">
        <v>126</v>
      </c>
      <c r="N127" s="1">
        <v>270</v>
      </c>
      <c r="O127" s="1">
        <v>1357.29999999999</v>
      </c>
      <c r="P127" s="1">
        <v>802.849999999999</v>
      </c>
      <c r="Q127" s="1">
        <v>674.8</v>
      </c>
      <c r="R127" s="1">
        <v>558.5</v>
      </c>
      <c r="S127" s="1">
        <v>895.25</v>
      </c>
      <c r="T127" s="1">
        <v>1958.4</v>
      </c>
      <c r="U127" s="1">
        <v>3576.7</v>
      </c>
      <c r="V127" s="1">
        <v>4871.05</v>
      </c>
      <c r="W127" s="1">
        <v>4721.8</v>
      </c>
      <c r="X127" s="1">
        <v>4470.8999999999996</v>
      </c>
      <c r="Y127" s="1">
        <v>4578.1000000000004</v>
      </c>
      <c r="Z127" s="1">
        <v>4899.6000000000004</v>
      </c>
      <c r="AA127" s="1">
        <v>5300.1</v>
      </c>
      <c r="AB127" s="1">
        <v>5919.75</v>
      </c>
      <c r="AC127" s="1">
        <v>7565.8499999999904</v>
      </c>
      <c r="AD127" s="1">
        <v>7711.2</v>
      </c>
      <c r="AE127" s="1">
        <v>7484.4</v>
      </c>
      <c r="AF127" s="1">
        <v>7266.3</v>
      </c>
      <c r="AG127" s="1">
        <v>6163.85</v>
      </c>
      <c r="AH127" s="1">
        <v>4854.75</v>
      </c>
      <c r="AI127" s="1">
        <v>4102.8999999999996</v>
      </c>
      <c r="AJ127" s="1">
        <v>3914.25</v>
      </c>
      <c r="AK127" s="1">
        <v>3188.85</v>
      </c>
      <c r="AL127" s="1">
        <v>2251.1999999999998</v>
      </c>
      <c r="AM127" s="1">
        <v>99088.649999999907</v>
      </c>
      <c r="AN127" s="1">
        <v>0</v>
      </c>
      <c r="AO127" s="1">
        <v>20697.55</v>
      </c>
      <c r="AP127" s="1">
        <v>11018.6</v>
      </c>
      <c r="AQ127" s="1">
        <v>17745.900000000001</v>
      </c>
      <c r="AR127" s="1">
        <v>195631</v>
      </c>
      <c r="AS127" s="1">
        <v>195466</v>
      </c>
      <c r="AT127" s="1">
        <v>116654</v>
      </c>
      <c r="AU127" s="1">
        <v>118667</v>
      </c>
      <c r="AV127" s="1">
        <v>5467.1181640625</v>
      </c>
      <c r="AW127" s="1">
        <v>8200.95703125</v>
      </c>
      <c r="AX127" s="1">
        <v>7962.23828125</v>
      </c>
      <c r="AY127" s="1">
        <v>13626.9140625</v>
      </c>
      <c r="AZ127" s="1">
        <v>5054.85009765625</v>
      </c>
      <c r="BA127" s="1">
        <v>6954.193359375</v>
      </c>
      <c r="BB127" s="1">
        <v>4454.14990234375</v>
      </c>
      <c r="BC127" s="1">
        <v>13686.638671875</v>
      </c>
      <c r="BD127" s="1">
        <v>9011.6640625</v>
      </c>
      <c r="BE127" s="1">
        <v>4289.6201171875</v>
      </c>
      <c r="BF127" s="1">
        <v>2670.45629882812</v>
      </c>
      <c r="BG127" s="1">
        <v>24512.240234375</v>
      </c>
      <c r="BH127" s="1">
        <f t="shared" si="3"/>
        <v>105891.04028320313</v>
      </c>
      <c r="BI127" s="1">
        <f t="shared" si="4"/>
        <v>6802.3902832032181</v>
      </c>
      <c r="BJ127" s="1">
        <f t="shared" si="5"/>
        <v>46272513.565017559</v>
      </c>
    </row>
    <row r="128" spans="1:62" x14ac:dyDescent="0.25">
      <c r="A128" s="1">
        <v>117747</v>
      </c>
      <c r="B128" s="1">
        <v>187071</v>
      </c>
      <c r="C128" s="1">
        <v>110</v>
      </c>
      <c r="D128" s="1">
        <v>2</v>
      </c>
      <c r="E128" s="1">
        <v>110</v>
      </c>
      <c r="F128" s="1">
        <v>110</v>
      </c>
      <c r="G128" s="1">
        <v>167</v>
      </c>
      <c r="H128" s="1">
        <v>167</v>
      </c>
      <c r="I128" s="1">
        <v>18.489999999999998</v>
      </c>
      <c r="J128" s="1">
        <v>19.809999999999999</v>
      </c>
      <c r="K128" s="1" t="s">
        <v>125</v>
      </c>
      <c r="L128" s="1">
        <v>2</v>
      </c>
      <c r="M128" s="1" t="s">
        <v>126</v>
      </c>
      <c r="N128" s="1">
        <v>110</v>
      </c>
      <c r="O128" s="1">
        <v>549.6</v>
      </c>
      <c r="P128" s="1">
        <v>462.6</v>
      </c>
      <c r="Q128" s="1">
        <v>527.29999999999995</v>
      </c>
      <c r="R128" s="1">
        <v>825.91666666666595</v>
      </c>
      <c r="S128" s="1">
        <v>1775.88333333333</v>
      </c>
      <c r="T128" s="1">
        <v>3591.2833333333301</v>
      </c>
      <c r="U128" s="1">
        <v>3756.2833333333301</v>
      </c>
      <c r="V128" s="1">
        <v>3617.9166666666601</v>
      </c>
      <c r="W128" s="1">
        <v>3492.4</v>
      </c>
      <c r="X128" s="1">
        <v>3364.5166666666601</v>
      </c>
      <c r="Y128" s="1">
        <v>3172.2</v>
      </c>
      <c r="Z128" s="1">
        <v>3137.2833333333301</v>
      </c>
      <c r="AA128" s="1">
        <v>3208.86666666666</v>
      </c>
      <c r="AB128" s="1">
        <v>3292.2666666666601</v>
      </c>
      <c r="AC128" s="1">
        <v>3321.2333333333299</v>
      </c>
      <c r="AD128" s="1">
        <v>3229.4166666666601</v>
      </c>
      <c r="AE128" s="1">
        <v>3180.0166666666601</v>
      </c>
      <c r="AF128" s="1">
        <v>3031.2</v>
      </c>
      <c r="AG128" s="1">
        <v>2483.63333333333</v>
      </c>
      <c r="AH128" s="1">
        <v>1825.56666666666</v>
      </c>
      <c r="AI128" s="1">
        <v>1567.5</v>
      </c>
      <c r="AJ128" s="1">
        <v>1515.6</v>
      </c>
      <c r="AK128" s="1">
        <v>1184.8333333333301</v>
      </c>
      <c r="AL128" s="1">
        <v>853.1</v>
      </c>
      <c r="AM128" s="1">
        <v>56966.416666666599</v>
      </c>
      <c r="AN128" s="1">
        <v>0</v>
      </c>
      <c r="AO128" s="1">
        <v>12810.616666666599</v>
      </c>
      <c r="AP128" s="1">
        <v>4309.2</v>
      </c>
      <c r="AQ128" s="1">
        <v>11096.2166666633</v>
      </c>
      <c r="AR128" s="1">
        <v>195715</v>
      </c>
      <c r="AS128" s="1">
        <v>195748</v>
      </c>
      <c r="AT128" s="1">
        <v>117747</v>
      </c>
      <c r="AU128" s="1">
        <v>187071</v>
      </c>
      <c r="AV128" s="1">
        <v>3008.02856445312</v>
      </c>
      <c r="AW128" s="1">
        <v>2604.0390625</v>
      </c>
      <c r="AX128" s="1">
        <v>2693.4345703125</v>
      </c>
      <c r="AY128" s="1">
        <v>9346.27734375</v>
      </c>
      <c r="AZ128" s="1">
        <v>3464.86157226562</v>
      </c>
      <c r="BA128" s="1">
        <v>2770.20922851562</v>
      </c>
      <c r="BB128" s="1">
        <v>3082.33959960937</v>
      </c>
      <c r="BC128" s="1">
        <v>4367.5908203125</v>
      </c>
      <c r="BD128" s="1">
        <v>2747.470703125</v>
      </c>
      <c r="BE128" s="1">
        <v>3107.2568359375</v>
      </c>
      <c r="BF128" s="1">
        <v>2882.36645507812</v>
      </c>
      <c r="BG128" s="1">
        <v>10973.9638671875</v>
      </c>
      <c r="BH128" s="1">
        <f t="shared" si="3"/>
        <v>51047.838623046853</v>
      </c>
      <c r="BI128" s="1">
        <f t="shared" si="4"/>
        <v>-5918.5780436197456</v>
      </c>
      <c r="BJ128" s="1">
        <f t="shared" si="5"/>
        <v>35029566.058417737</v>
      </c>
    </row>
    <row r="129" spans="1:62" x14ac:dyDescent="0.25">
      <c r="A129" s="1">
        <v>118939</v>
      </c>
      <c r="B129" s="1">
        <v>116656</v>
      </c>
      <c r="C129" s="1">
        <v>293</v>
      </c>
      <c r="D129" s="1">
        <v>2</v>
      </c>
      <c r="E129" s="1">
        <v>293</v>
      </c>
      <c r="F129" s="1">
        <v>293</v>
      </c>
      <c r="G129" s="1">
        <v>5</v>
      </c>
      <c r="H129" s="1">
        <v>5</v>
      </c>
      <c r="I129" s="1">
        <v>153.47999999999999</v>
      </c>
      <c r="J129" s="1">
        <v>153.54</v>
      </c>
      <c r="K129" s="1" t="s">
        <v>125</v>
      </c>
      <c r="L129" s="1">
        <v>4</v>
      </c>
      <c r="M129" s="1" t="s">
        <v>126</v>
      </c>
      <c r="N129" s="1">
        <v>293</v>
      </c>
      <c r="O129" s="1">
        <v>777.4</v>
      </c>
      <c r="P129" s="1">
        <v>581.16666666666595</v>
      </c>
      <c r="Q129" s="1">
        <v>620.29999999999995</v>
      </c>
      <c r="R129" s="1">
        <v>944.76666666666597</v>
      </c>
      <c r="S129" s="1">
        <v>2253</v>
      </c>
      <c r="T129" s="1">
        <v>5692.4333333333298</v>
      </c>
      <c r="U129" s="1">
        <v>7527.4333333333298</v>
      </c>
      <c r="V129" s="1">
        <v>7458.2</v>
      </c>
      <c r="W129" s="1">
        <v>6882.5</v>
      </c>
      <c r="X129" s="1">
        <v>6096.7333333333299</v>
      </c>
      <c r="Y129" s="1">
        <v>5489.6333333333296</v>
      </c>
      <c r="Z129" s="1">
        <v>5404.1</v>
      </c>
      <c r="AA129" s="1">
        <v>5471.1</v>
      </c>
      <c r="AB129" s="1">
        <v>5637.1666666666597</v>
      </c>
      <c r="AC129" s="1">
        <v>5649.4666666666599</v>
      </c>
      <c r="AD129" s="1">
        <v>5698.4</v>
      </c>
      <c r="AE129" s="1">
        <v>5893.5666666666602</v>
      </c>
      <c r="AF129" s="1">
        <v>5911.3333333333303</v>
      </c>
      <c r="AG129" s="1">
        <v>4883.1333333333296</v>
      </c>
      <c r="AH129" s="1">
        <v>3542.9333333333302</v>
      </c>
      <c r="AI129" s="1">
        <v>2953.2333333333299</v>
      </c>
      <c r="AJ129" s="1">
        <v>2788</v>
      </c>
      <c r="AK129" s="1">
        <v>2186.86666666666</v>
      </c>
      <c r="AL129" s="1">
        <v>1352.43333333333</v>
      </c>
      <c r="AM129" s="1">
        <v>101695.3</v>
      </c>
      <c r="AN129" s="1">
        <v>0</v>
      </c>
      <c r="AO129" s="1">
        <v>22002</v>
      </c>
      <c r="AP129" s="1">
        <v>8426.0666666666602</v>
      </c>
      <c r="AQ129" s="1">
        <v>14457.166666666601</v>
      </c>
      <c r="AR129" s="1">
        <v>195646</v>
      </c>
      <c r="AS129" s="1">
        <v>195181</v>
      </c>
      <c r="AT129" s="1">
        <v>118939</v>
      </c>
      <c r="AU129" s="1">
        <v>116656</v>
      </c>
      <c r="AV129" s="1">
        <v>5868.087890625</v>
      </c>
      <c r="AW129" s="1">
        <v>5305.0283203125</v>
      </c>
      <c r="AX129" s="1">
        <v>5553.12158203125</v>
      </c>
      <c r="AY129" s="1">
        <v>14832.0205078125</v>
      </c>
      <c r="AZ129" s="1">
        <v>7423.34814453125</v>
      </c>
      <c r="BA129" s="1">
        <v>5788.63671875</v>
      </c>
      <c r="BB129" s="1">
        <v>6535.07421875</v>
      </c>
      <c r="BC129" s="1">
        <v>7948.4423828125</v>
      </c>
      <c r="BD129" s="1">
        <v>5531.2333984375</v>
      </c>
      <c r="BE129" s="1">
        <v>6671.34228515625</v>
      </c>
      <c r="BF129" s="1">
        <v>5016.1748046875</v>
      </c>
      <c r="BG129" s="1">
        <v>23848.697265625</v>
      </c>
      <c r="BH129" s="1">
        <f t="shared" si="3"/>
        <v>100321.20751953125</v>
      </c>
      <c r="BI129" s="1">
        <f t="shared" si="4"/>
        <v>-1374.0924804687529</v>
      </c>
      <c r="BJ129" s="1">
        <f t="shared" si="5"/>
        <v>1888130.14488077</v>
      </c>
    </row>
    <row r="130" spans="1:62" x14ac:dyDescent="0.25">
      <c r="A130" s="1">
        <v>119546</v>
      </c>
      <c r="B130" s="1">
        <v>121652</v>
      </c>
      <c r="C130" s="1">
        <v>107</v>
      </c>
      <c r="D130" s="1">
        <v>2</v>
      </c>
      <c r="E130" s="1">
        <v>107</v>
      </c>
      <c r="F130" s="1">
        <v>107</v>
      </c>
      <c r="G130" s="1">
        <v>167</v>
      </c>
      <c r="H130" s="1">
        <v>167</v>
      </c>
      <c r="I130" s="1">
        <v>16.87</v>
      </c>
      <c r="J130" s="1">
        <v>18.190000000000001</v>
      </c>
      <c r="K130" s="1" t="s">
        <v>125</v>
      </c>
      <c r="L130" s="1">
        <v>3</v>
      </c>
      <c r="M130" s="1" t="s">
        <v>126</v>
      </c>
      <c r="N130" s="1">
        <v>107</v>
      </c>
      <c r="O130" s="1">
        <v>930.64999999999895</v>
      </c>
      <c r="P130" s="1">
        <v>629.625</v>
      </c>
      <c r="Q130" s="1">
        <v>543.19999999999902</v>
      </c>
      <c r="R130" s="1">
        <v>516.27499999999998</v>
      </c>
      <c r="S130" s="1">
        <v>836.25</v>
      </c>
      <c r="T130" s="1">
        <v>1613.12499999999</v>
      </c>
      <c r="U130" s="1">
        <v>2588.625</v>
      </c>
      <c r="V130" s="1">
        <v>2944.2249999999999</v>
      </c>
      <c r="W130" s="1">
        <v>2851.9250000000002</v>
      </c>
      <c r="X130" s="1">
        <v>2896.55</v>
      </c>
      <c r="Y130" s="1">
        <v>3040.62499999999</v>
      </c>
      <c r="Z130" s="1">
        <v>3321.125</v>
      </c>
      <c r="AA130" s="1">
        <v>3561.7</v>
      </c>
      <c r="AB130" s="1">
        <v>3958.1999999999898</v>
      </c>
      <c r="AC130" s="1">
        <v>4430.8999999999996</v>
      </c>
      <c r="AD130" s="1">
        <v>4164.75</v>
      </c>
      <c r="AE130" s="1">
        <v>4046.875</v>
      </c>
      <c r="AF130" s="1">
        <v>3949.1</v>
      </c>
      <c r="AG130" s="1">
        <v>3770.1750000000002</v>
      </c>
      <c r="AH130" s="1">
        <v>3080.125</v>
      </c>
      <c r="AI130" s="1">
        <v>2508.2249999999999</v>
      </c>
      <c r="AJ130" s="1">
        <v>2245.15</v>
      </c>
      <c r="AK130" s="1">
        <v>1951.2750000000001</v>
      </c>
      <c r="AL130" s="1">
        <v>1453.1</v>
      </c>
      <c r="AM130" s="1">
        <v>61831.775000000001</v>
      </c>
      <c r="AN130" s="1">
        <v>0</v>
      </c>
      <c r="AO130" s="1">
        <v>13881.65</v>
      </c>
      <c r="AP130" s="1">
        <v>6850.3</v>
      </c>
      <c r="AQ130" s="1">
        <v>11613.75</v>
      </c>
      <c r="AR130" s="1">
        <v>195303</v>
      </c>
      <c r="AS130" s="1">
        <v>195647</v>
      </c>
      <c r="AT130" s="1">
        <v>119546</v>
      </c>
      <c r="AU130" s="1">
        <v>121652</v>
      </c>
      <c r="AV130" s="1">
        <v>2310.07861328125</v>
      </c>
      <c r="AW130" s="1">
        <v>3564.50341796875</v>
      </c>
      <c r="AX130" s="1">
        <v>3504.322265625</v>
      </c>
      <c r="AY130" s="1">
        <v>9229.865234375</v>
      </c>
      <c r="AZ130" s="1">
        <v>2149.73803710937</v>
      </c>
      <c r="BA130" s="1">
        <v>3079.015625</v>
      </c>
      <c r="BB130" s="1">
        <v>1931.3701171875</v>
      </c>
      <c r="BC130" s="1">
        <v>5701.5</v>
      </c>
      <c r="BD130" s="1">
        <v>3699.69677734375</v>
      </c>
      <c r="BE130" s="1">
        <v>1893.32885742187</v>
      </c>
      <c r="BF130" s="1">
        <v>1572.96105957031</v>
      </c>
      <c r="BG130" s="1">
        <v>10359.984375</v>
      </c>
      <c r="BH130" s="1">
        <f t="shared" si="3"/>
        <v>48996.364379882805</v>
      </c>
      <c r="BI130" s="1">
        <f t="shared" si="4"/>
        <v>-12835.410620117196</v>
      </c>
      <c r="BJ130" s="1">
        <f t="shared" si="5"/>
        <v>164747765.78701732</v>
      </c>
    </row>
    <row r="131" spans="1:62" x14ac:dyDescent="0.25">
      <c r="A131" s="1">
        <v>122186</v>
      </c>
      <c r="B131" s="1">
        <v>123454</v>
      </c>
      <c r="C131" s="1">
        <v>108</v>
      </c>
      <c r="D131" s="1">
        <v>2</v>
      </c>
      <c r="E131" s="1">
        <v>108</v>
      </c>
      <c r="F131" s="1">
        <v>108</v>
      </c>
      <c r="G131" s="1">
        <v>167</v>
      </c>
      <c r="H131" s="1">
        <v>167</v>
      </c>
      <c r="I131" s="1">
        <v>15.35</v>
      </c>
      <c r="J131" s="1">
        <v>16.670000000000002</v>
      </c>
      <c r="K131" s="1" t="s">
        <v>125</v>
      </c>
      <c r="L131" s="1">
        <v>3</v>
      </c>
      <c r="M131" s="1" t="s">
        <v>126</v>
      </c>
      <c r="N131" s="1">
        <v>108</v>
      </c>
      <c r="O131" s="1">
        <v>862.17499999999905</v>
      </c>
      <c r="P131" s="1">
        <v>551.974999999999</v>
      </c>
      <c r="Q131" s="1">
        <v>473.55</v>
      </c>
      <c r="R131" s="1">
        <v>438.8</v>
      </c>
      <c r="S131" s="1">
        <v>680.52499999999998</v>
      </c>
      <c r="T131" s="1">
        <v>1417.375</v>
      </c>
      <c r="U131" s="1">
        <v>2308.4749999999999</v>
      </c>
      <c r="V131" s="1">
        <v>2630.875</v>
      </c>
      <c r="W131" s="1">
        <v>2523.1750000000002</v>
      </c>
      <c r="X131" s="1">
        <v>2621.3249999999998</v>
      </c>
      <c r="Y131" s="1">
        <v>2786</v>
      </c>
      <c r="Z131" s="1">
        <v>3061.4</v>
      </c>
      <c r="AA131" s="1">
        <v>3344.5</v>
      </c>
      <c r="AB131" s="1">
        <v>3730.1</v>
      </c>
      <c r="AC131" s="1">
        <v>4042.875</v>
      </c>
      <c r="AD131" s="1">
        <v>3646.4749999999999</v>
      </c>
      <c r="AE131" s="1">
        <v>3520.15</v>
      </c>
      <c r="AF131" s="1">
        <v>3543.0999999999899</v>
      </c>
      <c r="AG131" s="1">
        <v>3549.85</v>
      </c>
      <c r="AH131" s="1">
        <v>2967.875</v>
      </c>
      <c r="AI131" s="1">
        <v>2388.65</v>
      </c>
      <c r="AJ131" s="1">
        <v>2085.15</v>
      </c>
      <c r="AK131" s="1">
        <v>1788.675</v>
      </c>
      <c r="AL131" s="1">
        <v>1302.95</v>
      </c>
      <c r="AM131" s="1">
        <v>56265.999999999898</v>
      </c>
      <c r="AN131" s="1">
        <v>0</v>
      </c>
      <c r="AO131" s="1">
        <v>12922</v>
      </c>
      <c r="AP131" s="1">
        <v>6517.7250000000004</v>
      </c>
      <c r="AQ131" s="1">
        <v>10572.449999999901</v>
      </c>
      <c r="AR131" s="1">
        <v>195637</v>
      </c>
      <c r="AS131" s="1">
        <v>195638</v>
      </c>
      <c r="AT131" s="1">
        <v>122186</v>
      </c>
      <c r="AU131" s="1">
        <v>123454</v>
      </c>
      <c r="AV131" s="1">
        <v>2416.3671875</v>
      </c>
      <c r="AW131" s="1">
        <v>3313.2236328125</v>
      </c>
      <c r="AX131" s="1">
        <v>3314.55639648437</v>
      </c>
      <c r="AY131" s="1">
        <v>8821.2900390625</v>
      </c>
      <c r="AZ131" s="1">
        <v>2215.40356445312</v>
      </c>
      <c r="BA131" s="1">
        <v>2970.91870117187</v>
      </c>
      <c r="BB131" s="1">
        <v>2044.69616699218</v>
      </c>
      <c r="BC131" s="1">
        <v>5423.04345703125</v>
      </c>
      <c r="BD131" s="1">
        <v>3443.6611328125</v>
      </c>
      <c r="BE131" s="1">
        <v>2001.15124511718</v>
      </c>
      <c r="BF131" s="1">
        <v>1597.16918945312</v>
      </c>
      <c r="BG131" s="1">
        <v>10013.2275390625</v>
      </c>
      <c r="BH131" s="1">
        <f t="shared" ref="BH131:BH194" si="6">SUM(AV131:BG131)</f>
        <v>47574.708251953089</v>
      </c>
      <c r="BI131" s="1">
        <f t="shared" ref="BI131:BI194" si="7">BH131-AM131</f>
        <v>-8691.2917480468095</v>
      </c>
      <c r="BJ131" s="1">
        <f t="shared" ref="BJ131:BJ194" si="8">(BI131)^2</f>
        <v>75538552.249666572</v>
      </c>
    </row>
    <row r="132" spans="1:62" x14ac:dyDescent="0.25">
      <c r="A132" s="1">
        <v>123553</v>
      </c>
      <c r="B132" s="1">
        <v>184279</v>
      </c>
      <c r="C132" s="1">
        <v>116</v>
      </c>
      <c r="D132" s="1">
        <v>2</v>
      </c>
      <c r="E132" s="1">
        <v>116</v>
      </c>
      <c r="F132" s="1">
        <v>116</v>
      </c>
      <c r="G132" s="1">
        <v>167</v>
      </c>
      <c r="H132" s="1">
        <v>167</v>
      </c>
      <c r="I132" s="1">
        <v>15.35</v>
      </c>
      <c r="J132" s="1">
        <v>16.670000000000002</v>
      </c>
      <c r="K132" s="1" t="s">
        <v>125</v>
      </c>
      <c r="L132" s="1">
        <v>2</v>
      </c>
      <c r="M132" s="1" t="s">
        <v>126</v>
      </c>
      <c r="N132" s="1">
        <v>116</v>
      </c>
      <c r="O132" s="1">
        <v>527.56666666666604</v>
      </c>
      <c r="P132" s="1">
        <v>446.51666666666603</v>
      </c>
      <c r="Q132" s="1">
        <v>519.96666666666601</v>
      </c>
      <c r="R132" s="1">
        <v>869.5</v>
      </c>
      <c r="S132" s="1">
        <v>1846.2333333333299</v>
      </c>
      <c r="T132" s="1">
        <v>3542.5166666666601</v>
      </c>
      <c r="U132" s="1">
        <v>3536.3333333333298</v>
      </c>
      <c r="V132" s="1">
        <v>3261.86666666666</v>
      </c>
      <c r="W132" s="1">
        <v>3348.38333333333</v>
      </c>
      <c r="X132" s="1">
        <v>3241.7</v>
      </c>
      <c r="Y132" s="1">
        <v>3023.3</v>
      </c>
      <c r="Z132" s="1">
        <v>3008.5</v>
      </c>
      <c r="AA132" s="1">
        <v>3131.7333333333299</v>
      </c>
      <c r="AB132" s="1">
        <v>3231.2666666666601</v>
      </c>
      <c r="AC132" s="1">
        <v>3259.0166666666601</v>
      </c>
      <c r="AD132" s="1">
        <v>3257.9833333333299</v>
      </c>
      <c r="AE132" s="1">
        <v>3143.5333333333301</v>
      </c>
      <c r="AF132" s="1">
        <v>2984.63333333333</v>
      </c>
      <c r="AG132" s="1">
        <v>2449.63333333333</v>
      </c>
      <c r="AH132" s="1">
        <v>1817</v>
      </c>
      <c r="AI132" s="1">
        <v>1612.54999999999</v>
      </c>
      <c r="AJ132" s="1">
        <v>1588.7833333333299</v>
      </c>
      <c r="AK132" s="1">
        <v>1181.7333333333299</v>
      </c>
      <c r="AL132" s="1">
        <v>863.46666666666601</v>
      </c>
      <c r="AM132" s="1">
        <v>55693.716666666602</v>
      </c>
      <c r="AN132" s="1">
        <v>0</v>
      </c>
      <c r="AO132" s="1">
        <v>12394.8</v>
      </c>
      <c r="AP132" s="1">
        <v>4266.6333333333296</v>
      </c>
      <c r="AQ132" s="1">
        <v>11069.3749999966</v>
      </c>
      <c r="AR132" s="1">
        <v>195699</v>
      </c>
      <c r="AS132" s="1">
        <v>195633</v>
      </c>
      <c r="AT132" s="1">
        <v>123553</v>
      </c>
      <c r="AU132" s="1">
        <v>184279</v>
      </c>
      <c r="AV132" s="1">
        <v>2819.25219726562</v>
      </c>
      <c r="AW132" s="1">
        <v>2388.85668945312</v>
      </c>
      <c r="AX132" s="1">
        <v>2472.79614257812</v>
      </c>
      <c r="AY132" s="1">
        <v>8778.5966796875</v>
      </c>
      <c r="AZ132" s="1">
        <v>3214.55908203125</v>
      </c>
      <c r="BA132" s="1">
        <v>2522.74096679687</v>
      </c>
      <c r="BB132" s="1">
        <v>2843.62670898437</v>
      </c>
      <c r="BC132" s="1">
        <v>3998.392578125</v>
      </c>
      <c r="BD132" s="1">
        <v>2518.072265625</v>
      </c>
      <c r="BE132" s="1">
        <v>2921.26440429687</v>
      </c>
      <c r="BF132" s="1">
        <v>2557.32641601562</v>
      </c>
      <c r="BG132" s="1">
        <v>10118.6279296875</v>
      </c>
      <c r="BH132" s="1">
        <f t="shared" si="6"/>
        <v>47154.112060546839</v>
      </c>
      <c r="BI132" s="1">
        <f t="shared" si="7"/>
        <v>-8539.604606119763</v>
      </c>
      <c r="BJ132" s="1">
        <f t="shared" si="8"/>
        <v>72924846.828861877</v>
      </c>
    </row>
    <row r="133" spans="1:62" x14ac:dyDescent="0.25">
      <c r="A133" s="1">
        <v>123991</v>
      </c>
      <c r="B133" s="1">
        <v>126970</v>
      </c>
      <c r="C133" s="1">
        <v>114</v>
      </c>
      <c r="D133" s="1">
        <v>2</v>
      </c>
      <c r="E133" s="1">
        <v>114</v>
      </c>
      <c r="F133" s="1">
        <v>114</v>
      </c>
      <c r="G133" s="1">
        <v>167</v>
      </c>
      <c r="H133" s="1">
        <v>167</v>
      </c>
      <c r="I133" s="1">
        <v>14.31</v>
      </c>
      <c r="J133" s="1">
        <v>15.59</v>
      </c>
      <c r="K133" s="1" t="s">
        <v>125</v>
      </c>
      <c r="L133" s="1">
        <v>3</v>
      </c>
      <c r="M133" s="1" t="s">
        <v>126</v>
      </c>
      <c r="N133" s="1">
        <v>114</v>
      </c>
      <c r="O133" s="1">
        <v>647.599999999999</v>
      </c>
      <c r="P133" s="1">
        <v>395.52499999999998</v>
      </c>
      <c r="Q133" s="1">
        <v>357.17500000000001</v>
      </c>
      <c r="R133" s="1">
        <v>332.69999999999902</v>
      </c>
      <c r="S133" s="1">
        <v>544.1</v>
      </c>
      <c r="T133" s="1">
        <v>1169.75</v>
      </c>
      <c r="U133" s="1">
        <v>1909.375</v>
      </c>
      <c r="V133" s="1">
        <v>2032.875</v>
      </c>
      <c r="W133" s="1">
        <v>1881.5250000000001</v>
      </c>
      <c r="X133" s="1">
        <v>1925.4749999999999</v>
      </c>
      <c r="Y133" s="1">
        <v>2073.5500000000002</v>
      </c>
      <c r="Z133" s="1">
        <v>2293</v>
      </c>
      <c r="AA133" s="1">
        <v>2544.1750000000002</v>
      </c>
      <c r="AB133" s="1">
        <v>2882.0250000000001</v>
      </c>
      <c r="AC133" s="1">
        <v>3184.3249999999998</v>
      </c>
      <c r="AD133" s="1">
        <v>2993.5</v>
      </c>
      <c r="AE133" s="1">
        <v>2895.05</v>
      </c>
      <c r="AF133" s="1">
        <v>2902.2750000000001</v>
      </c>
      <c r="AG133" s="1">
        <v>2806.6</v>
      </c>
      <c r="AH133" s="1">
        <v>2287.4749999999999</v>
      </c>
      <c r="AI133" s="1">
        <v>1807.75</v>
      </c>
      <c r="AJ133" s="1">
        <v>1582.07499999999</v>
      </c>
      <c r="AK133" s="1">
        <v>1368.875</v>
      </c>
      <c r="AL133" s="1">
        <v>996.19999999999902</v>
      </c>
      <c r="AM133" s="1">
        <v>43812.974999999897</v>
      </c>
      <c r="AN133" s="1">
        <v>0</v>
      </c>
      <c r="AO133" s="1">
        <v>9792.75</v>
      </c>
      <c r="AP133" s="1">
        <v>5094.0749999999998</v>
      </c>
      <c r="AQ133" s="1">
        <v>8032</v>
      </c>
      <c r="AR133" s="1">
        <v>195730</v>
      </c>
      <c r="AS133" s="1">
        <v>195255</v>
      </c>
      <c r="AT133" s="1">
        <v>123991</v>
      </c>
      <c r="AU133" s="1">
        <v>126970</v>
      </c>
      <c r="AV133" s="1">
        <v>2436.87817382812</v>
      </c>
      <c r="AW133" s="1">
        <v>3611.06298828125</v>
      </c>
      <c r="AX133" s="1">
        <v>3566.39624023437</v>
      </c>
      <c r="AY133" s="1">
        <v>9355.9052734375</v>
      </c>
      <c r="AZ133" s="1">
        <v>2092.04858398437</v>
      </c>
      <c r="BA133" s="1">
        <v>3073.9892578125</v>
      </c>
      <c r="BB133" s="1">
        <v>2006.50537109375</v>
      </c>
      <c r="BC133" s="1">
        <v>5749.1708984375</v>
      </c>
      <c r="BD133" s="1">
        <v>3703.4755859375</v>
      </c>
      <c r="BE133" s="1">
        <v>1881.92114257812</v>
      </c>
      <c r="BF133" s="1">
        <v>1529.56335449218</v>
      </c>
      <c r="BG133" s="1">
        <v>10306.7490234375</v>
      </c>
      <c r="BH133" s="1">
        <f t="shared" si="6"/>
        <v>49313.665893554658</v>
      </c>
      <c r="BI133" s="1">
        <f t="shared" si="7"/>
        <v>5500.6908935547617</v>
      </c>
      <c r="BJ133" s="1">
        <f t="shared" si="8"/>
        <v>30257600.306436282</v>
      </c>
    </row>
    <row r="134" spans="1:62" x14ac:dyDescent="0.25">
      <c r="A134" s="1">
        <v>123991</v>
      </c>
      <c r="B134" s="1">
        <v>126970</v>
      </c>
      <c r="C134" s="1">
        <v>117</v>
      </c>
      <c r="D134" s="1">
        <v>2</v>
      </c>
      <c r="E134" s="1">
        <v>117</v>
      </c>
      <c r="F134" s="1">
        <v>117</v>
      </c>
      <c r="G134" s="1">
        <v>167</v>
      </c>
      <c r="H134" s="1">
        <v>167</v>
      </c>
      <c r="I134" s="1">
        <v>13.75</v>
      </c>
      <c r="J134" s="1">
        <v>15.03</v>
      </c>
      <c r="K134" s="1" t="s">
        <v>125</v>
      </c>
      <c r="L134" s="1">
        <v>2</v>
      </c>
      <c r="M134" s="1" t="s">
        <v>126</v>
      </c>
      <c r="N134" s="1">
        <v>117</v>
      </c>
      <c r="O134" s="1">
        <v>622.13333333333298</v>
      </c>
      <c r="P134" s="1">
        <v>378.13333333333298</v>
      </c>
      <c r="Q134" s="1">
        <v>340.58333333333297</v>
      </c>
      <c r="R134" s="1">
        <v>306.26666666666603</v>
      </c>
      <c r="S134" s="1">
        <v>482.7</v>
      </c>
      <c r="T134" s="1">
        <v>936.98333333333301</v>
      </c>
      <c r="U134" s="1">
        <v>1680.55</v>
      </c>
      <c r="V134" s="1">
        <v>1830.61666666666</v>
      </c>
      <c r="W134" s="1">
        <v>1698.11666666666</v>
      </c>
      <c r="X134" s="1">
        <v>1708.68333333333</v>
      </c>
      <c r="Y134" s="1">
        <v>1820.4</v>
      </c>
      <c r="Z134" s="1">
        <v>2009.81666666666</v>
      </c>
      <c r="AA134" s="1">
        <v>2229.1</v>
      </c>
      <c r="AB134" s="1">
        <v>2538.63333333333</v>
      </c>
      <c r="AC134" s="1">
        <v>2796.5666666666598</v>
      </c>
      <c r="AD134" s="1">
        <v>2582.4499999999998</v>
      </c>
      <c r="AE134" s="1">
        <v>2458.2166666666599</v>
      </c>
      <c r="AF134" s="1">
        <v>2502.0833333333298</v>
      </c>
      <c r="AG134" s="1">
        <v>2526.2833333333301</v>
      </c>
      <c r="AH134" s="1">
        <v>2103.9333333333302</v>
      </c>
      <c r="AI134" s="1">
        <v>1683.63333333333</v>
      </c>
      <c r="AJ134" s="1">
        <v>1486.69999999999</v>
      </c>
      <c r="AK134" s="1">
        <v>1304.45</v>
      </c>
      <c r="AL134" s="1">
        <v>951.41666666666595</v>
      </c>
      <c r="AM134" s="1">
        <v>38978.449999999997</v>
      </c>
      <c r="AN134" s="1">
        <v>0</v>
      </c>
      <c r="AO134" s="1">
        <v>8597.9500000000007</v>
      </c>
      <c r="AP134" s="1">
        <v>4630.2166666666599</v>
      </c>
      <c r="AQ134" s="1">
        <v>7556.0166666666601</v>
      </c>
      <c r="AR134" s="1">
        <v>195730</v>
      </c>
      <c r="AS134" s="1">
        <v>195255</v>
      </c>
      <c r="AT134" s="1">
        <v>123991</v>
      </c>
      <c r="AU134" s="1">
        <v>126970</v>
      </c>
      <c r="AV134" s="1">
        <v>2436.87817382812</v>
      </c>
      <c r="AW134" s="1">
        <v>3611.06298828125</v>
      </c>
      <c r="AX134" s="1">
        <v>3566.39624023437</v>
      </c>
      <c r="AY134" s="1">
        <v>9355.9052734375</v>
      </c>
      <c r="AZ134" s="1">
        <v>2092.04858398437</v>
      </c>
      <c r="BA134" s="1">
        <v>3073.9892578125</v>
      </c>
      <c r="BB134" s="1">
        <v>2006.50537109375</v>
      </c>
      <c r="BC134" s="1">
        <v>5749.1708984375</v>
      </c>
      <c r="BD134" s="1">
        <v>3703.4755859375</v>
      </c>
      <c r="BE134" s="1">
        <v>1881.92114257812</v>
      </c>
      <c r="BF134" s="1">
        <v>1529.56335449218</v>
      </c>
      <c r="BG134" s="1">
        <v>10306.7490234375</v>
      </c>
      <c r="BH134" s="1">
        <f t="shared" si="6"/>
        <v>49313.665893554658</v>
      </c>
      <c r="BI134" s="1">
        <f t="shared" si="7"/>
        <v>10335.215893554661</v>
      </c>
      <c r="BJ134" s="1">
        <f t="shared" si="8"/>
        <v>106816687.56638488</v>
      </c>
    </row>
    <row r="135" spans="1:62" x14ac:dyDescent="0.25">
      <c r="A135" s="1">
        <v>124208</v>
      </c>
      <c r="B135" s="1">
        <v>122278</v>
      </c>
      <c r="C135" s="1">
        <v>160</v>
      </c>
      <c r="D135" s="1">
        <v>2</v>
      </c>
      <c r="E135" s="1">
        <v>160</v>
      </c>
      <c r="F135" s="1">
        <v>160</v>
      </c>
      <c r="G135" s="1">
        <v>5</v>
      </c>
      <c r="H135" s="1">
        <v>5</v>
      </c>
      <c r="I135" s="1">
        <v>150.36000000000001</v>
      </c>
      <c r="J135" s="1">
        <v>150.41999999999999</v>
      </c>
      <c r="K135" s="1" t="s">
        <v>125</v>
      </c>
      <c r="L135" s="1">
        <v>4</v>
      </c>
      <c r="M135" s="1" t="s">
        <v>126</v>
      </c>
      <c r="N135" s="1">
        <v>160</v>
      </c>
      <c r="O135" s="1">
        <v>735.4</v>
      </c>
      <c r="P135" s="1">
        <v>552.93333333333305</v>
      </c>
      <c r="Q135" s="1">
        <v>602.6</v>
      </c>
      <c r="R135" s="1">
        <v>1018.16666666666</v>
      </c>
      <c r="S135" s="1">
        <v>2472.9666666666599</v>
      </c>
      <c r="T135" s="1">
        <v>5898.2666666666601</v>
      </c>
      <c r="U135" s="1">
        <v>7333.3333333333303</v>
      </c>
      <c r="V135" s="1">
        <v>6910.1666666666597</v>
      </c>
      <c r="W135" s="1">
        <v>6398.2</v>
      </c>
      <c r="X135" s="1">
        <v>5773.6666666666597</v>
      </c>
      <c r="Y135" s="1">
        <v>5173.4333333333298</v>
      </c>
      <c r="Z135" s="1">
        <v>5027.1999999999898</v>
      </c>
      <c r="AA135" s="1">
        <v>5114.2333333333299</v>
      </c>
      <c r="AB135" s="1">
        <v>5310.5333333333301</v>
      </c>
      <c r="AC135" s="1">
        <v>5183.4333333333298</v>
      </c>
      <c r="AD135" s="1">
        <v>5116.5999999999904</v>
      </c>
      <c r="AE135" s="1">
        <v>5197.7</v>
      </c>
      <c r="AF135" s="1">
        <v>5189.2999999999902</v>
      </c>
      <c r="AG135" s="1">
        <v>4437.8333333333303</v>
      </c>
      <c r="AH135" s="1">
        <v>3313.2333333333299</v>
      </c>
      <c r="AI135" s="1">
        <v>2874.7</v>
      </c>
      <c r="AJ135" s="1">
        <v>2749.86666666666</v>
      </c>
      <c r="AK135" s="1">
        <v>2075.6999999999998</v>
      </c>
      <c r="AL135" s="1">
        <v>1288.4666666666601</v>
      </c>
      <c r="AM135" s="1">
        <v>95747.933333333305</v>
      </c>
      <c r="AN135" s="1">
        <v>0</v>
      </c>
      <c r="AO135" s="1">
        <v>20625.400000000001</v>
      </c>
      <c r="AP135" s="1">
        <v>7751.0666666666602</v>
      </c>
      <c r="AQ135" s="1">
        <v>14370.8</v>
      </c>
      <c r="AR135" s="1">
        <v>195180</v>
      </c>
      <c r="AS135" s="1">
        <v>195288</v>
      </c>
      <c r="AT135" s="1">
        <v>124208</v>
      </c>
      <c r="AU135" s="1">
        <v>122278</v>
      </c>
      <c r="AV135" s="1">
        <v>5794.5400390625</v>
      </c>
      <c r="AW135" s="1">
        <v>4807.6025390625</v>
      </c>
      <c r="AX135" s="1">
        <v>5081.94482421875</v>
      </c>
      <c r="AY135" s="1">
        <v>14851.9580078125</v>
      </c>
      <c r="AZ135" s="1">
        <v>7381.4521484375</v>
      </c>
      <c r="BA135" s="1">
        <v>5411.86962890625</v>
      </c>
      <c r="BB135" s="1">
        <v>6459.24853515625</v>
      </c>
      <c r="BC135" s="1">
        <v>7143.013671875</v>
      </c>
      <c r="BD135" s="1">
        <v>5031.97314453125</v>
      </c>
      <c r="BE135" s="1">
        <v>6684.95263671875</v>
      </c>
      <c r="BF135" s="1">
        <v>5115.0234375</v>
      </c>
      <c r="BG135" s="1">
        <v>22692.25390625</v>
      </c>
      <c r="BH135" s="1">
        <f t="shared" si="6"/>
        <v>96455.83251953125</v>
      </c>
      <c r="BI135" s="1">
        <f t="shared" si="7"/>
        <v>707.8991861979448</v>
      </c>
      <c r="BJ135" s="1">
        <f t="shared" si="8"/>
        <v>501121.25781971251</v>
      </c>
    </row>
    <row r="136" spans="1:62" x14ac:dyDescent="0.25">
      <c r="A136" s="1">
        <v>124257</v>
      </c>
      <c r="B136" s="1">
        <v>122655</v>
      </c>
      <c r="C136" s="1">
        <v>86</v>
      </c>
      <c r="D136" s="1">
        <v>1</v>
      </c>
      <c r="E136" s="1">
        <v>86</v>
      </c>
      <c r="F136" s="1">
        <v>86</v>
      </c>
      <c r="G136" s="1">
        <v>18</v>
      </c>
      <c r="H136" s="1">
        <v>18</v>
      </c>
      <c r="I136" s="1">
        <v>16.34</v>
      </c>
      <c r="J136" s="1">
        <v>16.84</v>
      </c>
      <c r="K136" s="1" t="s">
        <v>125</v>
      </c>
      <c r="L136" s="1">
        <v>2</v>
      </c>
      <c r="M136" s="1" t="s">
        <v>126</v>
      </c>
      <c r="N136" s="1">
        <v>86</v>
      </c>
      <c r="O136" s="1">
        <v>112.73333333333299</v>
      </c>
      <c r="P136" s="1">
        <v>106.9</v>
      </c>
      <c r="Q136" s="1">
        <v>94.116666666666603</v>
      </c>
      <c r="R136" s="1">
        <v>110.166666666666</v>
      </c>
      <c r="S136" s="1">
        <v>202.35</v>
      </c>
      <c r="T136" s="1">
        <v>581.73333333333301</v>
      </c>
      <c r="U136" s="1">
        <v>1260.56666666666</v>
      </c>
      <c r="V136" s="1">
        <v>1332.5166666666601</v>
      </c>
      <c r="W136" s="1">
        <v>1102.5999999999999</v>
      </c>
      <c r="X136" s="1">
        <v>949.3</v>
      </c>
      <c r="Y136" s="1">
        <v>815.58333333333303</v>
      </c>
      <c r="Z136" s="1">
        <v>762.96666666666601</v>
      </c>
      <c r="AA136" s="1">
        <v>723.8</v>
      </c>
      <c r="AB136" s="1">
        <v>729.68333333333305</v>
      </c>
      <c r="AC136" s="1">
        <v>788.4</v>
      </c>
      <c r="AD136" s="1">
        <v>880.31666666666604</v>
      </c>
      <c r="AE136" s="1">
        <v>927.11666666666702</v>
      </c>
      <c r="AF136" s="1">
        <v>911.91666666666595</v>
      </c>
      <c r="AG136" s="1">
        <v>687.61666666666599</v>
      </c>
      <c r="AH136" s="1">
        <v>463.933333333333</v>
      </c>
      <c r="AI136" s="1">
        <v>362.01666666666603</v>
      </c>
      <c r="AJ136" s="1">
        <v>304.45</v>
      </c>
      <c r="AK136" s="1">
        <v>195.31666666666601</v>
      </c>
      <c r="AL136" s="1">
        <v>139.53333333333299</v>
      </c>
      <c r="AM136" s="1">
        <v>14545.6333333333</v>
      </c>
      <c r="AN136" s="1">
        <v>0</v>
      </c>
      <c r="AO136" s="1">
        <v>3032.0333333333301</v>
      </c>
      <c r="AP136" s="1">
        <v>1151.54999999999</v>
      </c>
      <c r="AQ136" s="1">
        <v>1627.5833333333301</v>
      </c>
      <c r="AR136" s="1">
        <v>0</v>
      </c>
      <c r="AS136" s="1">
        <v>0</v>
      </c>
      <c r="AT136" s="1">
        <v>124257</v>
      </c>
      <c r="AU136" s="1">
        <v>122655</v>
      </c>
      <c r="AV136" s="1">
        <v>1273.2197265625</v>
      </c>
      <c r="AW136" s="1">
        <v>1343.80908203125</v>
      </c>
      <c r="AX136" s="1">
        <v>1332.30419921875</v>
      </c>
      <c r="AY136" s="1">
        <v>1895.5546875</v>
      </c>
      <c r="AZ136" s="1">
        <v>1357.21948242187</v>
      </c>
      <c r="BA136" s="1">
        <v>1199.94860839843</v>
      </c>
      <c r="BB136" s="1">
        <v>1115.34484863281</v>
      </c>
      <c r="BC136" s="1">
        <v>1979.63720703125</v>
      </c>
      <c r="BD136" s="1">
        <v>1560.66638183593</v>
      </c>
      <c r="BE136" s="1">
        <v>1155.40148925781</v>
      </c>
      <c r="BF136" s="1">
        <v>344.92819213867102</v>
      </c>
      <c r="BG136" s="1">
        <v>4129.03564453125</v>
      </c>
      <c r="BH136" s="1">
        <f t="shared" si="6"/>
        <v>18687.069549560525</v>
      </c>
      <c r="BI136" s="1">
        <f t="shared" si="7"/>
        <v>4141.4362162272246</v>
      </c>
      <c r="BJ136" s="1">
        <f t="shared" si="8"/>
        <v>17151493.933078472</v>
      </c>
    </row>
    <row r="137" spans="1:62" x14ac:dyDescent="0.25">
      <c r="A137" s="1">
        <v>125216</v>
      </c>
      <c r="B137" s="1">
        <v>130332</v>
      </c>
      <c r="C137" s="1">
        <v>262</v>
      </c>
      <c r="D137" s="1">
        <v>2</v>
      </c>
      <c r="E137" s="1">
        <v>262</v>
      </c>
      <c r="F137" s="1">
        <v>262</v>
      </c>
      <c r="G137" s="1">
        <v>5</v>
      </c>
      <c r="H137" s="1">
        <v>5</v>
      </c>
      <c r="I137" s="1">
        <v>148.07</v>
      </c>
      <c r="J137" s="1">
        <v>148.13</v>
      </c>
      <c r="K137" s="1" t="s">
        <v>125</v>
      </c>
      <c r="L137" s="1">
        <v>4</v>
      </c>
      <c r="M137" s="1" t="s">
        <v>126</v>
      </c>
      <c r="N137" s="1">
        <v>262</v>
      </c>
      <c r="O137" s="1">
        <v>1360.69999999999</v>
      </c>
      <c r="P137" s="1">
        <v>792.29999999999905</v>
      </c>
      <c r="Q137" s="1">
        <v>638.099999999999</v>
      </c>
      <c r="R137" s="1">
        <v>541.5</v>
      </c>
      <c r="S137" s="1">
        <v>815</v>
      </c>
      <c r="T137" s="1">
        <v>1694.63333333333</v>
      </c>
      <c r="U137" s="1">
        <v>3185.7</v>
      </c>
      <c r="V137" s="1">
        <v>4185.8333333333303</v>
      </c>
      <c r="W137" s="1">
        <v>4053.9666666666599</v>
      </c>
      <c r="X137" s="1">
        <v>4083.0666666666598</v>
      </c>
      <c r="Y137" s="1">
        <v>4290.99999999999</v>
      </c>
      <c r="Z137" s="1">
        <v>4624.0666666666602</v>
      </c>
      <c r="AA137" s="1">
        <v>5008</v>
      </c>
      <c r="AB137" s="1">
        <v>5588.7666666666601</v>
      </c>
      <c r="AC137" s="1">
        <v>7063.7999999999902</v>
      </c>
      <c r="AD137" s="1">
        <v>7584.3666666666604</v>
      </c>
      <c r="AE137" s="1">
        <v>7525.3666666666604</v>
      </c>
      <c r="AF137" s="1">
        <v>7305.5333333333301</v>
      </c>
      <c r="AG137" s="1">
        <v>6041.8</v>
      </c>
      <c r="AH137" s="1">
        <v>4641.7666666666601</v>
      </c>
      <c r="AI137" s="1">
        <v>3838.5333333333301</v>
      </c>
      <c r="AJ137" s="1">
        <v>3643.63333333333</v>
      </c>
      <c r="AK137" s="1">
        <v>3100.7666666666601</v>
      </c>
      <c r="AL137" s="1">
        <v>2195.9</v>
      </c>
      <c r="AM137" s="1">
        <v>93804.099999999904</v>
      </c>
      <c r="AN137" s="1">
        <v>0</v>
      </c>
      <c r="AO137" s="1">
        <v>19511.833333333299</v>
      </c>
      <c r="AP137" s="1">
        <v>10683.5666666666</v>
      </c>
      <c r="AQ137" s="1">
        <v>16926.433333333302</v>
      </c>
      <c r="AR137" s="1">
        <v>195676</v>
      </c>
      <c r="AS137" s="1">
        <v>195677</v>
      </c>
      <c r="AT137" s="1">
        <v>125216</v>
      </c>
      <c r="AU137" s="1">
        <v>130332</v>
      </c>
      <c r="AV137" s="1">
        <v>4747.34228515625</v>
      </c>
      <c r="AW137" s="1">
        <v>6913.68017578125</v>
      </c>
      <c r="AX137" s="1">
        <v>6828.041015625</v>
      </c>
      <c r="AY137" s="1">
        <v>12180.5439453125</v>
      </c>
      <c r="AZ137" s="1">
        <v>4192.44580078125</v>
      </c>
      <c r="BA137" s="1">
        <v>5962.927734375</v>
      </c>
      <c r="BB137" s="1">
        <v>3673.6220703125</v>
      </c>
      <c r="BC137" s="1">
        <v>11887.603515625</v>
      </c>
      <c r="BD137" s="1">
        <v>7689.73974609375</v>
      </c>
      <c r="BE137" s="1">
        <v>3541.5009765625</v>
      </c>
      <c r="BF137" s="1">
        <v>2037.16931152343</v>
      </c>
      <c r="BG137" s="1">
        <v>21216.083984375</v>
      </c>
      <c r="BH137" s="1">
        <f t="shared" si="6"/>
        <v>90870.700561523423</v>
      </c>
      <c r="BI137" s="1">
        <f t="shared" si="7"/>
        <v>-2933.399438476481</v>
      </c>
      <c r="BJ137" s="1">
        <f t="shared" si="8"/>
        <v>8604832.2656541336</v>
      </c>
    </row>
    <row r="138" spans="1:62" x14ac:dyDescent="0.25">
      <c r="A138" s="1">
        <v>125344</v>
      </c>
      <c r="B138" s="1">
        <v>184381</v>
      </c>
      <c r="C138" s="1">
        <v>90</v>
      </c>
      <c r="D138" s="1">
        <v>1</v>
      </c>
      <c r="E138" s="1">
        <v>90</v>
      </c>
      <c r="F138" s="1">
        <v>90</v>
      </c>
      <c r="G138" s="1">
        <v>18</v>
      </c>
      <c r="H138" s="1">
        <v>18</v>
      </c>
      <c r="I138" s="1">
        <v>15</v>
      </c>
      <c r="J138" s="1">
        <v>15.53</v>
      </c>
      <c r="K138" s="1" t="s">
        <v>125</v>
      </c>
      <c r="L138" s="1">
        <v>2</v>
      </c>
      <c r="M138" s="1" t="s">
        <v>126</v>
      </c>
      <c r="N138" s="1">
        <v>90</v>
      </c>
      <c r="O138" s="1">
        <v>137.78333333333299</v>
      </c>
      <c r="P138" s="1">
        <v>92.999999999999901</v>
      </c>
      <c r="Q138" s="1">
        <v>86.933333333333294</v>
      </c>
      <c r="R138" s="1">
        <v>91.483333333333306</v>
      </c>
      <c r="S138" s="1">
        <v>151.25</v>
      </c>
      <c r="T138" s="1">
        <v>365.03333333333302</v>
      </c>
      <c r="U138" s="1">
        <v>690.8</v>
      </c>
      <c r="V138" s="1">
        <v>962.25</v>
      </c>
      <c r="W138" s="1">
        <v>875.46666666666601</v>
      </c>
      <c r="X138" s="1">
        <v>802.56666666666604</v>
      </c>
      <c r="Y138" s="1">
        <v>773.16666666666595</v>
      </c>
      <c r="Z138" s="1">
        <v>807.76666666666597</v>
      </c>
      <c r="AA138" s="1">
        <v>887.58333333333303</v>
      </c>
      <c r="AB138" s="1">
        <v>952.6</v>
      </c>
      <c r="AC138" s="1">
        <v>1130.8</v>
      </c>
      <c r="AD138" s="1">
        <v>1454</v>
      </c>
      <c r="AE138" s="1">
        <v>1666.5333333333299</v>
      </c>
      <c r="AF138" s="1">
        <v>1612.6666666666599</v>
      </c>
      <c r="AG138" s="1">
        <v>1220.7333333333299</v>
      </c>
      <c r="AH138" s="1">
        <v>785.45</v>
      </c>
      <c r="AI138" s="1">
        <v>564.86666666666599</v>
      </c>
      <c r="AJ138" s="1">
        <v>471.01666666666603</v>
      </c>
      <c r="AK138" s="1">
        <v>316.433333333333</v>
      </c>
      <c r="AL138" s="1">
        <v>221.73333333333301</v>
      </c>
      <c r="AM138" s="1">
        <v>17121.916666666599</v>
      </c>
      <c r="AN138" s="1">
        <v>0</v>
      </c>
      <c r="AO138" s="1">
        <v>3421.11666666666</v>
      </c>
      <c r="AP138" s="1">
        <v>2006.18333333333</v>
      </c>
      <c r="AQ138" s="1">
        <v>2134.5</v>
      </c>
      <c r="AR138" s="1">
        <v>0</v>
      </c>
      <c r="AS138" s="1">
        <v>0</v>
      </c>
      <c r="AT138" s="1">
        <v>125344</v>
      </c>
      <c r="AU138" s="1">
        <v>184381</v>
      </c>
      <c r="AV138" s="1">
        <v>1672.69873046875</v>
      </c>
      <c r="AW138" s="1">
        <v>2078.32299804687</v>
      </c>
      <c r="AX138" s="1">
        <v>2059.71630859375</v>
      </c>
      <c r="AY138" s="1">
        <v>2509.47924804687</v>
      </c>
      <c r="AZ138" s="1">
        <v>1566.6044921875</v>
      </c>
      <c r="BA138" s="1">
        <v>1758.49829101562</v>
      </c>
      <c r="BB138" s="1">
        <v>1299.97619628906</v>
      </c>
      <c r="BC138" s="1">
        <v>2841.2646484375</v>
      </c>
      <c r="BD138" s="1">
        <v>2254.31689453125</v>
      </c>
      <c r="BE138" s="1">
        <v>1309.34509277343</v>
      </c>
      <c r="BF138" s="1">
        <v>488.14682006835898</v>
      </c>
      <c r="BG138" s="1">
        <v>5868.30322265625</v>
      </c>
      <c r="BH138" s="1">
        <f t="shared" si="6"/>
        <v>25706.672943115209</v>
      </c>
      <c r="BI138" s="1">
        <f t="shared" si="7"/>
        <v>8584.7562764486102</v>
      </c>
      <c r="BJ138" s="1">
        <f t="shared" si="8"/>
        <v>73698040.326023802</v>
      </c>
    </row>
    <row r="139" spans="1:62" x14ac:dyDescent="0.25">
      <c r="A139" s="1">
        <v>125344</v>
      </c>
      <c r="B139" s="1">
        <v>184381</v>
      </c>
      <c r="C139" s="1">
        <v>91</v>
      </c>
      <c r="D139" s="1">
        <v>1</v>
      </c>
      <c r="E139" s="1">
        <v>91</v>
      </c>
      <c r="F139" s="1">
        <v>91</v>
      </c>
      <c r="G139" s="1">
        <v>18</v>
      </c>
      <c r="H139" s="1">
        <v>18</v>
      </c>
      <c r="I139" s="1">
        <v>13.63</v>
      </c>
      <c r="J139" s="1">
        <v>14.16</v>
      </c>
      <c r="K139" s="1" t="s">
        <v>125</v>
      </c>
      <c r="L139" s="1">
        <v>2</v>
      </c>
      <c r="M139" s="1" t="s">
        <v>126</v>
      </c>
      <c r="N139" s="1">
        <v>91</v>
      </c>
      <c r="O139" s="1">
        <v>144.28333333333299</v>
      </c>
      <c r="P139" s="1">
        <v>99.7</v>
      </c>
      <c r="Q139" s="1">
        <v>92.566666666666606</v>
      </c>
      <c r="R139" s="1">
        <v>95.266666666666595</v>
      </c>
      <c r="S139" s="1">
        <v>152.13333333333301</v>
      </c>
      <c r="T139" s="1">
        <v>359.45</v>
      </c>
      <c r="U139" s="1">
        <v>685.36666666666599</v>
      </c>
      <c r="V139" s="1">
        <v>962.06666666666604</v>
      </c>
      <c r="W139" s="1">
        <v>878.63333333333298</v>
      </c>
      <c r="X139" s="1">
        <v>806.63333333333298</v>
      </c>
      <c r="Y139" s="1">
        <v>776.5</v>
      </c>
      <c r="Z139" s="1">
        <v>808.39999999999895</v>
      </c>
      <c r="AA139" s="1">
        <v>888.51666666666597</v>
      </c>
      <c r="AB139" s="1">
        <v>953.19999999999902</v>
      </c>
      <c r="AC139" s="1">
        <v>1127.0999999999999</v>
      </c>
      <c r="AD139" s="1">
        <v>1450.61666666666</v>
      </c>
      <c r="AE139" s="1">
        <v>1672.05</v>
      </c>
      <c r="AF139" s="1">
        <v>1621.18333333333</v>
      </c>
      <c r="AG139" s="1">
        <v>1234.9833333333299</v>
      </c>
      <c r="AH139" s="1">
        <v>799.86666666666599</v>
      </c>
      <c r="AI139" s="1">
        <v>573.06666666666604</v>
      </c>
      <c r="AJ139" s="1">
        <v>478.683333333333</v>
      </c>
      <c r="AK139" s="1">
        <v>324.433333333333</v>
      </c>
      <c r="AL139" s="1">
        <v>229.266666666666</v>
      </c>
      <c r="AM139" s="1">
        <v>17213.966666666602</v>
      </c>
      <c r="AN139" s="1">
        <v>0</v>
      </c>
      <c r="AO139" s="1">
        <v>3426.61666666666</v>
      </c>
      <c r="AP139" s="1">
        <v>2034.85</v>
      </c>
      <c r="AQ139" s="1">
        <v>2189.4</v>
      </c>
      <c r="AR139" s="1">
        <v>0</v>
      </c>
      <c r="AS139" s="1">
        <v>0</v>
      </c>
      <c r="AT139" s="1">
        <v>125344</v>
      </c>
      <c r="AU139" s="1">
        <v>184381</v>
      </c>
      <c r="AV139" s="1">
        <v>1672.69873046875</v>
      </c>
      <c r="AW139" s="1">
        <v>2078.32299804687</v>
      </c>
      <c r="AX139" s="1">
        <v>2059.71630859375</v>
      </c>
      <c r="AY139" s="1">
        <v>2509.47924804687</v>
      </c>
      <c r="AZ139" s="1">
        <v>1566.6044921875</v>
      </c>
      <c r="BA139" s="1">
        <v>1758.49829101562</v>
      </c>
      <c r="BB139" s="1">
        <v>1299.97619628906</v>
      </c>
      <c r="BC139" s="1">
        <v>2841.2646484375</v>
      </c>
      <c r="BD139" s="1">
        <v>2254.31689453125</v>
      </c>
      <c r="BE139" s="1">
        <v>1309.34509277343</v>
      </c>
      <c r="BF139" s="1">
        <v>488.14682006835898</v>
      </c>
      <c r="BG139" s="1">
        <v>5868.30322265625</v>
      </c>
      <c r="BH139" s="1">
        <f t="shared" si="6"/>
        <v>25706.672943115209</v>
      </c>
      <c r="BI139" s="1">
        <f t="shared" si="7"/>
        <v>8492.7062764486072</v>
      </c>
      <c r="BJ139" s="1">
        <f t="shared" si="8"/>
        <v>72126059.898029566</v>
      </c>
    </row>
    <row r="140" spans="1:62" x14ac:dyDescent="0.25">
      <c r="A140" s="1">
        <v>127116</v>
      </c>
      <c r="B140" s="1">
        <v>124065</v>
      </c>
      <c r="C140" s="1">
        <v>105</v>
      </c>
      <c r="D140" s="1">
        <v>2</v>
      </c>
      <c r="E140" s="1">
        <v>105</v>
      </c>
      <c r="F140" s="1">
        <v>105</v>
      </c>
      <c r="G140" s="1">
        <v>167</v>
      </c>
      <c r="H140" s="1">
        <v>167</v>
      </c>
      <c r="I140" s="1">
        <v>14.31</v>
      </c>
      <c r="J140" s="1">
        <v>15.59</v>
      </c>
      <c r="K140" s="1" t="s">
        <v>125</v>
      </c>
      <c r="L140" s="1">
        <v>2</v>
      </c>
      <c r="M140" s="1" t="s">
        <v>126</v>
      </c>
      <c r="N140" s="1">
        <v>105</v>
      </c>
      <c r="O140" s="1">
        <v>213.5</v>
      </c>
      <c r="P140" s="1">
        <v>201.53333333333299</v>
      </c>
      <c r="Q140" s="1">
        <v>274.48333333333301</v>
      </c>
      <c r="R140" s="1">
        <v>569.66666666666595</v>
      </c>
      <c r="S140" s="1">
        <v>1361.05</v>
      </c>
      <c r="T140" s="1">
        <v>2485.9166666666601</v>
      </c>
      <c r="U140" s="1">
        <v>2288.7833333333301</v>
      </c>
      <c r="V140" s="1">
        <v>1967.6666666666599</v>
      </c>
      <c r="W140" s="1">
        <v>2002.75</v>
      </c>
      <c r="X140" s="1">
        <v>1915.5833333333301</v>
      </c>
      <c r="Y140" s="1">
        <v>1712.3499999999899</v>
      </c>
      <c r="Z140" s="1">
        <v>1624.74999999999</v>
      </c>
      <c r="AA140" s="1">
        <v>1681.4</v>
      </c>
      <c r="AB140" s="1">
        <v>1732.81666666666</v>
      </c>
      <c r="AC140" s="1">
        <v>1662.25</v>
      </c>
      <c r="AD140" s="1">
        <v>1634.2166666666601</v>
      </c>
      <c r="AE140" s="1">
        <v>1541.38333333333</v>
      </c>
      <c r="AF140" s="1">
        <v>1464.0833333333301</v>
      </c>
      <c r="AG140" s="1">
        <v>1173.9000000000001</v>
      </c>
      <c r="AH140" s="1">
        <v>861.06666666666604</v>
      </c>
      <c r="AI140" s="1">
        <v>773.6</v>
      </c>
      <c r="AJ140" s="1">
        <v>784.13333333333298</v>
      </c>
      <c r="AK140" s="1">
        <v>566.91666666666595</v>
      </c>
      <c r="AL140" s="1">
        <v>357.28333333333302</v>
      </c>
      <c r="AM140" s="1">
        <v>30851.083333333299</v>
      </c>
      <c r="AN140" s="1">
        <v>0</v>
      </c>
      <c r="AO140" s="1">
        <v>6751.3166666666602</v>
      </c>
      <c r="AP140" s="1">
        <v>2034.9666666666601</v>
      </c>
      <c r="AQ140" s="1">
        <v>6025.3333333336604</v>
      </c>
      <c r="AR140" s="1">
        <v>195682</v>
      </c>
      <c r="AS140" s="1">
        <v>195683</v>
      </c>
      <c r="AT140" s="1">
        <v>127116</v>
      </c>
      <c r="AU140" s="1">
        <v>124065</v>
      </c>
      <c r="AV140" s="1">
        <v>3104.17944335937</v>
      </c>
      <c r="AW140" s="1">
        <v>2448.22265625</v>
      </c>
      <c r="AX140" s="1">
        <v>2563.6767578125</v>
      </c>
      <c r="AY140" s="1">
        <v>9692.9462890625</v>
      </c>
      <c r="AZ140" s="1">
        <v>3543.44140625</v>
      </c>
      <c r="BA140" s="1">
        <v>2706.81958007812</v>
      </c>
      <c r="BB140" s="1">
        <v>3127.46557617187</v>
      </c>
      <c r="BC140" s="1">
        <v>3985.24926757812</v>
      </c>
      <c r="BD140" s="1">
        <v>2557.46948242187</v>
      </c>
      <c r="BE140" s="1">
        <v>3254.16064453125</v>
      </c>
      <c r="BF140" s="1">
        <v>3040.97265625</v>
      </c>
      <c r="BG140" s="1">
        <v>10979.43359375</v>
      </c>
      <c r="BH140" s="1">
        <f t="shared" si="6"/>
        <v>51004.037353515603</v>
      </c>
      <c r="BI140" s="1">
        <f t="shared" si="7"/>
        <v>20152.954020182304</v>
      </c>
      <c r="BJ140" s="1">
        <f t="shared" si="8"/>
        <v>406141555.73958206</v>
      </c>
    </row>
    <row r="141" spans="1:62" x14ac:dyDescent="0.25">
      <c r="A141" s="1">
        <v>127116</v>
      </c>
      <c r="B141" s="1">
        <v>124065</v>
      </c>
      <c r="C141" s="1">
        <v>106</v>
      </c>
      <c r="D141" s="1">
        <v>2</v>
      </c>
      <c r="E141" s="1">
        <v>106</v>
      </c>
      <c r="F141" s="1">
        <v>106</v>
      </c>
      <c r="G141" s="1">
        <v>167</v>
      </c>
      <c r="H141" s="1">
        <v>167</v>
      </c>
      <c r="I141" s="1">
        <v>13.75</v>
      </c>
      <c r="J141" s="1">
        <v>15.03</v>
      </c>
      <c r="K141" s="1" t="s">
        <v>125</v>
      </c>
      <c r="L141" s="1">
        <v>2</v>
      </c>
      <c r="M141" s="1" t="s">
        <v>126</v>
      </c>
      <c r="N141" s="1">
        <v>106</v>
      </c>
      <c r="O141" s="1">
        <v>302.8</v>
      </c>
      <c r="P141" s="1">
        <v>280.88333333333298</v>
      </c>
      <c r="Q141" s="1">
        <v>363.85</v>
      </c>
      <c r="R141" s="1">
        <v>726.33333333333303</v>
      </c>
      <c r="S141" s="1">
        <v>1897.2</v>
      </c>
      <c r="T141" s="1">
        <v>3116.11666666666</v>
      </c>
      <c r="U141" s="1">
        <v>3204.65</v>
      </c>
      <c r="V141" s="1">
        <v>3056.55</v>
      </c>
      <c r="W141" s="1">
        <v>2882.2333333333299</v>
      </c>
      <c r="X141" s="1">
        <v>2649.25</v>
      </c>
      <c r="Y141" s="1">
        <v>2361.2833333333301</v>
      </c>
      <c r="Z141" s="1">
        <v>2243.88333333333</v>
      </c>
      <c r="AA141" s="1">
        <v>2308.0666666666598</v>
      </c>
      <c r="AB141" s="1">
        <v>2381.4666666666599</v>
      </c>
      <c r="AC141" s="1">
        <v>2356.8333333333298</v>
      </c>
      <c r="AD141" s="1">
        <v>2432.1999999999998</v>
      </c>
      <c r="AE141" s="1">
        <v>2334.0500000000002</v>
      </c>
      <c r="AF141" s="1">
        <v>2250.8166666666598</v>
      </c>
      <c r="AG141" s="1">
        <v>1760.9</v>
      </c>
      <c r="AH141" s="1">
        <v>1308.2333333333299</v>
      </c>
      <c r="AI141" s="1">
        <v>1165.38333333333</v>
      </c>
      <c r="AJ141" s="1">
        <v>1177.55</v>
      </c>
      <c r="AK141" s="1">
        <v>834.13333333333298</v>
      </c>
      <c r="AL141" s="1">
        <v>512.78333333333296</v>
      </c>
      <c r="AM141" s="1">
        <v>43907.45</v>
      </c>
      <c r="AN141" s="1">
        <v>0</v>
      </c>
      <c r="AO141" s="1">
        <v>9294.7000000000007</v>
      </c>
      <c r="AP141" s="1">
        <v>3069.13333333333</v>
      </c>
      <c r="AQ141" s="1">
        <v>8184.0833333336604</v>
      </c>
      <c r="AR141" s="1">
        <v>195682</v>
      </c>
      <c r="AS141" s="1">
        <v>195683</v>
      </c>
      <c r="AT141" s="1">
        <v>127116</v>
      </c>
      <c r="AU141" s="1">
        <v>124065</v>
      </c>
      <c r="AV141" s="1">
        <v>3104.17944335937</v>
      </c>
      <c r="AW141" s="1">
        <v>2448.22265625</v>
      </c>
      <c r="AX141" s="1">
        <v>2563.6767578125</v>
      </c>
      <c r="AY141" s="1">
        <v>9692.9462890625</v>
      </c>
      <c r="AZ141" s="1">
        <v>3543.44140625</v>
      </c>
      <c r="BA141" s="1">
        <v>2706.81958007812</v>
      </c>
      <c r="BB141" s="1">
        <v>3127.46557617187</v>
      </c>
      <c r="BC141" s="1">
        <v>3985.24926757812</v>
      </c>
      <c r="BD141" s="1">
        <v>2557.46948242187</v>
      </c>
      <c r="BE141" s="1">
        <v>3254.16064453125</v>
      </c>
      <c r="BF141" s="1">
        <v>3040.97265625</v>
      </c>
      <c r="BG141" s="1">
        <v>10979.43359375</v>
      </c>
      <c r="BH141" s="1">
        <f t="shared" si="6"/>
        <v>51004.037353515603</v>
      </c>
      <c r="BI141" s="1">
        <f t="shared" si="7"/>
        <v>7096.5873535156061</v>
      </c>
      <c r="BJ141" s="1">
        <f t="shared" si="8"/>
        <v>50361552.066077635</v>
      </c>
    </row>
    <row r="142" spans="1:62" x14ac:dyDescent="0.25">
      <c r="A142" s="1">
        <v>130346</v>
      </c>
      <c r="B142" s="1">
        <v>125766</v>
      </c>
      <c r="C142" s="1">
        <v>191</v>
      </c>
      <c r="D142" s="1">
        <v>2</v>
      </c>
      <c r="E142" s="1">
        <v>191</v>
      </c>
      <c r="F142" s="1">
        <v>191</v>
      </c>
      <c r="G142" s="1">
        <v>5</v>
      </c>
      <c r="H142" s="1">
        <v>5</v>
      </c>
      <c r="I142" s="1">
        <v>148.07</v>
      </c>
      <c r="J142" s="1">
        <v>148.13</v>
      </c>
      <c r="K142" s="1" t="s">
        <v>125</v>
      </c>
      <c r="L142" s="1">
        <v>4</v>
      </c>
      <c r="M142" s="1" t="s">
        <v>126</v>
      </c>
      <c r="N142" s="1">
        <v>191</v>
      </c>
      <c r="O142" s="1">
        <v>886.16666666666595</v>
      </c>
      <c r="P142" s="1">
        <v>675.29999999999905</v>
      </c>
      <c r="Q142" s="1">
        <v>737.33333333333303</v>
      </c>
      <c r="R142" s="1">
        <v>1205.9666666666601</v>
      </c>
      <c r="S142" s="1">
        <v>2767.4333333333302</v>
      </c>
      <c r="T142" s="1">
        <v>6165.8</v>
      </c>
      <c r="U142" s="1">
        <v>7476.3666666666604</v>
      </c>
      <c r="V142" s="1">
        <v>6990.4333333333298</v>
      </c>
      <c r="W142" s="1">
        <v>6701.2333333333299</v>
      </c>
      <c r="X142" s="1">
        <v>6154.7333333333299</v>
      </c>
      <c r="Y142" s="1">
        <v>5597.7</v>
      </c>
      <c r="Z142" s="1">
        <v>5447.4333333333298</v>
      </c>
      <c r="AA142" s="1">
        <v>5500.3333333333303</v>
      </c>
      <c r="AB142" s="1">
        <v>5663.7999999999902</v>
      </c>
      <c r="AC142" s="1">
        <v>5574.5333333333301</v>
      </c>
      <c r="AD142" s="1">
        <v>5513.3</v>
      </c>
      <c r="AE142" s="1">
        <v>5615.8666666666604</v>
      </c>
      <c r="AF142" s="1">
        <v>5644.5333333333301</v>
      </c>
      <c r="AG142" s="1">
        <v>4833.3666666666604</v>
      </c>
      <c r="AH142" s="1">
        <v>3591.3333333333298</v>
      </c>
      <c r="AI142" s="1">
        <v>3128.8</v>
      </c>
      <c r="AJ142" s="1">
        <v>3004.7666666666601</v>
      </c>
      <c r="AK142" s="1">
        <v>2250.0333333333301</v>
      </c>
      <c r="AL142" s="1">
        <v>1439.4666666666601</v>
      </c>
      <c r="AM142" s="1">
        <v>102566.03333333301</v>
      </c>
      <c r="AN142" s="1">
        <v>0</v>
      </c>
      <c r="AO142" s="1">
        <v>22209.266666666601</v>
      </c>
      <c r="AP142" s="1">
        <v>8424.7000000000007</v>
      </c>
      <c r="AQ142" s="1">
        <v>16095.266666666599</v>
      </c>
      <c r="AR142" s="1">
        <v>195653</v>
      </c>
      <c r="AS142" s="1">
        <v>195222</v>
      </c>
      <c r="AT142" s="1">
        <v>130346</v>
      </c>
      <c r="AU142" s="1">
        <v>125766</v>
      </c>
      <c r="AV142" s="1">
        <v>5573.91552734375</v>
      </c>
      <c r="AW142" s="1">
        <v>4543.58203125</v>
      </c>
      <c r="AX142" s="1">
        <v>4805.9248046875</v>
      </c>
      <c r="AY142" s="1">
        <v>13437.5322265625</v>
      </c>
      <c r="AZ142" s="1">
        <v>6968.3759765625</v>
      </c>
      <c r="BA142" s="1">
        <v>5223.10693359375</v>
      </c>
      <c r="BB142" s="1">
        <v>6177.7578125</v>
      </c>
      <c r="BC142" s="1">
        <v>6425.83447265625</v>
      </c>
      <c r="BD142" s="1">
        <v>4797.9912109375</v>
      </c>
      <c r="BE142" s="1">
        <v>6447.1123046875</v>
      </c>
      <c r="BF142" s="1">
        <v>4505.06689453125</v>
      </c>
      <c r="BG142" s="1">
        <v>22053.205078125</v>
      </c>
      <c r="BH142" s="1">
        <f t="shared" si="6"/>
        <v>90959.4052734375</v>
      </c>
      <c r="BI142" s="1">
        <f t="shared" si="7"/>
        <v>-11606.628059895505</v>
      </c>
      <c r="BJ142" s="1">
        <f t="shared" si="8"/>
        <v>134713814.92075372</v>
      </c>
    </row>
    <row r="143" spans="1:62" x14ac:dyDescent="0.25">
      <c r="A143" s="1">
        <v>133419</v>
      </c>
      <c r="B143" s="1">
        <v>183622</v>
      </c>
      <c r="C143" s="1">
        <v>173</v>
      </c>
      <c r="D143" s="1">
        <v>2</v>
      </c>
      <c r="E143" s="1">
        <v>173</v>
      </c>
      <c r="F143" s="1">
        <v>173</v>
      </c>
      <c r="G143" s="1">
        <v>5</v>
      </c>
      <c r="H143" s="1">
        <v>5</v>
      </c>
      <c r="I143" s="1">
        <v>145.22</v>
      </c>
      <c r="J143" s="1">
        <v>145.28</v>
      </c>
      <c r="K143" s="1" t="s">
        <v>125</v>
      </c>
      <c r="L143" s="1">
        <v>4</v>
      </c>
      <c r="M143" s="1" t="s">
        <v>126</v>
      </c>
      <c r="N143" s="1">
        <v>173</v>
      </c>
      <c r="O143" s="1">
        <v>1167.6666666666599</v>
      </c>
      <c r="P143" s="1">
        <v>680.7</v>
      </c>
      <c r="Q143" s="1">
        <v>539.29999999999995</v>
      </c>
      <c r="R143" s="1">
        <v>474.33333333333297</v>
      </c>
      <c r="S143" s="1">
        <v>732.5</v>
      </c>
      <c r="T143" s="1">
        <v>1581.7</v>
      </c>
      <c r="U143" s="1">
        <v>2981.4</v>
      </c>
      <c r="V143" s="1">
        <v>3968.9333333333302</v>
      </c>
      <c r="W143" s="1">
        <v>3862.7666666666601</v>
      </c>
      <c r="X143" s="1">
        <v>3825.63333333333</v>
      </c>
      <c r="Y143" s="1">
        <v>3953.7666666666601</v>
      </c>
      <c r="Z143" s="1">
        <v>4216.7666666666601</v>
      </c>
      <c r="AA143" s="1">
        <v>4524.1666666666597</v>
      </c>
      <c r="AB143" s="1">
        <v>4949.9666666666599</v>
      </c>
      <c r="AC143" s="1">
        <v>6276.9666666666599</v>
      </c>
      <c r="AD143" s="1">
        <v>6727.3666666666604</v>
      </c>
      <c r="AE143" s="1">
        <v>6537.2</v>
      </c>
      <c r="AF143" s="1">
        <v>6245.1333333333296</v>
      </c>
      <c r="AG143" s="1">
        <v>5190.0666666666602</v>
      </c>
      <c r="AH143" s="1">
        <v>3989.9333333333302</v>
      </c>
      <c r="AI143" s="1">
        <v>3257.3</v>
      </c>
      <c r="AJ143" s="1">
        <v>3056.5999999999899</v>
      </c>
      <c r="AK143" s="1">
        <v>2631.8</v>
      </c>
      <c r="AL143" s="1">
        <v>1848.56666666666</v>
      </c>
      <c r="AM143" s="1">
        <v>83220.533333333296</v>
      </c>
      <c r="AN143" s="1">
        <v>0</v>
      </c>
      <c r="AO143" s="1">
        <v>17644.666666666599</v>
      </c>
      <c r="AP143" s="1">
        <v>9180</v>
      </c>
      <c r="AQ143" s="1">
        <v>14388.766666666599</v>
      </c>
      <c r="AR143" s="1">
        <v>195224</v>
      </c>
      <c r="AS143" s="1">
        <v>195225</v>
      </c>
      <c r="AT143" s="1">
        <v>133419</v>
      </c>
      <c r="AU143" s="1">
        <v>183622</v>
      </c>
      <c r="AV143" s="1">
        <v>4590.708984375</v>
      </c>
      <c r="AW143" s="1">
        <v>6879.35107421875</v>
      </c>
      <c r="AX143" s="1">
        <v>6817.841796875</v>
      </c>
      <c r="AY143" s="1">
        <v>11012.3623046875</v>
      </c>
      <c r="AZ143" s="1">
        <v>4017.47998046875</v>
      </c>
      <c r="BA143" s="1">
        <v>5887.20263671875</v>
      </c>
      <c r="BB143" s="1">
        <v>3511.72192382812</v>
      </c>
      <c r="BC143" s="1">
        <v>11686.8955078125</v>
      </c>
      <c r="BD143" s="1">
        <v>7612.021484375</v>
      </c>
      <c r="BE143" s="1">
        <v>3477.6162109375</v>
      </c>
      <c r="BF143" s="1">
        <v>2076.26928710937</v>
      </c>
      <c r="BG143" s="1">
        <v>19810.966796875</v>
      </c>
      <c r="BH143" s="1">
        <f t="shared" si="6"/>
        <v>87380.437988281235</v>
      </c>
      <c r="BI143" s="1">
        <f t="shared" si="7"/>
        <v>4159.904654947939</v>
      </c>
      <c r="BJ143" s="1">
        <f t="shared" si="8"/>
        <v>17304806.738257531</v>
      </c>
    </row>
    <row r="144" spans="1:62" x14ac:dyDescent="0.25">
      <c r="A144" s="1">
        <v>138978</v>
      </c>
      <c r="B144" s="1">
        <v>142726</v>
      </c>
      <c r="C144" s="1">
        <v>292</v>
      </c>
      <c r="D144" s="1">
        <v>2</v>
      </c>
      <c r="E144" s="1">
        <v>292</v>
      </c>
      <c r="F144" s="1">
        <v>292</v>
      </c>
      <c r="G144" s="1">
        <v>5</v>
      </c>
      <c r="H144" s="1">
        <v>5</v>
      </c>
      <c r="I144" s="1">
        <v>143.21</v>
      </c>
      <c r="J144" s="1">
        <v>143.27000000000001</v>
      </c>
      <c r="K144" s="1" t="s">
        <v>125</v>
      </c>
      <c r="L144" s="1">
        <v>4</v>
      </c>
      <c r="M144" s="1" t="s">
        <v>126</v>
      </c>
      <c r="N144" s="1">
        <v>292</v>
      </c>
      <c r="O144" s="1">
        <v>1102.86666666666</v>
      </c>
      <c r="P144" s="1">
        <v>664.76666666666597</v>
      </c>
      <c r="Q144" s="1">
        <v>526.66666666666595</v>
      </c>
      <c r="R144" s="1">
        <v>478.39999999999901</v>
      </c>
      <c r="S144" s="1">
        <v>749.03333333333296</v>
      </c>
      <c r="T144" s="1">
        <v>1664.9666666666601</v>
      </c>
      <c r="U144" s="1">
        <v>3128.8</v>
      </c>
      <c r="V144" s="1">
        <v>4140.2666666666601</v>
      </c>
      <c r="W144" s="1">
        <v>3865.0666666666598</v>
      </c>
      <c r="X144" s="1">
        <v>3780.4333333333302</v>
      </c>
      <c r="Y144" s="1">
        <v>3922.3</v>
      </c>
      <c r="Z144" s="1">
        <v>4145.7</v>
      </c>
      <c r="AA144" s="1">
        <v>4440.9333333333298</v>
      </c>
      <c r="AB144" s="1">
        <v>4828.8666666666604</v>
      </c>
      <c r="AC144" s="1">
        <v>5998.2666666666601</v>
      </c>
      <c r="AD144" s="1">
        <v>6317.2666666666601</v>
      </c>
      <c r="AE144" s="1">
        <v>6054.5333333333301</v>
      </c>
      <c r="AF144" s="1">
        <v>5783.8666666666604</v>
      </c>
      <c r="AG144" s="1">
        <v>4894.2</v>
      </c>
      <c r="AH144" s="1">
        <v>3873.9666666666599</v>
      </c>
      <c r="AI144" s="1">
        <v>3192.7333333333299</v>
      </c>
      <c r="AJ144" s="1">
        <v>2984.0666666666598</v>
      </c>
      <c r="AK144" s="1">
        <v>2506.5666666666598</v>
      </c>
      <c r="AL144" s="1">
        <v>1730.0333333333299</v>
      </c>
      <c r="AM144" s="1">
        <v>80774.566666666593</v>
      </c>
      <c r="AN144" s="1">
        <v>0</v>
      </c>
      <c r="AO144" s="1">
        <v>17337.8</v>
      </c>
      <c r="AP144" s="1">
        <v>8768.1666666666606</v>
      </c>
      <c r="AQ144" s="1">
        <v>13935.1333333333</v>
      </c>
      <c r="AR144" s="1">
        <v>195650</v>
      </c>
      <c r="AS144" s="1">
        <v>194820</v>
      </c>
      <c r="AT144" s="1">
        <v>138978</v>
      </c>
      <c r="AU144" s="1">
        <v>142726</v>
      </c>
      <c r="AV144" s="1">
        <v>4421.2392578125</v>
      </c>
      <c r="AW144" s="1">
        <v>6387.615234375</v>
      </c>
      <c r="AX144" s="1">
        <v>6301.13525390625</v>
      </c>
      <c r="AY144" s="1">
        <v>10805.54296875</v>
      </c>
      <c r="AZ144" s="1">
        <v>3878.13916015625</v>
      </c>
      <c r="BA144" s="1">
        <v>5558.458984375</v>
      </c>
      <c r="BB144" s="1">
        <v>3450.494140625</v>
      </c>
      <c r="BC144" s="1">
        <v>10848.6787109375</v>
      </c>
      <c r="BD144" s="1">
        <v>6898.49609375</v>
      </c>
      <c r="BE144" s="1">
        <v>3457.61303710937</v>
      </c>
      <c r="BF144" s="1">
        <v>1959.17944335937</v>
      </c>
      <c r="BG144" s="1">
        <v>19141.576171875</v>
      </c>
      <c r="BH144" s="1">
        <f t="shared" si="6"/>
        <v>83108.168457031235</v>
      </c>
      <c r="BI144" s="1">
        <f t="shared" si="7"/>
        <v>2333.6017903646425</v>
      </c>
      <c r="BJ144" s="1">
        <f t="shared" si="8"/>
        <v>5445697.315993065</v>
      </c>
    </row>
    <row r="145" spans="1:62" x14ac:dyDescent="0.25">
      <c r="A145" s="1">
        <v>140672</v>
      </c>
      <c r="B145" s="1">
        <v>183616</v>
      </c>
      <c r="C145" s="1">
        <v>98</v>
      </c>
      <c r="D145" s="1">
        <v>1</v>
      </c>
      <c r="E145" s="1">
        <v>98</v>
      </c>
      <c r="F145" s="1">
        <v>98</v>
      </c>
      <c r="G145" s="1">
        <v>18</v>
      </c>
      <c r="H145" s="1">
        <v>18</v>
      </c>
      <c r="I145" s="1">
        <v>1.85</v>
      </c>
      <c r="J145" s="1">
        <v>2.38</v>
      </c>
      <c r="K145" s="1" t="s">
        <v>125</v>
      </c>
      <c r="L145" s="1">
        <v>3</v>
      </c>
      <c r="M145" s="1" t="s">
        <v>126</v>
      </c>
      <c r="N145" s="1">
        <v>98</v>
      </c>
      <c r="O145" s="1">
        <v>454.82499999999999</v>
      </c>
      <c r="P145" s="1">
        <v>335.97500000000002</v>
      </c>
      <c r="Q145" s="1">
        <v>319.599999999999</v>
      </c>
      <c r="R145" s="1">
        <v>314.57499999999999</v>
      </c>
      <c r="S145" s="1">
        <v>553.32499999999902</v>
      </c>
      <c r="T145" s="1">
        <v>1470.5</v>
      </c>
      <c r="U145" s="1">
        <v>2554.35</v>
      </c>
      <c r="V145" s="1">
        <v>3248.05</v>
      </c>
      <c r="W145" s="1">
        <v>2831.2750000000001</v>
      </c>
      <c r="X145" s="1">
        <v>2415.8249999999998</v>
      </c>
      <c r="Y145" s="1">
        <v>2308.5749999999998</v>
      </c>
      <c r="Z145" s="1">
        <v>2382.125</v>
      </c>
      <c r="AA145" s="1">
        <v>2478.4499999999998</v>
      </c>
      <c r="AB145" s="1">
        <v>2617.7249999999999</v>
      </c>
      <c r="AC145" s="1">
        <v>2972.35</v>
      </c>
      <c r="AD145" s="1">
        <v>3102.12499999999</v>
      </c>
      <c r="AE145" s="1">
        <v>3073.05</v>
      </c>
      <c r="AF145" s="1">
        <v>2917.7750000000001</v>
      </c>
      <c r="AG145" s="1">
        <v>2533.875</v>
      </c>
      <c r="AH145" s="1">
        <v>1903.55</v>
      </c>
      <c r="AI145" s="1">
        <v>1537.125</v>
      </c>
      <c r="AJ145" s="1">
        <v>1383.9</v>
      </c>
      <c r="AK145" s="1">
        <v>1046.575</v>
      </c>
      <c r="AL145" s="1">
        <v>751.4</v>
      </c>
      <c r="AM145" s="1">
        <v>45506.9</v>
      </c>
      <c r="AN145" s="1">
        <v>0</v>
      </c>
      <c r="AO145" s="1">
        <v>9786.875</v>
      </c>
      <c r="AP145" s="1">
        <v>4437.4250000000002</v>
      </c>
      <c r="AQ145" s="1">
        <v>6697.2999999999902</v>
      </c>
      <c r="AR145" s="1">
        <v>0</v>
      </c>
      <c r="AS145" s="1">
        <v>0</v>
      </c>
      <c r="AT145" s="1">
        <v>140672</v>
      </c>
      <c r="AU145" s="1">
        <v>183616</v>
      </c>
      <c r="AV145" s="1">
        <v>3093.76977539062</v>
      </c>
      <c r="AW145" s="1">
        <v>4328.76611328125</v>
      </c>
      <c r="AX145" s="1">
        <v>4411.62890625</v>
      </c>
      <c r="AY145" s="1">
        <v>7903.94482421875</v>
      </c>
      <c r="AZ145" s="1">
        <v>3116.6142578125</v>
      </c>
      <c r="BA145" s="1">
        <v>3966.05541992187</v>
      </c>
      <c r="BB145" s="1">
        <v>3114.12646484375</v>
      </c>
      <c r="BC145" s="1">
        <v>7169.39501953125</v>
      </c>
      <c r="BD145" s="1">
        <v>4393.5224609375</v>
      </c>
      <c r="BE145" s="1">
        <v>2847.1650390625</v>
      </c>
      <c r="BF145" s="1">
        <v>1852.25048828125</v>
      </c>
      <c r="BG145" s="1">
        <v>14037.009765625</v>
      </c>
      <c r="BH145" s="1">
        <f t="shared" si="6"/>
        <v>60234.248535156235</v>
      </c>
      <c r="BI145" s="1">
        <f t="shared" si="7"/>
        <v>14727.348535156234</v>
      </c>
      <c r="BJ145" s="1">
        <f t="shared" si="8"/>
        <v>216894794.87596846</v>
      </c>
    </row>
    <row r="146" spans="1:62" x14ac:dyDescent="0.25">
      <c r="A146" s="1">
        <v>140680</v>
      </c>
      <c r="B146" s="1">
        <v>140720</v>
      </c>
      <c r="C146" s="1">
        <v>89</v>
      </c>
      <c r="D146" s="1">
        <v>1</v>
      </c>
      <c r="E146" s="1">
        <v>89</v>
      </c>
      <c r="F146" s="1">
        <v>89</v>
      </c>
      <c r="G146" s="1">
        <v>18</v>
      </c>
      <c r="H146" s="1">
        <v>18</v>
      </c>
      <c r="I146" s="1">
        <v>1.85</v>
      </c>
      <c r="J146" s="1">
        <v>2.38</v>
      </c>
      <c r="K146" s="1" t="s">
        <v>125</v>
      </c>
      <c r="L146" s="1">
        <v>2</v>
      </c>
      <c r="M146" s="1" t="s">
        <v>126</v>
      </c>
      <c r="N146" s="1">
        <v>89</v>
      </c>
      <c r="O146" s="1">
        <v>393.4</v>
      </c>
      <c r="P146" s="1">
        <v>264.86666666666599</v>
      </c>
      <c r="Q146" s="1">
        <v>263.683333333333</v>
      </c>
      <c r="R146" s="1">
        <v>328.46666666666601</v>
      </c>
      <c r="S146" s="1">
        <v>649.23333333333301</v>
      </c>
      <c r="T146" s="1">
        <v>1584.0166666666601</v>
      </c>
      <c r="U146" s="1">
        <v>2258.2833333333301</v>
      </c>
      <c r="V146" s="1">
        <v>2725</v>
      </c>
      <c r="W146" s="1">
        <v>2352.5833333333298</v>
      </c>
      <c r="X146" s="1">
        <v>2175.2833333333301</v>
      </c>
      <c r="Y146" s="1">
        <v>2140.2166666666599</v>
      </c>
      <c r="Z146" s="1">
        <v>2256.8166666666598</v>
      </c>
      <c r="AA146" s="1">
        <v>2417.4</v>
      </c>
      <c r="AB146" s="1">
        <v>2582.8166666666598</v>
      </c>
      <c r="AC146" s="1">
        <v>3005.25</v>
      </c>
      <c r="AD146" s="1">
        <v>3298.9333333333302</v>
      </c>
      <c r="AE146" s="1">
        <v>3503.4333333333302</v>
      </c>
      <c r="AF146" s="1">
        <v>3489.15</v>
      </c>
      <c r="AG146" s="1">
        <v>2681.9666666666599</v>
      </c>
      <c r="AH146" s="1">
        <v>1841.5333333333299</v>
      </c>
      <c r="AI146" s="1">
        <v>1539.06666666666</v>
      </c>
      <c r="AJ146" s="1">
        <v>1486.4666666666601</v>
      </c>
      <c r="AK146" s="1">
        <v>1001.86666666666</v>
      </c>
      <c r="AL146" s="1">
        <v>668.5</v>
      </c>
      <c r="AM146" s="1">
        <v>44908.233333333301</v>
      </c>
      <c r="AN146" s="1">
        <v>0</v>
      </c>
      <c r="AO146" s="1">
        <v>9397.25</v>
      </c>
      <c r="AP146" s="1">
        <v>4523.5</v>
      </c>
      <c r="AQ146" s="1">
        <v>6595.55</v>
      </c>
      <c r="AR146" s="1">
        <v>0</v>
      </c>
      <c r="AS146" s="1">
        <v>0</v>
      </c>
      <c r="AT146" s="1">
        <v>140680</v>
      </c>
      <c r="AU146" s="1">
        <v>140720</v>
      </c>
      <c r="AV146" s="1">
        <v>3028.26318359375</v>
      </c>
      <c r="AW146" s="1">
        <v>3138.4453125</v>
      </c>
      <c r="AX146" s="1">
        <v>3221.66625976562</v>
      </c>
      <c r="AY146" s="1">
        <v>7119.56103515625</v>
      </c>
      <c r="AZ146" s="1">
        <v>3320.533203125</v>
      </c>
      <c r="BA146" s="1">
        <v>2990.31616210937</v>
      </c>
      <c r="BB146" s="1">
        <v>2941.63940429687</v>
      </c>
      <c r="BC146" s="1">
        <v>5589.7470703125</v>
      </c>
      <c r="BD146" s="1">
        <v>3367.091796875</v>
      </c>
      <c r="BE146" s="1">
        <v>2857.30932617187</v>
      </c>
      <c r="BF146" s="1">
        <v>1552.79284667968</v>
      </c>
      <c r="BG146" s="1">
        <v>11964.716796875</v>
      </c>
      <c r="BH146" s="1">
        <f t="shared" si="6"/>
        <v>51092.082397460908</v>
      </c>
      <c r="BI146" s="1">
        <f t="shared" si="7"/>
        <v>6183.8490641276076</v>
      </c>
      <c r="BJ146" s="1">
        <f t="shared" si="8"/>
        <v>38239989.247911885</v>
      </c>
    </row>
    <row r="147" spans="1:62" x14ac:dyDescent="0.25">
      <c r="A147" s="1">
        <v>140916</v>
      </c>
      <c r="B147" s="1">
        <v>142006</v>
      </c>
      <c r="C147" s="1">
        <v>97</v>
      </c>
      <c r="D147" s="1">
        <v>1</v>
      </c>
      <c r="E147" s="1">
        <v>97</v>
      </c>
      <c r="F147" s="1">
        <v>97</v>
      </c>
      <c r="G147" s="1">
        <v>18</v>
      </c>
      <c r="H147" s="1">
        <v>18</v>
      </c>
      <c r="I147" s="1">
        <v>4.25</v>
      </c>
      <c r="J147" s="1">
        <v>4.78</v>
      </c>
      <c r="K147" s="1" t="s">
        <v>125</v>
      </c>
      <c r="L147" s="1">
        <v>2</v>
      </c>
      <c r="M147" s="1" t="s">
        <v>126</v>
      </c>
      <c r="N147" s="1">
        <v>97</v>
      </c>
      <c r="O147" s="1">
        <v>200.1</v>
      </c>
      <c r="P147" s="1">
        <v>145.833333333333</v>
      </c>
      <c r="Q147" s="1">
        <v>119.283333333333</v>
      </c>
      <c r="R147" s="1">
        <v>132.583333333333</v>
      </c>
      <c r="S147" s="1">
        <v>228.933333333333</v>
      </c>
      <c r="T147" s="1">
        <v>530.04999999999995</v>
      </c>
      <c r="U147" s="1">
        <v>1028.56666666666</v>
      </c>
      <c r="V147" s="1">
        <v>1257.0333333333299</v>
      </c>
      <c r="W147" s="1">
        <v>1254.0333333333299</v>
      </c>
      <c r="X147" s="1">
        <v>1205.7833333333299</v>
      </c>
      <c r="Y147" s="1">
        <v>1180.45</v>
      </c>
      <c r="Z147" s="1">
        <v>1246.29999999999</v>
      </c>
      <c r="AA147" s="1">
        <v>1261.25</v>
      </c>
      <c r="AB147" s="1">
        <v>1326.4</v>
      </c>
      <c r="AC147" s="1">
        <v>1603.8333333333301</v>
      </c>
      <c r="AD147" s="1">
        <v>1911.45</v>
      </c>
      <c r="AE147" s="1">
        <v>2082.0500000000002</v>
      </c>
      <c r="AF147" s="1">
        <v>2063.7833333333301</v>
      </c>
      <c r="AG147" s="1">
        <v>1494.3333333333301</v>
      </c>
      <c r="AH147" s="1">
        <v>1017.9</v>
      </c>
      <c r="AI147" s="1">
        <v>870.54999999999905</v>
      </c>
      <c r="AJ147" s="1">
        <v>794.35</v>
      </c>
      <c r="AK147" s="1">
        <v>498.9</v>
      </c>
      <c r="AL147" s="1">
        <v>354.666666666666</v>
      </c>
      <c r="AM147" s="1">
        <v>23808.416666666599</v>
      </c>
      <c r="AN147" s="1">
        <v>0</v>
      </c>
      <c r="AO147" s="1">
        <v>5014.3999999999996</v>
      </c>
      <c r="AP147" s="1">
        <v>2512.2333333333299</v>
      </c>
      <c r="AQ147" s="1">
        <v>3345.2</v>
      </c>
      <c r="AR147" s="1">
        <v>0</v>
      </c>
      <c r="AS147" s="1">
        <v>0</v>
      </c>
      <c r="AT147" s="1">
        <v>140916</v>
      </c>
      <c r="AU147" s="1">
        <v>142006</v>
      </c>
      <c r="AV147" s="1">
        <v>1971.31079101562</v>
      </c>
      <c r="AW147" s="1">
        <v>2763.1240234375</v>
      </c>
      <c r="AX147" s="1">
        <v>2764.65454101562</v>
      </c>
      <c r="AY147" s="1">
        <v>4486.513671875</v>
      </c>
      <c r="AZ147" s="1">
        <v>2031.60290527343</v>
      </c>
      <c r="BA147" s="1">
        <v>2255.63696289062</v>
      </c>
      <c r="BB147" s="1">
        <v>1511.25598144531</v>
      </c>
      <c r="BC147" s="1">
        <v>4735.73388671875</v>
      </c>
      <c r="BD147" s="1">
        <v>3138.62377929687</v>
      </c>
      <c r="BE147" s="1">
        <v>1510.36511230468</v>
      </c>
      <c r="BF147" s="1">
        <v>555.76580810546795</v>
      </c>
      <c r="BG147" s="1">
        <v>8009.98193359375</v>
      </c>
      <c r="BH147" s="1">
        <f t="shared" si="6"/>
        <v>35734.56939697262</v>
      </c>
      <c r="BI147" s="1">
        <f t="shared" si="7"/>
        <v>11926.152730306021</v>
      </c>
      <c r="BJ147" s="1">
        <f t="shared" si="8"/>
        <v>142233118.94658577</v>
      </c>
    </row>
    <row r="148" spans="1:62" x14ac:dyDescent="0.25">
      <c r="A148" s="1">
        <v>140916</v>
      </c>
      <c r="B148" s="1">
        <v>142006</v>
      </c>
      <c r="C148" s="1">
        <v>99</v>
      </c>
      <c r="D148" s="1">
        <v>1</v>
      </c>
      <c r="E148" s="1">
        <v>99</v>
      </c>
      <c r="F148" s="1">
        <v>99</v>
      </c>
      <c r="G148" s="1">
        <v>18</v>
      </c>
      <c r="H148" s="1">
        <v>18</v>
      </c>
      <c r="I148" s="1">
        <v>5.23</v>
      </c>
      <c r="J148" s="1">
        <v>5.76</v>
      </c>
      <c r="K148" s="1" t="s">
        <v>125</v>
      </c>
      <c r="L148" s="1">
        <v>2</v>
      </c>
      <c r="M148" s="1" t="s">
        <v>126</v>
      </c>
      <c r="N148" s="1">
        <v>99</v>
      </c>
      <c r="O148" s="1">
        <v>218.28333333333299</v>
      </c>
      <c r="P148" s="1">
        <v>146.766666666666</v>
      </c>
      <c r="Q148" s="1">
        <v>118.05</v>
      </c>
      <c r="R148" s="1">
        <v>127.56666666666599</v>
      </c>
      <c r="S148" s="1">
        <v>226.38333333333301</v>
      </c>
      <c r="T148" s="1">
        <v>595.85</v>
      </c>
      <c r="U148" s="1">
        <v>1264.7833333333299</v>
      </c>
      <c r="V148" s="1">
        <v>1567.4666666666601</v>
      </c>
      <c r="W148" s="1">
        <v>1506.2333333333299</v>
      </c>
      <c r="X148" s="1">
        <v>1359.4833333333299</v>
      </c>
      <c r="Y148" s="1">
        <v>1321</v>
      </c>
      <c r="Z148" s="1">
        <v>1396.29999999999</v>
      </c>
      <c r="AA148" s="1">
        <v>1455.3333333333301</v>
      </c>
      <c r="AB148" s="1">
        <v>1536.5</v>
      </c>
      <c r="AC148" s="1">
        <v>1859.2333333333299</v>
      </c>
      <c r="AD148" s="1">
        <v>2241.1666666666601</v>
      </c>
      <c r="AE148" s="1">
        <v>2413.63333333333</v>
      </c>
      <c r="AF148" s="1">
        <v>2405.85</v>
      </c>
      <c r="AG148" s="1">
        <v>1775.35</v>
      </c>
      <c r="AH148" s="1">
        <v>1223.8</v>
      </c>
      <c r="AI148" s="1">
        <v>1052.55</v>
      </c>
      <c r="AJ148" s="1">
        <v>945.26666666666597</v>
      </c>
      <c r="AK148" s="1">
        <v>598.03333333333296</v>
      </c>
      <c r="AL148" s="1">
        <v>409.416666666666</v>
      </c>
      <c r="AM148" s="1">
        <v>27764.299999999901</v>
      </c>
      <c r="AN148" s="1">
        <v>0</v>
      </c>
      <c r="AO148" s="1">
        <v>5709.1333333333296</v>
      </c>
      <c r="AP148" s="1">
        <v>2999.15</v>
      </c>
      <c r="AQ148" s="1">
        <v>3842.3166666666598</v>
      </c>
      <c r="AR148" s="1">
        <v>0</v>
      </c>
      <c r="AS148" s="1">
        <v>0</v>
      </c>
      <c r="AT148" s="1">
        <v>140916</v>
      </c>
      <c r="AU148" s="1">
        <v>142006</v>
      </c>
      <c r="AV148" s="1">
        <v>1971.31079101562</v>
      </c>
      <c r="AW148" s="1">
        <v>2763.1240234375</v>
      </c>
      <c r="AX148" s="1">
        <v>2764.65454101562</v>
      </c>
      <c r="AY148" s="1">
        <v>4486.513671875</v>
      </c>
      <c r="AZ148" s="1">
        <v>2031.60290527343</v>
      </c>
      <c r="BA148" s="1">
        <v>2255.63696289062</v>
      </c>
      <c r="BB148" s="1">
        <v>1511.25598144531</v>
      </c>
      <c r="BC148" s="1">
        <v>4735.73388671875</v>
      </c>
      <c r="BD148" s="1">
        <v>3138.62377929687</v>
      </c>
      <c r="BE148" s="1">
        <v>1510.36511230468</v>
      </c>
      <c r="BF148" s="1">
        <v>555.76580810546795</v>
      </c>
      <c r="BG148" s="1">
        <v>8009.98193359375</v>
      </c>
      <c r="BH148" s="1">
        <f t="shared" si="6"/>
        <v>35734.56939697262</v>
      </c>
      <c r="BI148" s="1">
        <f t="shared" si="7"/>
        <v>7970.2693969727188</v>
      </c>
      <c r="BJ148" s="1">
        <f t="shared" si="8"/>
        <v>63525194.260319866</v>
      </c>
    </row>
    <row r="149" spans="1:62" x14ac:dyDescent="0.25">
      <c r="A149" s="1">
        <v>140974</v>
      </c>
      <c r="B149" s="1">
        <v>140851</v>
      </c>
      <c r="C149" s="1">
        <v>96</v>
      </c>
      <c r="D149" s="1">
        <v>1</v>
      </c>
      <c r="E149" s="1">
        <v>96</v>
      </c>
      <c r="F149" s="1">
        <v>96</v>
      </c>
      <c r="G149" s="1">
        <v>18</v>
      </c>
      <c r="H149" s="1">
        <v>18</v>
      </c>
      <c r="I149" s="1">
        <v>3.66</v>
      </c>
      <c r="J149" s="1">
        <v>4.1900000000000004</v>
      </c>
      <c r="K149" s="1" t="s">
        <v>125</v>
      </c>
      <c r="L149" s="1">
        <v>2</v>
      </c>
      <c r="M149" s="1" t="s">
        <v>126</v>
      </c>
      <c r="N149" s="1">
        <v>96</v>
      </c>
      <c r="O149" s="1">
        <v>394.81666666666598</v>
      </c>
      <c r="P149" s="1">
        <v>314.64999999999998</v>
      </c>
      <c r="Q149" s="1">
        <v>297.95</v>
      </c>
      <c r="R149" s="1">
        <v>301.35000000000002</v>
      </c>
      <c r="S149" s="1">
        <v>577.61666666666599</v>
      </c>
      <c r="T149" s="1">
        <v>1377.7</v>
      </c>
      <c r="U149" s="1">
        <v>2237.9333333333302</v>
      </c>
      <c r="V149" s="1">
        <v>2660.13333333333</v>
      </c>
      <c r="W149" s="1">
        <v>2173.9333333333302</v>
      </c>
      <c r="X149" s="1">
        <v>1851.9833333333299</v>
      </c>
      <c r="Y149" s="1">
        <v>1740.4833333333299</v>
      </c>
      <c r="Z149" s="1">
        <v>1761.44999999999</v>
      </c>
      <c r="AA149" s="1">
        <v>1863.4166666666599</v>
      </c>
      <c r="AB149" s="1">
        <v>1930.7666666666601</v>
      </c>
      <c r="AC149" s="1">
        <v>2039.2166666666601</v>
      </c>
      <c r="AD149" s="1">
        <v>2192.9499999999998</v>
      </c>
      <c r="AE149" s="1">
        <v>2164.3000000000002</v>
      </c>
      <c r="AF149" s="1">
        <v>2091.25</v>
      </c>
      <c r="AG149" s="1">
        <v>1881.9166666666599</v>
      </c>
      <c r="AH149" s="1">
        <v>1451.65</v>
      </c>
      <c r="AI149" s="1">
        <v>1245.49999999999</v>
      </c>
      <c r="AJ149" s="1">
        <v>1173.43333333333</v>
      </c>
      <c r="AK149" s="1">
        <v>918.78333333333296</v>
      </c>
      <c r="AL149" s="1">
        <v>601.16666666666595</v>
      </c>
      <c r="AM149" s="1">
        <v>35244.349999999897</v>
      </c>
      <c r="AN149" s="1">
        <v>0</v>
      </c>
      <c r="AO149" s="1">
        <v>7296.1166666666604</v>
      </c>
      <c r="AP149" s="1">
        <v>3333.5666666666598</v>
      </c>
      <c r="AQ149" s="1">
        <v>5825.2666666666601</v>
      </c>
      <c r="AR149" s="1">
        <v>0</v>
      </c>
      <c r="AS149" s="1">
        <v>0</v>
      </c>
      <c r="AT149" s="1">
        <v>140974</v>
      </c>
      <c r="AU149" s="1">
        <v>140851</v>
      </c>
      <c r="AV149" s="1">
        <v>3297.77465820312</v>
      </c>
      <c r="AW149" s="1">
        <v>3375.35498046875</v>
      </c>
      <c r="AX149" s="1">
        <v>3515.70336914062</v>
      </c>
      <c r="AY149" s="1">
        <v>7879.10888671875</v>
      </c>
      <c r="AZ149" s="1">
        <v>3692.35913085937</v>
      </c>
      <c r="BA149" s="1">
        <v>3417.33740234375</v>
      </c>
      <c r="BB149" s="1">
        <v>3442.07177734375</v>
      </c>
      <c r="BC149" s="1">
        <v>5781.8984375</v>
      </c>
      <c r="BD149" s="1">
        <v>3455.72875976562</v>
      </c>
      <c r="BE149" s="1">
        <v>3405.15283203125</v>
      </c>
      <c r="BF149" s="1">
        <v>2230.00268554687</v>
      </c>
      <c r="BG149" s="1">
        <v>13178.4521484375</v>
      </c>
      <c r="BH149" s="1">
        <f t="shared" si="6"/>
        <v>56670.945068359346</v>
      </c>
      <c r="BI149" s="1">
        <f t="shared" si="7"/>
        <v>21426.595068359449</v>
      </c>
      <c r="BJ149" s="1">
        <f t="shared" si="8"/>
        <v>459098976.22344548</v>
      </c>
    </row>
    <row r="150" spans="1:62" x14ac:dyDescent="0.25">
      <c r="A150" s="1">
        <v>141993</v>
      </c>
      <c r="B150" s="1">
        <v>140899</v>
      </c>
      <c r="C150" s="1">
        <v>92</v>
      </c>
      <c r="D150" s="1">
        <v>1</v>
      </c>
      <c r="E150" s="1">
        <v>92</v>
      </c>
      <c r="F150" s="1">
        <v>92</v>
      </c>
      <c r="G150" s="1">
        <v>18</v>
      </c>
      <c r="H150" s="1">
        <v>18</v>
      </c>
      <c r="I150" s="1">
        <v>5.23</v>
      </c>
      <c r="J150" s="1">
        <v>5.76</v>
      </c>
      <c r="K150" s="1" t="s">
        <v>125</v>
      </c>
      <c r="L150" s="1">
        <v>2</v>
      </c>
      <c r="M150" s="1" t="s">
        <v>126</v>
      </c>
      <c r="N150" s="1">
        <v>92</v>
      </c>
      <c r="O150" s="1">
        <v>301.25</v>
      </c>
      <c r="P150" s="1">
        <v>225.8</v>
      </c>
      <c r="Q150" s="1">
        <v>208.98333333333301</v>
      </c>
      <c r="R150" s="1">
        <v>262.71666666666601</v>
      </c>
      <c r="S150" s="1">
        <v>531.11666666666599</v>
      </c>
      <c r="T150" s="1">
        <v>1203.56666666666</v>
      </c>
      <c r="U150" s="1">
        <v>1833.93333333333</v>
      </c>
      <c r="V150" s="1">
        <v>2164.4666666666599</v>
      </c>
      <c r="W150" s="1">
        <v>1882.7666666666601</v>
      </c>
      <c r="X150" s="1">
        <v>1678.88333333333</v>
      </c>
      <c r="Y150" s="1">
        <v>1570.1666666666599</v>
      </c>
      <c r="Z150" s="1">
        <v>1614.2333333333299</v>
      </c>
      <c r="AA150" s="1">
        <v>1700.85</v>
      </c>
      <c r="AB150" s="1">
        <v>1731.93333333333</v>
      </c>
      <c r="AC150" s="1">
        <v>1867.1666666666599</v>
      </c>
      <c r="AD150" s="1">
        <v>2043.95</v>
      </c>
      <c r="AE150" s="1">
        <v>2197.7833333333301</v>
      </c>
      <c r="AF150" s="1">
        <v>2108.36666666666</v>
      </c>
      <c r="AG150" s="1">
        <v>1850.63333333333</v>
      </c>
      <c r="AH150" s="1">
        <v>1370.9166666666599</v>
      </c>
      <c r="AI150" s="1">
        <v>1119.2833333333299</v>
      </c>
      <c r="AJ150" s="1">
        <v>992.8</v>
      </c>
      <c r="AK150" s="1">
        <v>692.28333333333296</v>
      </c>
      <c r="AL150" s="1">
        <v>485.88333333333298</v>
      </c>
      <c r="AM150" s="1">
        <v>31639.733333333301</v>
      </c>
      <c r="AN150" s="1">
        <v>0</v>
      </c>
      <c r="AO150" s="1">
        <v>6617.1833333333298</v>
      </c>
      <c r="AP150" s="1">
        <v>3221.55</v>
      </c>
      <c r="AQ150" s="1">
        <v>4820.1166666666604</v>
      </c>
      <c r="AR150" s="1">
        <v>0</v>
      </c>
      <c r="AS150" s="1">
        <v>0</v>
      </c>
      <c r="AT150" s="1">
        <v>141993</v>
      </c>
      <c r="AU150" s="1">
        <v>140899</v>
      </c>
      <c r="AV150" s="1">
        <v>2429.51293945312</v>
      </c>
      <c r="AW150" s="1">
        <v>2640.27661132812</v>
      </c>
      <c r="AX150" s="1">
        <v>2705.87548828125</v>
      </c>
      <c r="AY150" s="1">
        <v>5112.142578125</v>
      </c>
      <c r="AZ150" s="1">
        <v>2792.4853515625</v>
      </c>
      <c r="BA150" s="1">
        <v>2534.74755859375</v>
      </c>
      <c r="BB150" s="1">
        <v>2488.23388671875</v>
      </c>
      <c r="BC150" s="1">
        <v>4332.02978515625</v>
      </c>
      <c r="BD150" s="1">
        <v>2812.40625</v>
      </c>
      <c r="BE150" s="1">
        <v>2432.65380859375</v>
      </c>
      <c r="BF150" s="1">
        <v>1382.92883300781</v>
      </c>
      <c r="BG150" s="1">
        <v>9367.40625</v>
      </c>
      <c r="BH150" s="1">
        <f t="shared" si="6"/>
        <v>41030.699340820298</v>
      </c>
      <c r="BI150" s="1">
        <f t="shared" si="7"/>
        <v>9390.9660074869971</v>
      </c>
      <c r="BJ150" s="1">
        <f t="shared" si="8"/>
        <v>88190242.553776264</v>
      </c>
    </row>
    <row r="151" spans="1:62" x14ac:dyDescent="0.25">
      <c r="A151" s="1">
        <v>142218</v>
      </c>
      <c r="B151" s="1">
        <v>140680</v>
      </c>
      <c r="C151" s="1">
        <v>93</v>
      </c>
      <c r="D151" s="1">
        <v>1</v>
      </c>
      <c r="E151" s="1">
        <v>93</v>
      </c>
      <c r="F151" s="1">
        <v>93</v>
      </c>
      <c r="G151" s="1">
        <v>18</v>
      </c>
      <c r="H151" s="1">
        <v>18</v>
      </c>
      <c r="I151" s="1">
        <v>1.47</v>
      </c>
      <c r="J151" s="1">
        <v>2</v>
      </c>
      <c r="K151" s="1" t="s">
        <v>125</v>
      </c>
      <c r="L151" s="1">
        <v>2</v>
      </c>
      <c r="M151" s="1" t="s">
        <v>126</v>
      </c>
      <c r="N151" s="1">
        <v>93</v>
      </c>
      <c r="O151" s="1">
        <v>407.73333333333301</v>
      </c>
      <c r="P151" s="1">
        <v>279.13333333333298</v>
      </c>
      <c r="Q151" s="1">
        <v>276.916666666666</v>
      </c>
      <c r="R151" s="1">
        <v>345.683333333333</v>
      </c>
      <c r="S151" s="1">
        <v>677.76666666666597</v>
      </c>
      <c r="T151" s="1">
        <v>1641.6666666666599</v>
      </c>
      <c r="U151" s="1">
        <v>2344.0666666666598</v>
      </c>
      <c r="V151" s="1">
        <v>2798.6833333333302</v>
      </c>
      <c r="W151" s="1">
        <v>2408.9499999999998</v>
      </c>
      <c r="X151" s="1">
        <v>2247.61666666666</v>
      </c>
      <c r="Y151" s="1">
        <v>2211.8166666666598</v>
      </c>
      <c r="Z151" s="1">
        <v>2345.9499999999998</v>
      </c>
      <c r="AA151" s="1">
        <v>2489.6</v>
      </c>
      <c r="AB151" s="1">
        <v>2661.9</v>
      </c>
      <c r="AC151" s="1">
        <v>3083.7166666666599</v>
      </c>
      <c r="AD151" s="1">
        <v>3372.7333333333299</v>
      </c>
      <c r="AE151" s="1">
        <v>3563.95</v>
      </c>
      <c r="AF151" s="1">
        <v>3533.8166666666598</v>
      </c>
      <c r="AG151" s="1">
        <v>2748.61666666666</v>
      </c>
      <c r="AH151" s="1">
        <v>1904.9</v>
      </c>
      <c r="AI151" s="1">
        <v>1601.05</v>
      </c>
      <c r="AJ151" s="1">
        <v>1555.88333333333</v>
      </c>
      <c r="AK151" s="1">
        <v>1050.44999999999</v>
      </c>
      <c r="AL151" s="1">
        <v>698.03333333333296</v>
      </c>
      <c r="AM151" s="1">
        <v>46250.633333333302</v>
      </c>
      <c r="AN151" s="1">
        <v>0</v>
      </c>
      <c r="AO151" s="1">
        <v>9709.2666666666591</v>
      </c>
      <c r="AP151" s="1">
        <v>4653.5166666666601</v>
      </c>
      <c r="AQ151" s="1">
        <v>6892.65</v>
      </c>
      <c r="AR151" s="1">
        <v>0</v>
      </c>
      <c r="AS151" s="1">
        <v>0</v>
      </c>
      <c r="AT151" s="1">
        <v>142218</v>
      </c>
      <c r="AU151" s="1">
        <v>140680</v>
      </c>
      <c r="AV151" s="1">
        <v>3028.26318359375</v>
      </c>
      <c r="AW151" s="1">
        <v>3138.4453125</v>
      </c>
      <c r="AX151" s="1">
        <v>3221.66625976562</v>
      </c>
      <c r="AY151" s="1">
        <v>7119.56103515625</v>
      </c>
      <c r="AZ151" s="1">
        <v>3320.533203125</v>
      </c>
      <c r="BA151" s="1">
        <v>2990.31616210937</v>
      </c>
      <c r="BB151" s="1">
        <v>2941.63940429687</v>
      </c>
      <c r="BC151" s="1">
        <v>5589.7470703125</v>
      </c>
      <c r="BD151" s="1">
        <v>3367.091796875</v>
      </c>
      <c r="BE151" s="1">
        <v>2857.30932617187</v>
      </c>
      <c r="BF151" s="1">
        <v>1552.79284667968</v>
      </c>
      <c r="BG151" s="1">
        <v>11964.716796875</v>
      </c>
      <c r="BH151" s="1">
        <f t="shared" si="6"/>
        <v>51092.082397460908</v>
      </c>
      <c r="BI151" s="1">
        <f t="shared" si="7"/>
        <v>4841.4490641276061</v>
      </c>
      <c r="BJ151" s="1">
        <f t="shared" si="8"/>
        <v>23439629.040542074</v>
      </c>
    </row>
    <row r="152" spans="1:62" x14ac:dyDescent="0.25">
      <c r="A152" s="1">
        <v>142218</v>
      </c>
      <c r="B152" s="1">
        <v>140680</v>
      </c>
      <c r="C152" s="1">
        <v>94</v>
      </c>
      <c r="D152" s="1">
        <v>1</v>
      </c>
      <c r="E152" s="1">
        <v>94</v>
      </c>
      <c r="F152" s="1">
        <v>94</v>
      </c>
      <c r="G152" s="1">
        <v>18</v>
      </c>
      <c r="H152" s="1">
        <v>18</v>
      </c>
      <c r="I152" s="1">
        <v>0.92</v>
      </c>
      <c r="J152" s="1">
        <v>1.45</v>
      </c>
      <c r="K152" s="1" t="s">
        <v>125</v>
      </c>
      <c r="L152" s="1">
        <v>2</v>
      </c>
      <c r="M152" s="1" t="s">
        <v>126</v>
      </c>
      <c r="N152" s="1">
        <v>94</v>
      </c>
      <c r="O152" s="1">
        <v>345.933333333333</v>
      </c>
      <c r="P152" s="1">
        <v>229.166666666666</v>
      </c>
      <c r="Q152" s="1">
        <v>221.38333333333301</v>
      </c>
      <c r="R152" s="1">
        <v>279.29999999999899</v>
      </c>
      <c r="S152" s="1">
        <v>574.75</v>
      </c>
      <c r="T152" s="1">
        <v>1445.3333333333301</v>
      </c>
      <c r="U152" s="1">
        <v>2053.6</v>
      </c>
      <c r="V152" s="1">
        <v>2395.15</v>
      </c>
      <c r="W152" s="1">
        <v>2083.75</v>
      </c>
      <c r="X152" s="1">
        <v>1973.38333333333</v>
      </c>
      <c r="Y152" s="1">
        <v>1945.8</v>
      </c>
      <c r="Z152" s="1">
        <v>2066.8000000000002</v>
      </c>
      <c r="AA152" s="1">
        <v>2195.5833333333298</v>
      </c>
      <c r="AB152" s="1">
        <v>2369.4166666666601</v>
      </c>
      <c r="AC152" s="1">
        <v>2753.75</v>
      </c>
      <c r="AD152" s="1">
        <v>3000.2833333333301</v>
      </c>
      <c r="AE152" s="1">
        <v>3087.8</v>
      </c>
      <c r="AF152" s="1">
        <v>2984.86666666666</v>
      </c>
      <c r="AG152" s="1">
        <v>2400.4499999999998</v>
      </c>
      <c r="AH152" s="1">
        <v>1661.13333333333</v>
      </c>
      <c r="AI152" s="1">
        <v>1392.4166666666599</v>
      </c>
      <c r="AJ152" s="1">
        <v>1288.5166666666601</v>
      </c>
      <c r="AK152" s="1">
        <v>900.46666666666601</v>
      </c>
      <c r="AL152" s="1">
        <v>580.93333333333305</v>
      </c>
      <c r="AM152" s="1">
        <v>40229.966666666602</v>
      </c>
      <c r="AN152" s="1">
        <v>0</v>
      </c>
      <c r="AO152" s="1">
        <v>8577.6</v>
      </c>
      <c r="AP152" s="1">
        <v>4061.5833333333298</v>
      </c>
      <c r="AQ152" s="1">
        <v>5812.8666666666604</v>
      </c>
      <c r="AR152" s="1">
        <v>0</v>
      </c>
      <c r="AS152" s="1">
        <v>0</v>
      </c>
      <c r="AT152" s="1">
        <v>142218</v>
      </c>
      <c r="AU152" s="1">
        <v>140680</v>
      </c>
      <c r="AV152" s="1">
        <v>3028.26318359375</v>
      </c>
      <c r="AW152" s="1">
        <v>3138.4453125</v>
      </c>
      <c r="AX152" s="1">
        <v>3221.66625976562</v>
      </c>
      <c r="AY152" s="1">
        <v>7119.56103515625</v>
      </c>
      <c r="AZ152" s="1">
        <v>3320.533203125</v>
      </c>
      <c r="BA152" s="1">
        <v>2990.31616210937</v>
      </c>
      <c r="BB152" s="1">
        <v>2941.63940429687</v>
      </c>
      <c r="BC152" s="1">
        <v>5589.7470703125</v>
      </c>
      <c r="BD152" s="1">
        <v>3367.091796875</v>
      </c>
      <c r="BE152" s="1">
        <v>2857.30932617187</v>
      </c>
      <c r="BF152" s="1">
        <v>1552.79284667968</v>
      </c>
      <c r="BG152" s="1">
        <v>11964.716796875</v>
      </c>
      <c r="BH152" s="1">
        <f t="shared" si="6"/>
        <v>51092.082397460908</v>
      </c>
      <c r="BI152" s="1">
        <f t="shared" si="7"/>
        <v>10862.115730794307</v>
      </c>
      <c r="BJ152" s="1">
        <f t="shared" si="8"/>
        <v>117985558.14916913</v>
      </c>
    </row>
    <row r="153" spans="1:62" x14ac:dyDescent="0.25">
      <c r="A153" s="1">
        <v>142792</v>
      </c>
      <c r="B153" s="1">
        <v>138936</v>
      </c>
      <c r="C153" s="1">
        <v>264</v>
      </c>
      <c r="D153" s="1">
        <v>2</v>
      </c>
      <c r="E153" s="1">
        <v>264</v>
      </c>
      <c r="F153" s="1">
        <v>264</v>
      </c>
      <c r="G153" s="1">
        <v>5</v>
      </c>
      <c r="H153" s="1">
        <v>5</v>
      </c>
      <c r="I153" s="1">
        <v>143.21</v>
      </c>
      <c r="J153" s="1">
        <v>143.27000000000001</v>
      </c>
      <c r="K153" s="1" t="s">
        <v>125</v>
      </c>
      <c r="L153" s="1">
        <v>4</v>
      </c>
      <c r="M153" s="1" t="s">
        <v>126</v>
      </c>
      <c r="N153" s="1">
        <v>264</v>
      </c>
      <c r="O153" s="1">
        <v>680.63333333333298</v>
      </c>
      <c r="P153" s="1">
        <v>511.03333333333302</v>
      </c>
      <c r="Q153" s="1">
        <v>545.5</v>
      </c>
      <c r="R153" s="1">
        <v>851.9</v>
      </c>
      <c r="S153" s="1">
        <v>1951.6</v>
      </c>
      <c r="T153" s="1">
        <v>4650.5333333333301</v>
      </c>
      <c r="U153" s="1">
        <v>5871.49999999999</v>
      </c>
      <c r="V153" s="1">
        <v>5624.9666666666599</v>
      </c>
      <c r="W153" s="1">
        <v>5016.7333333333299</v>
      </c>
      <c r="X153" s="1">
        <v>4500.0333333333301</v>
      </c>
      <c r="Y153" s="1">
        <v>4131.6666666666597</v>
      </c>
      <c r="Z153" s="1">
        <v>4162.2</v>
      </c>
      <c r="AA153" s="1">
        <v>4225.3666666666604</v>
      </c>
      <c r="AB153" s="1">
        <v>4267.8666666666604</v>
      </c>
      <c r="AC153" s="1">
        <v>4251.7</v>
      </c>
      <c r="AD153" s="1">
        <v>4316.2333333333299</v>
      </c>
      <c r="AE153" s="1">
        <v>4462.6333333333296</v>
      </c>
      <c r="AF153" s="1">
        <v>4514.5</v>
      </c>
      <c r="AG153" s="1">
        <v>3786.8333333333298</v>
      </c>
      <c r="AH153" s="1">
        <v>2799.4</v>
      </c>
      <c r="AI153" s="1">
        <v>2444.5</v>
      </c>
      <c r="AJ153" s="1">
        <v>2277.4</v>
      </c>
      <c r="AK153" s="1">
        <v>1679.8333333333301</v>
      </c>
      <c r="AL153" s="1">
        <v>1118.36666666666</v>
      </c>
      <c r="AM153" s="1">
        <v>78642.933333333407</v>
      </c>
      <c r="AN153" s="1">
        <v>0</v>
      </c>
      <c r="AO153" s="1">
        <v>16787.099999999999</v>
      </c>
      <c r="AP153" s="1">
        <v>6586.2333333333299</v>
      </c>
      <c r="AQ153" s="1">
        <v>12060.766666666599</v>
      </c>
      <c r="AR153" s="1">
        <v>195472</v>
      </c>
      <c r="AS153" s="1">
        <v>195315</v>
      </c>
      <c r="AT153" s="1">
        <v>142792</v>
      </c>
      <c r="AU153" s="1">
        <v>138936</v>
      </c>
      <c r="AV153" s="1">
        <v>5368.62060546875</v>
      </c>
      <c r="AW153" s="1">
        <v>4437.533203125</v>
      </c>
      <c r="AX153" s="1">
        <v>4495.44091796875</v>
      </c>
      <c r="AY153" s="1">
        <v>12128.8740234375</v>
      </c>
      <c r="AZ153" s="1">
        <v>6577.71875</v>
      </c>
      <c r="BA153" s="1">
        <v>4841.42724609375</v>
      </c>
      <c r="BB153" s="1">
        <v>5773.35009765625</v>
      </c>
      <c r="BC153" s="1">
        <v>5894.94677734375</v>
      </c>
      <c r="BD153" s="1">
        <v>4727.1943359375</v>
      </c>
      <c r="BE153" s="1">
        <v>6112.2392578125</v>
      </c>
      <c r="BF153" s="1">
        <v>3896.64794921875</v>
      </c>
      <c r="BG153" s="1">
        <v>20488.076171875</v>
      </c>
      <c r="BH153" s="1">
        <f t="shared" si="6"/>
        <v>84742.0693359375</v>
      </c>
      <c r="BI153" s="1">
        <f t="shared" si="7"/>
        <v>6099.1360026040929</v>
      </c>
      <c r="BJ153" s="1">
        <f t="shared" si="8"/>
        <v>37199459.978261434</v>
      </c>
    </row>
    <row r="154" spans="1:62" x14ac:dyDescent="0.25">
      <c r="A154" s="1">
        <v>142875</v>
      </c>
      <c r="B154" s="1">
        <v>143120</v>
      </c>
      <c r="C154" s="1">
        <v>87</v>
      </c>
      <c r="D154" s="1">
        <v>1</v>
      </c>
      <c r="E154" s="1">
        <v>87</v>
      </c>
      <c r="F154" s="1">
        <v>87</v>
      </c>
      <c r="G154" s="1">
        <v>18</v>
      </c>
      <c r="H154" s="1">
        <v>18</v>
      </c>
      <c r="I154" s="1">
        <v>0.2</v>
      </c>
      <c r="J154" s="1">
        <v>0.73</v>
      </c>
      <c r="K154" s="1" t="s">
        <v>125</v>
      </c>
      <c r="L154" s="1">
        <v>2</v>
      </c>
      <c r="M154" s="1" t="s">
        <v>126</v>
      </c>
      <c r="N154" s="1">
        <v>87</v>
      </c>
      <c r="O154" s="1">
        <v>355.36666666666599</v>
      </c>
      <c r="P154" s="1">
        <v>250.65</v>
      </c>
      <c r="Q154" s="1">
        <v>247.183333333333</v>
      </c>
      <c r="R154" s="1">
        <v>218.9</v>
      </c>
      <c r="S154" s="1">
        <v>323.25</v>
      </c>
      <c r="T154" s="1">
        <v>793</v>
      </c>
      <c r="U154" s="1">
        <v>1661.65</v>
      </c>
      <c r="V154" s="1">
        <v>2228.5666666666598</v>
      </c>
      <c r="W154" s="1">
        <v>2032.7666666666601</v>
      </c>
      <c r="X154" s="1">
        <v>1809.5</v>
      </c>
      <c r="Y154" s="1">
        <v>1794.63333333333</v>
      </c>
      <c r="Z154" s="1">
        <v>1894.0333333333299</v>
      </c>
      <c r="AA154" s="1">
        <v>2023.7666666666601</v>
      </c>
      <c r="AB154" s="1">
        <v>2066.3333333333298</v>
      </c>
      <c r="AC154" s="1">
        <v>2350.9333333333302</v>
      </c>
      <c r="AD154" s="1">
        <v>2391.8000000000002</v>
      </c>
      <c r="AE154" s="1">
        <v>2286.85</v>
      </c>
      <c r="AF154" s="1">
        <v>2104.88333333333</v>
      </c>
      <c r="AG154" s="1">
        <v>2011.13333333333</v>
      </c>
      <c r="AH154" s="1">
        <v>1538.18333333333</v>
      </c>
      <c r="AI154" s="1">
        <v>1247.8</v>
      </c>
      <c r="AJ154" s="1">
        <v>1137.56666666666</v>
      </c>
      <c r="AK154" s="1">
        <v>849.13333333333298</v>
      </c>
      <c r="AL154" s="1">
        <v>651.06666666666604</v>
      </c>
      <c r="AM154" s="1">
        <v>34268.949999999997</v>
      </c>
      <c r="AN154" s="1">
        <v>0</v>
      </c>
      <c r="AO154" s="1">
        <v>7778.7666666666601</v>
      </c>
      <c r="AP154" s="1">
        <v>3549.3166666666598</v>
      </c>
      <c r="AQ154" s="1">
        <v>5280.9166666666597</v>
      </c>
      <c r="AR154" s="1">
        <v>0</v>
      </c>
      <c r="AS154" s="1">
        <v>0</v>
      </c>
      <c r="AT154" s="1">
        <v>142875</v>
      </c>
      <c r="AU154" s="1">
        <v>143120</v>
      </c>
      <c r="AV154" s="1">
        <v>2972.31225585937</v>
      </c>
      <c r="AW154" s="1">
        <v>3791.13891601562</v>
      </c>
      <c r="AX154" s="1">
        <v>3942.62280273437</v>
      </c>
      <c r="AY154" s="1">
        <v>7966.31298828125</v>
      </c>
      <c r="AZ154" s="1">
        <v>3121.57299804687</v>
      </c>
      <c r="BA154" s="1">
        <v>3643.9482421875</v>
      </c>
      <c r="BB154" s="1">
        <v>3090.24658203125</v>
      </c>
      <c r="BC154" s="1">
        <v>6567.212890625</v>
      </c>
      <c r="BD154" s="1">
        <v>3731.02978515625</v>
      </c>
      <c r="BE154" s="1">
        <v>2859.85668945312</v>
      </c>
      <c r="BF154" s="1">
        <v>1839.28137207031</v>
      </c>
      <c r="BG154" s="1">
        <v>13446.1796875</v>
      </c>
      <c r="BH154" s="1">
        <f t="shared" si="6"/>
        <v>56971.715209960916</v>
      </c>
      <c r="BI154" s="1">
        <f t="shared" si="7"/>
        <v>22702.765209960919</v>
      </c>
      <c r="BJ154" s="1">
        <f t="shared" si="8"/>
        <v>515415548.17861181</v>
      </c>
    </row>
    <row r="155" spans="1:62" x14ac:dyDescent="0.25">
      <c r="A155" s="1">
        <v>143237</v>
      </c>
      <c r="B155" s="1">
        <v>142888</v>
      </c>
      <c r="C155" s="1">
        <v>102</v>
      </c>
      <c r="D155" s="1">
        <v>1</v>
      </c>
      <c r="E155" s="1">
        <v>102</v>
      </c>
      <c r="F155" s="1">
        <v>102</v>
      </c>
      <c r="G155" s="1">
        <v>18</v>
      </c>
      <c r="H155" s="1">
        <v>18</v>
      </c>
      <c r="I155" s="1">
        <v>0.2</v>
      </c>
      <c r="J155" s="1">
        <v>0.73</v>
      </c>
      <c r="K155" s="1" t="s">
        <v>125</v>
      </c>
      <c r="L155" s="1">
        <v>2</v>
      </c>
      <c r="M155" s="1" t="s">
        <v>126</v>
      </c>
      <c r="N155" s="1">
        <v>102</v>
      </c>
      <c r="O155" s="1">
        <v>288.01666666666603</v>
      </c>
      <c r="P155" s="1">
        <v>201.416666666666</v>
      </c>
      <c r="Q155" s="1">
        <v>175.583333333333</v>
      </c>
      <c r="R155" s="1">
        <v>199.05</v>
      </c>
      <c r="S155" s="1">
        <v>309</v>
      </c>
      <c r="T155" s="1">
        <v>703.43333333333305</v>
      </c>
      <c r="U155" s="1">
        <v>1063.18333333333</v>
      </c>
      <c r="V155" s="1">
        <v>1387.85</v>
      </c>
      <c r="W155" s="1">
        <v>1273.4666666666601</v>
      </c>
      <c r="X155" s="1">
        <v>1155.7</v>
      </c>
      <c r="Y155" s="1">
        <v>1193.5833333333301</v>
      </c>
      <c r="Z155" s="1">
        <v>1326.8333333333301</v>
      </c>
      <c r="AA155" s="1">
        <v>1486.8999999999901</v>
      </c>
      <c r="AB155" s="1">
        <v>1609.25</v>
      </c>
      <c r="AC155" s="1">
        <v>1962.3</v>
      </c>
      <c r="AD155" s="1">
        <v>2122.5333333333301</v>
      </c>
      <c r="AE155" s="1">
        <v>2164.15</v>
      </c>
      <c r="AF155" s="1">
        <v>2148.35</v>
      </c>
      <c r="AG155" s="1">
        <v>1724.63333333333</v>
      </c>
      <c r="AH155" s="1">
        <v>1276.3499999999999</v>
      </c>
      <c r="AI155" s="1">
        <v>1054.8333333333301</v>
      </c>
      <c r="AJ155" s="1">
        <v>967.2</v>
      </c>
      <c r="AK155" s="1">
        <v>687.73333333333301</v>
      </c>
      <c r="AL155" s="1">
        <v>461.58333333333297</v>
      </c>
      <c r="AM155" s="1">
        <v>26942.933333333302</v>
      </c>
      <c r="AN155" s="1">
        <v>0</v>
      </c>
      <c r="AO155" s="1">
        <v>5616.5666666666602</v>
      </c>
      <c r="AP155" s="1">
        <v>3000.9833333333299</v>
      </c>
      <c r="AQ155" s="1">
        <v>4344.4166666666597</v>
      </c>
      <c r="AR155" s="1">
        <v>0</v>
      </c>
      <c r="AS155" s="1">
        <v>0</v>
      </c>
      <c r="AT155" s="1">
        <v>143237</v>
      </c>
      <c r="AU155" s="1">
        <v>142888</v>
      </c>
      <c r="AV155" s="1">
        <v>2775.03271484375</v>
      </c>
      <c r="AW155" s="1">
        <v>2935.23876953125</v>
      </c>
      <c r="AX155" s="1">
        <v>2997.90747070312</v>
      </c>
      <c r="AY155" s="1">
        <v>6592.7080078125</v>
      </c>
      <c r="AZ155" s="1">
        <v>2984.279296875</v>
      </c>
      <c r="BA155" s="1">
        <v>2765.55883789062</v>
      </c>
      <c r="BB155" s="1">
        <v>2695.15844726562</v>
      </c>
      <c r="BC155" s="1">
        <v>5300.18408203125</v>
      </c>
      <c r="BD155" s="1">
        <v>3109.85400390625</v>
      </c>
      <c r="BE155" s="1">
        <v>2593.8076171875</v>
      </c>
      <c r="BF155" s="1">
        <v>1498.03295898437</v>
      </c>
      <c r="BG155" s="1">
        <v>11103.443359375</v>
      </c>
      <c r="BH155" s="1">
        <f t="shared" si="6"/>
        <v>47351.205566406228</v>
      </c>
      <c r="BI155" s="1">
        <f t="shared" si="7"/>
        <v>20408.272233072927</v>
      </c>
      <c r="BJ155" s="1">
        <f t="shared" si="8"/>
        <v>416497575.53921545</v>
      </c>
    </row>
    <row r="156" spans="1:62" x14ac:dyDescent="0.25">
      <c r="A156" s="1">
        <v>143933</v>
      </c>
      <c r="B156" s="1">
        <v>148846</v>
      </c>
      <c r="C156" s="1">
        <v>234</v>
      </c>
      <c r="D156" s="1">
        <v>2</v>
      </c>
      <c r="E156" s="1">
        <v>234</v>
      </c>
      <c r="F156" s="1">
        <v>234</v>
      </c>
      <c r="G156" s="1">
        <v>5</v>
      </c>
      <c r="H156" s="1">
        <v>5</v>
      </c>
      <c r="I156" s="1">
        <v>140.15</v>
      </c>
      <c r="J156" s="1">
        <v>140.21</v>
      </c>
      <c r="K156" s="1" t="s">
        <v>125</v>
      </c>
      <c r="L156" s="1">
        <v>4</v>
      </c>
      <c r="M156" s="1" t="s">
        <v>126</v>
      </c>
      <c r="N156" s="1">
        <v>234</v>
      </c>
      <c r="O156" s="1">
        <v>1119.2</v>
      </c>
      <c r="P156" s="1">
        <v>730.66666666666595</v>
      </c>
      <c r="Q156" s="1">
        <v>633.19999999999902</v>
      </c>
      <c r="R156" s="1">
        <v>576.5</v>
      </c>
      <c r="S156" s="1">
        <v>898.56666666666604</v>
      </c>
      <c r="T156" s="1">
        <v>2030.63333333333</v>
      </c>
      <c r="U156" s="1">
        <v>3893.86666666666</v>
      </c>
      <c r="V156" s="1">
        <v>5093.1000000000004</v>
      </c>
      <c r="W156" s="1">
        <v>4637.6333333333296</v>
      </c>
      <c r="X156" s="1">
        <v>4322</v>
      </c>
      <c r="Y156" s="1">
        <v>4356.5333333333301</v>
      </c>
      <c r="Z156" s="1">
        <v>4497.9333333333298</v>
      </c>
      <c r="AA156" s="1">
        <v>4696.2</v>
      </c>
      <c r="AB156" s="1">
        <v>4930</v>
      </c>
      <c r="AC156" s="1">
        <v>5591.7333333333299</v>
      </c>
      <c r="AD156" s="1">
        <v>5310.5333333333301</v>
      </c>
      <c r="AE156" s="1">
        <v>4841.3</v>
      </c>
      <c r="AF156" s="1">
        <v>4597.8333333333303</v>
      </c>
      <c r="AG156" s="1">
        <v>4359.5333333333301</v>
      </c>
      <c r="AH156" s="1">
        <v>3698.9</v>
      </c>
      <c r="AI156" s="1">
        <v>3061.7333333333299</v>
      </c>
      <c r="AJ156" s="1">
        <v>2811.4</v>
      </c>
      <c r="AK156" s="1">
        <v>2410.0666666666598</v>
      </c>
      <c r="AL156" s="1">
        <v>1689.06666666666</v>
      </c>
      <c r="AM156" s="1">
        <v>80788.133333333302</v>
      </c>
      <c r="AN156" s="1">
        <v>0</v>
      </c>
      <c r="AO156" s="1">
        <v>18480.666666666599</v>
      </c>
      <c r="AP156" s="1">
        <v>8058.4333333333298</v>
      </c>
      <c r="AQ156" s="1">
        <v>13930.4</v>
      </c>
      <c r="AR156" s="1">
        <v>195697</v>
      </c>
      <c r="AS156" s="1">
        <v>195745</v>
      </c>
      <c r="AT156" s="1">
        <v>143933</v>
      </c>
      <c r="AU156" s="1">
        <v>148846</v>
      </c>
      <c r="AV156" s="1">
        <v>4868.005859375</v>
      </c>
      <c r="AW156" s="1">
        <v>6748.5439453125</v>
      </c>
      <c r="AX156" s="1">
        <v>6614.78662109375</v>
      </c>
      <c r="AY156" s="1">
        <v>11115.9716796875</v>
      </c>
      <c r="AZ156" s="1">
        <v>4953.6376953125</v>
      </c>
      <c r="BA156" s="1">
        <v>5838.23046875</v>
      </c>
      <c r="BB156" s="1">
        <v>4163.5654296875</v>
      </c>
      <c r="BC156" s="1">
        <v>11082.431640625</v>
      </c>
      <c r="BD156" s="1">
        <v>7274.15869140625</v>
      </c>
      <c r="BE156" s="1">
        <v>4448.8212890625</v>
      </c>
      <c r="BF156" s="1">
        <v>2615.65600585937</v>
      </c>
      <c r="BG156" s="1">
        <v>20003.150390625</v>
      </c>
      <c r="BH156" s="1">
        <f t="shared" si="6"/>
        <v>89726.959716796875</v>
      </c>
      <c r="BI156" s="1">
        <f t="shared" si="7"/>
        <v>8938.8263834635727</v>
      </c>
      <c r="BJ156" s="1">
        <f t="shared" si="8"/>
        <v>79902617.113704458</v>
      </c>
    </row>
    <row r="157" spans="1:62" x14ac:dyDescent="0.25">
      <c r="A157" s="1">
        <v>148803</v>
      </c>
      <c r="B157" s="1">
        <v>147420</v>
      </c>
      <c r="C157" s="1">
        <v>273</v>
      </c>
      <c r="D157" s="1">
        <v>2</v>
      </c>
      <c r="E157" s="1">
        <v>273</v>
      </c>
      <c r="F157" s="1">
        <v>273</v>
      </c>
      <c r="G157" s="1">
        <v>5</v>
      </c>
      <c r="H157" s="1">
        <v>5</v>
      </c>
      <c r="I157" s="1">
        <v>140.15</v>
      </c>
      <c r="J157" s="1">
        <v>140.21</v>
      </c>
      <c r="K157" s="1" t="s">
        <v>125</v>
      </c>
      <c r="L157" s="1">
        <v>4</v>
      </c>
      <c r="M157" s="1" t="s">
        <v>126</v>
      </c>
      <c r="N157" s="1">
        <v>273</v>
      </c>
      <c r="O157" s="1">
        <v>807.2</v>
      </c>
      <c r="P157" s="1">
        <v>622.93333333333305</v>
      </c>
      <c r="Q157" s="1">
        <v>654.36666666666599</v>
      </c>
      <c r="R157" s="1">
        <v>962.23333333333301</v>
      </c>
      <c r="S157" s="1">
        <v>2037.13333333333</v>
      </c>
      <c r="T157" s="1">
        <v>4464.2333333333299</v>
      </c>
      <c r="U157" s="1">
        <v>5681.5666666666602</v>
      </c>
      <c r="V157" s="1">
        <v>5810.2666666666601</v>
      </c>
      <c r="W157" s="1">
        <v>5308.6333333333296</v>
      </c>
      <c r="X157" s="1">
        <v>4959.1000000000004</v>
      </c>
      <c r="Y157" s="1">
        <v>4683.8666666666604</v>
      </c>
      <c r="Z157" s="1">
        <v>4757.2</v>
      </c>
      <c r="AA157" s="1">
        <v>4834.5666666666602</v>
      </c>
      <c r="AB157" s="1">
        <v>4944.8666666666604</v>
      </c>
      <c r="AC157" s="1">
        <v>5067.5333333333301</v>
      </c>
      <c r="AD157" s="1">
        <v>5242.6333333333296</v>
      </c>
      <c r="AE157" s="1">
        <v>5386.1</v>
      </c>
      <c r="AF157" s="1">
        <v>5367.1</v>
      </c>
      <c r="AG157" s="1">
        <v>4394.2333333333299</v>
      </c>
      <c r="AH157" s="1">
        <v>3157.5333333333301</v>
      </c>
      <c r="AI157" s="1">
        <v>2732.6666666666601</v>
      </c>
      <c r="AJ157" s="1">
        <v>2525.9666666666599</v>
      </c>
      <c r="AK157" s="1">
        <v>1835.63333333333</v>
      </c>
      <c r="AL157" s="1">
        <v>1247.8333333333301</v>
      </c>
      <c r="AM157" s="1">
        <v>87485.399999999907</v>
      </c>
      <c r="AN157" s="1">
        <v>0</v>
      </c>
      <c r="AO157" s="1">
        <v>19220.5</v>
      </c>
      <c r="AP157" s="1">
        <v>7551.7666666666601</v>
      </c>
      <c r="AQ157" s="1">
        <v>13425.9666666666</v>
      </c>
      <c r="AR157" s="1">
        <v>195228</v>
      </c>
      <c r="AS157" s="1">
        <v>195226</v>
      </c>
      <c r="AT157" s="1">
        <v>148803</v>
      </c>
      <c r="AU157" s="1">
        <v>147420</v>
      </c>
      <c r="AV157" s="1">
        <v>5559.048828125</v>
      </c>
      <c r="AW157" s="1">
        <v>4928.46533203125</v>
      </c>
      <c r="AX157" s="1">
        <v>4751.09814453125</v>
      </c>
      <c r="AY157" s="1">
        <v>12103.30078125</v>
      </c>
      <c r="AZ157" s="1">
        <v>6780.95947265625</v>
      </c>
      <c r="BA157" s="1">
        <v>4908.8818359375</v>
      </c>
      <c r="BB157" s="1">
        <v>5831.28759765625</v>
      </c>
      <c r="BC157" s="1">
        <v>6500.0205078125</v>
      </c>
      <c r="BD157" s="1">
        <v>5306.267578125</v>
      </c>
      <c r="BE157" s="1">
        <v>6219.72705078125</v>
      </c>
      <c r="BF157" s="1">
        <v>3984.99243164062</v>
      </c>
      <c r="BG157" s="1">
        <v>20393.474609375</v>
      </c>
      <c r="BH157" s="1">
        <f t="shared" si="6"/>
        <v>87267.524169921875</v>
      </c>
      <c r="BI157" s="1">
        <f t="shared" si="7"/>
        <v>-217.87583007803187</v>
      </c>
      <c r="BJ157" s="1">
        <f t="shared" si="8"/>
        <v>47469.877332191412</v>
      </c>
    </row>
    <row r="158" spans="1:62" x14ac:dyDescent="0.25">
      <c r="A158" s="1">
        <v>183437</v>
      </c>
      <c r="B158" s="1">
        <v>141025</v>
      </c>
      <c r="C158" s="1">
        <v>95</v>
      </c>
      <c r="D158" s="1">
        <v>1</v>
      </c>
      <c r="E158" s="1">
        <v>95</v>
      </c>
      <c r="F158" s="1">
        <v>95</v>
      </c>
      <c r="G158" s="1">
        <v>18</v>
      </c>
      <c r="H158" s="1">
        <v>18</v>
      </c>
      <c r="I158" s="1">
        <v>3.66</v>
      </c>
      <c r="J158" s="1">
        <v>4.1900000000000004</v>
      </c>
      <c r="K158" s="1" t="s">
        <v>125</v>
      </c>
      <c r="L158" s="1">
        <v>2</v>
      </c>
      <c r="M158" s="1" t="s">
        <v>126</v>
      </c>
      <c r="N158" s="1">
        <v>95</v>
      </c>
      <c r="O158" s="1">
        <v>367.25</v>
      </c>
      <c r="P158" s="1">
        <v>264.61666666666599</v>
      </c>
      <c r="Q158" s="1">
        <v>209.45</v>
      </c>
      <c r="R158" s="1">
        <v>196.06666666666601</v>
      </c>
      <c r="S158" s="1">
        <v>305.7</v>
      </c>
      <c r="T158" s="1">
        <v>760.81666666666604</v>
      </c>
      <c r="U158" s="1">
        <v>1390.8</v>
      </c>
      <c r="V158" s="1">
        <v>1915.86666666666</v>
      </c>
      <c r="W158" s="1">
        <v>1893.0833333333301</v>
      </c>
      <c r="X158" s="1">
        <v>1834.63333333333</v>
      </c>
      <c r="Y158" s="1">
        <v>1821.4166666666599</v>
      </c>
      <c r="Z158" s="1">
        <v>1923.7166666666601</v>
      </c>
      <c r="AA158" s="1">
        <v>1993.4166666666599</v>
      </c>
      <c r="AB158" s="1">
        <v>2110.5500000000002</v>
      </c>
      <c r="AC158" s="1">
        <v>2393.1</v>
      </c>
      <c r="AD158" s="1">
        <v>2722.25</v>
      </c>
      <c r="AE158" s="1">
        <v>2882.11666666666</v>
      </c>
      <c r="AF158" s="1">
        <v>2926.8</v>
      </c>
      <c r="AG158" s="1">
        <v>2399.9499999999998</v>
      </c>
      <c r="AH158" s="1">
        <v>1735.7333333333299</v>
      </c>
      <c r="AI158" s="1">
        <v>1489.4166666666599</v>
      </c>
      <c r="AJ158" s="1">
        <v>1399.5</v>
      </c>
      <c r="AK158" s="1">
        <v>954.64999999999895</v>
      </c>
      <c r="AL158" s="1">
        <v>625.1</v>
      </c>
      <c r="AM158" s="1">
        <v>36516</v>
      </c>
      <c r="AN158" s="1">
        <v>0</v>
      </c>
      <c r="AO158" s="1">
        <v>7849.1</v>
      </c>
      <c r="AP158" s="1">
        <v>4135.6833333333298</v>
      </c>
      <c r="AQ158" s="1">
        <v>5811.75</v>
      </c>
      <c r="AR158" s="1">
        <v>0</v>
      </c>
      <c r="AS158" s="1">
        <v>0</v>
      </c>
      <c r="AT158" s="1">
        <v>183437</v>
      </c>
      <c r="AU158" s="1">
        <v>141025</v>
      </c>
      <c r="AV158" s="1">
        <v>2637.33178710937</v>
      </c>
      <c r="AW158" s="1">
        <v>3455.99731445312</v>
      </c>
      <c r="AX158" s="1">
        <v>3509.56762695312</v>
      </c>
      <c r="AY158" s="1">
        <v>6771.8759765625</v>
      </c>
      <c r="AZ158" s="1">
        <v>2691.50952148437</v>
      </c>
      <c r="BA158" s="1">
        <v>3075.46533203125</v>
      </c>
      <c r="BB158" s="1">
        <v>2232.84252929687</v>
      </c>
      <c r="BC158" s="1">
        <v>6019.0693359375</v>
      </c>
      <c r="BD158" s="1">
        <v>3753.70654296875</v>
      </c>
      <c r="BE158" s="1">
        <v>2145.46533203125</v>
      </c>
      <c r="BF158" s="1">
        <v>1022.63214111328</v>
      </c>
      <c r="BG158" s="1">
        <v>11379.1015625</v>
      </c>
      <c r="BH158" s="1">
        <f t="shared" si="6"/>
        <v>48694.565002441384</v>
      </c>
      <c r="BI158" s="1">
        <f t="shared" si="7"/>
        <v>12178.565002441384</v>
      </c>
      <c r="BJ158" s="1">
        <f t="shared" si="8"/>
        <v>148317445.51869011</v>
      </c>
    </row>
    <row r="159" spans="1:62" x14ac:dyDescent="0.25">
      <c r="A159" s="1">
        <v>183555</v>
      </c>
      <c r="B159" s="1">
        <v>95283</v>
      </c>
      <c r="C159" s="1">
        <v>199</v>
      </c>
      <c r="D159" s="1">
        <v>2</v>
      </c>
      <c r="E159" s="1">
        <v>199</v>
      </c>
      <c r="F159" s="1">
        <v>199</v>
      </c>
      <c r="G159" s="1">
        <v>5</v>
      </c>
      <c r="H159" s="1">
        <v>5</v>
      </c>
      <c r="I159" s="1">
        <v>162.37</v>
      </c>
      <c r="J159" s="1">
        <v>162.43</v>
      </c>
      <c r="K159" s="1" t="s">
        <v>125</v>
      </c>
      <c r="L159" s="1">
        <v>4</v>
      </c>
      <c r="M159" s="1" t="s">
        <v>126</v>
      </c>
      <c r="N159" s="1">
        <v>199</v>
      </c>
      <c r="O159" s="1">
        <v>1070.6666666666599</v>
      </c>
      <c r="P159" s="1">
        <v>661.9</v>
      </c>
      <c r="Q159" s="1">
        <v>579.43333333333305</v>
      </c>
      <c r="R159" s="1">
        <v>742.86666666666599</v>
      </c>
      <c r="S159" s="1">
        <v>1661.6</v>
      </c>
      <c r="T159" s="1">
        <v>4029.8333333333298</v>
      </c>
      <c r="U159" s="1">
        <v>6278.7333333333299</v>
      </c>
      <c r="V159" s="1">
        <v>5917.5333333333301</v>
      </c>
      <c r="W159" s="1">
        <v>5314.7666666666601</v>
      </c>
      <c r="X159" s="1">
        <v>5101.2</v>
      </c>
      <c r="Y159" s="1">
        <v>5133.7</v>
      </c>
      <c r="Z159" s="1">
        <v>5201.1000000000004</v>
      </c>
      <c r="AA159" s="1">
        <v>5519.3666666666604</v>
      </c>
      <c r="AB159" s="1">
        <v>5709.7999999999902</v>
      </c>
      <c r="AC159" s="1">
        <v>6017.1</v>
      </c>
      <c r="AD159" s="1">
        <v>5913.2</v>
      </c>
      <c r="AE159" s="1">
        <v>5731</v>
      </c>
      <c r="AF159" s="1">
        <v>5588.7999999999902</v>
      </c>
      <c r="AG159" s="1">
        <v>5233.0333333333301</v>
      </c>
      <c r="AH159" s="1">
        <v>4107.9666666666599</v>
      </c>
      <c r="AI159" s="1">
        <v>3556.3</v>
      </c>
      <c r="AJ159" s="1">
        <v>3414.8333333333298</v>
      </c>
      <c r="AK159" s="1">
        <v>2853.9666666666599</v>
      </c>
      <c r="AL159" s="1">
        <v>1839.86666666666</v>
      </c>
      <c r="AM159" s="1">
        <v>97178.566666666593</v>
      </c>
      <c r="AN159" s="1">
        <v>0</v>
      </c>
      <c r="AO159" s="1">
        <v>21563.966666666602</v>
      </c>
      <c r="AP159" s="1">
        <v>9341</v>
      </c>
      <c r="AQ159" s="1">
        <v>16381.4333333333</v>
      </c>
      <c r="AR159" s="1">
        <v>195693</v>
      </c>
      <c r="AS159" s="1">
        <v>195694</v>
      </c>
      <c r="AT159" s="1">
        <v>183555</v>
      </c>
      <c r="AU159" s="1">
        <v>95283</v>
      </c>
      <c r="AV159" s="1">
        <v>5682.1845703125</v>
      </c>
      <c r="AW159" s="1">
        <v>6104.046875</v>
      </c>
      <c r="AX159" s="1">
        <v>6306.2939453125</v>
      </c>
      <c r="AY159" s="1">
        <v>13385.896484375</v>
      </c>
      <c r="AZ159" s="1">
        <v>6764.416015625</v>
      </c>
      <c r="BA159" s="1">
        <v>5910.9404296875</v>
      </c>
      <c r="BB159" s="1">
        <v>5993.60791015625</v>
      </c>
      <c r="BC159" s="1">
        <v>9542.22265625</v>
      </c>
      <c r="BD159" s="1">
        <v>6323.15087890625</v>
      </c>
      <c r="BE159" s="1">
        <v>6117.72314453125</v>
      </c>
      <c r="BF159" s="1">
        <v>3846.60571289062</v>
      </c>
      <c r="BG159" s="1">
        <v>22635.697265625</v>
      </c>
      <c r="BH159" s="1">
        <f t="shared" si="6"/>
        <v>98612.785888671875</v>
      </c>
      <c r="BI159" s="1">
        <f t="shared" si="7"/>
        <v>1434.2192220052821</v>
      </c>
      <c r="BJ159" s="1">
        <f t="shared" si="8"/>
        <v>2056984.7767694367</v>
      </c>
    </row>
    <row r="160" spans="1:62" x14ac:dyDescent="0.25">
      <c r="A160" s="1">
        <v>183616</v>
      </c>
      <c r="B160" s="1">
        <v>142060</v>
      </c>
      <c r="C160" s="1">
        <v>85</v>
      </c>
      <c r="D160" s="1">
        <v>1</v>
      </c>
      <c r="E160" s="1">
        <v>85</v>
      </c>
      <c r="F160" s="1">
        <v>85</v>
      </c>
      <c r="G160" s="1">
        <v>18</v>
      </c>
      <c r="H160" s="1">
        <v>18</v>
      </c>
      <c r="I160" s="1">
        <v>0.92</v>
      </c>
      <c r="J160" s="1">
        <v>1.45</v>
      </c>
      <c r="K160" s="1" t="s">
        <v>125</v>
      </c>
      <c r="L160" s="1">
        <v>3</v>
      </c>
      <c r="M160" s="1" t="s">
        <v>126</v>
      </c>
      <c r="N160" s="1">
        <v>85</v>
      </c>
      <c r="O160" s="1">
        <v>423.6</v>
      </c>
      <c r="P160" s="1">
        <v>311.57499999999999</v>
      </c>
      <c r="Q160" s="1">
        <v>300.17500000000001</v>
      </c>
      <c r="R160" s="1">
        <v>297.45</v>
      </c>
      <c r="S160" s="1">
        <v>522.95000000000005</v>
      </c>
      <c r="T160" s="1">
        <v>1367.19999999999</v>
      </c>
      <c r="U160" s="1">
        <v>2348.0749999999998</v>
      </c>
      <c r="V160" s="1">
        <v>2771.3</v>
      </c>
      <c r="W160" s="1">
        <v>2459.24999999999</v>
      </c>
      <c r="X160" s="1">
        <v>2178.6999999999998</v>
      </c>
      <c r="Y160" s="1">
        <v>2099.1</v>
      </c>
      <c r="Z160" s="1">
        <v>2153.0749999999998</v>
      </c>
      <c r="AA160" s="1">
        <v>2227.125</v>
      </c>
      <c r="AB160" s="1">
        <v>2353.5</v>
      </c>
      <c r="AC160" s="1">
        <v>2596.9749999999999</v>
      </c>
      <c r="AD160" s="1">
        <v>2629.4250000000002</v>
      </c>
      <c r="AE160" s="1">
        <v>2475.1</v>
      </c>
      <c r="AF160" s="1">
        <v>2246.0500000000002</v>
      </c>
      <c r="AG160" s="1">
        <v>2134.6750000000002</v>
      </c>
      <c r="AH160" s="1">
        <v>1676.85</v>
      </c>
      <c r="AI160" s="1">
        <v>1380.15</v>
      </c>
      <c r="AJ160" s="1">
        <v>1245.57499999999</v>
      </c>
      <c r="AK160" s="1">
        <v>963.52499999999998</v>
      </c>
      <c r="AL160" s="1">
        <v>696.52499999999895</v>
      </c>
      <c r="AM160" s="1">
        <v>39857.924999999901</v>
      </c>
      <c r="AN160" s="1">
        <v>0</v>
      </c>
      <c r="AO160" s="1">
        <v>8832.7999999999993</v>
      </c>
      <c r="AP160" s="1">
        <v>3811.5250000000001</v>
      </c>
      <c r="AQ160" s="1">
        <v>6141.5249999999996</v>
      </c>
      <c r="AR160" s="1">
        <v>0</v>
      </c>
      <c r="AS160" s="1">
        <v>0</v>
      </c>
      <c r="AT160" s="1">
        <v>183616</v>
      </c>
      <c r="AU160" s="1">
        <v>142060</v>
      </c>
      <c r="AV160" s="1">
        <v>3093.76977539062</v>
      </c>
      <c r="AW160" s="1">
        <v>4328.76611328125</v>
      </c>
      <c r="AX160" s="1">
        <v>4411.62890625</v>
      </c>
      <c r="AY160" s="1">
        <v>7903.94482421875</v>
      </c>
      <c r="AZ160" s="1">
        <v>3116.6142578125</v>
      </c>
      <c r="BA160" s="1">
        <v>3966.05541992187</v>
      </c>
      <c r="BB160" s="1">
        <v>3114.12646484375</v>
      </c>
      <c r="BC160" s="1">
        <v>7169.39501953125</v>
      </c>
      <c r="BD160" s="1">
        <v>4393.5224609375</v>
      </c>
      <c r="BE160" s="1">
        <v>2847.1650390625</v>
      </c>
      <c r="BF160" s="1">
        <v>1852.25048828125</v>
      </c>
      <c r="BG160" s="1">
        <v>14037.009765625</v>
      </c>
      <c r="BH160" s="1">
        <f t="shared" si="6"/>
        <v>60234.248535156235</v>
      </c>
      <c r="BI160" s="1">
        <f t="shared" si="7"/>
        <v>20376.323535156334</v>
      </c>
      <c r="BJ160" s="1">
        <f t="shared" si="8"/>
        <v>415194560.80936593</v>
      </c>
    </row>
    <row r="161" spans="1:62" x14ac:dyDescent="0.25">
      <c r="A161" s="1">
        <v>183616</v>
      </c>
      <c r="B161" s="1">
        <v>142060</v>
      </c>
      <c r="C161" s="1">
        <v>103</v>
      </c>
      <c r="D161" s="1">
        <v>1</v>
      </c>
      <c r="E161" s="1">
        <v>103</v>
      </c>
      <c r="F161" s="1">
        <v>103</v>
      </c>
      <c r="G161" s="1">
        <v>18</v>
      </c>
      <c r="H161" s="1">
        <v>18</v>
      </c>
      <c r="I161" s="1">
        <v>1.47</v>
      </c>
      <c r="J161" s="1">
        <v>2</v>
      </c>
      <c r="K161" s="1" t="s">
        <v>125</v>
      </c>
      <c r="L161" s="1">
        <v>3</v>
      </c>
      <c r="M161" s="1" t="s">
        <v>126</v>
      </c>
      <c r="N161" s="1">
        <v>103</v>
      </c>
      <c r="O161" s="1">
        <v>458.375</v>
      </c>
      <c r="P161" s="1">
        <v>338.35</v>
      </c>
      <c r="Q161" s="1">
        <v>321.25</v>
      </c>
      <c r="R161" s="1">
        <v>315.14999999999901</v>
      </c>
      <c r="S161" s="1">
        <v>549.74999999999898</v>
      </c>
      <c r="T161" s="1">
        <v>1458.3</v>
      </c>
      <c r="U161" s="1">
        <v>2540.125</v>
      </c>
      <c r="V161" s="1">
        <v>3238.2249999999999</v>
      </c>
      <c r="W161" s="1">
        <v>2845.8</v>
      </c>
      <c r="X161" s="1">
        <v>2427.0500000000002</v>
      </c>
      <c r="Y161" s="1">
        <v>2306.4749999999999</v>
      </c>
      <c r="Z161" s="1">
        <v>2378.1</v>
      </c>
      <c r="AA161" s="1">
        <v>2470.8249999999998</v>
      </c>
      <c r="AB161" s="1">
        <v>2609.9749999999999</v>
      </c>
      <c r="AC161" s="1">
        <v>2940.95</v>
      </c>
      <c r="AD161" s="1">
        <v>3089.4</v>
      </c>
      <c r="AE161" s="1">
        <v>3072.9250000000002</v>
      </c>
      <c r="AF161" s="1">
        <v>2922.5</v>
      </c>
      <c r="AG161" s="1">
        <v>2544.2750000000001</v>
      </c>
      <c r="AH161" s="1">
        <v>1910.175</v>
      </c>
      <c r="AI161" s="1">
        <v>1542.69999999999</v>
      </c>
      <c r="AJ161" s="1">
        <v>1387.85</v>
      </c>
      <c r="AK161" s="1">
        <v>1051.875</v>
      </c>
      <c r="AL161" s="1">
        <v>755.02499999999998</v>
      </c>
      <c r="AM161" s="1">
        <v>45475.424999999901</v>
      </c>
      <c r="AN161" s="1">
        <v>0</v>
      </c>
      <c r="AO161" s="1">
        <v>9765.375</v>
      </c>
      <c r="AP161" s="1">
        <v>4454.45</v>
      </c>
      <c r="AQ161" s="1">
        <v>6720.3249999999998</v>
      </c>
      <c r="AR161" s="1">
        <v>0</v>
      </c>
      <c r="AS161" s="1">
        <v>0</v>
      </c>
      <c r="AT161" s="1">
        <v>183616</v>
      </c>
      <c r="AU161" s="1">
        <v>142060</v>
      </c>
      <c r="AV161" s="1">
        <v>3093.76977539062</v>
      </c>
      <c r="AW161" s="1">
        <v>4328.76611328125</v>
      </c>
      <c r="AX161" s="1">
        <v>4411.62890625</v>
      </c>
      <c r="AY161" s="1">
        <v>7903.94482421875</v>
      </c>
      <c r="AZ161" s="1">
        <v>3116.6142578125</v>
      </c>
      <c r="BA161" s="1">
        <v>3966.05541992187</v>
      </c>
      <c r="BB161" s="1">
        <v>3114.12646484375</v>
      </c>
      <c r="BC161" s="1">
        <v>7169.39501953125</v>
      </c>
      <c r="BD161" s="1">
        <v>4393.5224609375</v>
      </c>
      <c r="BE161" s="1">
        <v>2847.1650390625</v>
      </c>
      <c r="BF161" s="1">
        <v>1852.25048828125</v>
      </c>
      <c r="BG161" s="1">
        <v>14037.009765625</v>
      </c>
      <c r="BH161" s="1">
        <f t="shared" si="6"/>
        <v>60234.248535156235</v>
      </c>
      <c r="BI161" s="1">
        <f t="shared" si="7"/>
        <v>14758.823535156334</v>
      </c>
      <c r="BJ161" s="1">
        <f t="shared" si="8"/>
        <v>217822872.14188451</v>
      </c>
    </row>
    <row r="162" spans="1:62" x14ac:dyDescent="0.25">
      <c r="A162" s="1">
        <v>183620</v>
      </c>
      <c r="B162" s="1">
        <v>185403</v>
      </c>
      <c r="C162" s="1">
        <v>204</v>
      </c>
      <c r="D162" s="1">
        <v>2</v>
      </c>
      <c r="E162" s="1">
        <v>204</v>
      </c>
      <c r="F162" s="1">
        <v>204</v>
      </c>
      <c r="G162" s="1">
        <v>5</v>
      </c>
      <c r="H162" s="1">
        <v>5</v>
      </c>
      <c r="I162" s="1">
        <v>145.22</v>
      </c>
      <c r="J162" s="1">
        <v>145.28</v>
      </c>
      <c r="K162" s="1" t="s">
        <v>125</v>
      </c>
      <c r="L162" s="1">
        <v>4</v>
      </c>
      <c r="M162" s="1" t="s">
        <v>126</v>
      </c>
      <c r="N162" s="1">
        <v>204</v>
      </c>
      <c r="O162" s="1">
        <v>722.93333333333305</v>
      </c>
      <c r="P162" s="1">
        <v>544.63333333333298</v>
      </c>
      <c r="Q162" s="1">
        <v>594.29999999999995</v>
      </c>
      <c r="R162" s="1">
        <v>937.16666666666595</v>
      </c>
      <c r="S162" s="1">
        <v>2196.6666666666601</v>
      </c>
      <c r="T162" s="1">
        <v>5178.6333333333296</v>
      </c>
      <c r="U162" s="1">
        <v>6503.2666666666601</v>
      </c>
      <c r="V162" s="1">
        <v>6042.2666666666601</v>
      </c>
      <c r="W162" s="1">
        <v>5396.8333333333303</v>
      </c>
      <c r="X162" s="1">
        <v>4836.9666666666599</v>
      </c>
      <c r="Y162" s="1">
        <v>4398.6333333333296</v>
      </c>
      <c r="Z162" s="1">
        <v>4342.8</v>
      </c>
      <c r="AA162" s="1">
        <v>4398.1000000000004</v>
      </c>
      <c r="AB162" s="1">
        <v>4531.2333333333299</v>
      </c>
      <c r="AC162" s="1">
        <v>4510.2333333333299</v>
      </c>
      <c r="AD162" s="1">
        <v>4488.7999999999902</v>
      </c>
      <c r="AE162" s="1">
        <v>4641</v>
      </c>
      <c r="AF162" s="1">
        <v>4692</v>
      </c>
      <c r="AG162" s="1">
        <v>3913.4666666666599</v>
      </c>
      <c r="AH162" s="1">
        <v>2925.2666666666601</v>
      </c>
      <c r="AI162" s="1">
        <v>2585.0666666666598</v>
      </c>
      <c r="AJ162" s="1">
        <v>2474.1666666666601</v>
      </c>
      <c r="AK162" s="1">
        <v>1805.1666666666599</v>
      </c>
      <c r="AL162" s="1">
        <v>1165.3999999999901</v>
      </c>
      <c r="AM162" s="1">
        <v>83825</v>
      </c>
      <c r="AN162" s="1">
        <v>0</v>
      </c>
      <c r="AO162" s="1">
        <v>17670.766666666601</v>
      </c>
      <c r="AP162" s="1">
        <v>6838.7333333333299</v>
      </c>
      <c r="AQ162" s="1">
        <v>13025.4999999999</v>
      </c>
      <c r="AR162" s="1">
        <v>195365</v>
      </c>
      <c r="AS162" s="1">
        <v>195337</v>
      </c>
      <c r="AT162" s="1">
        <v>183620</v>
      </c>
      <c r="AU162" s="1">
        <v>185403</v>
      </c>
      <c r="AV162" s="1">
        <v>5557.9580078125</v>
      </c>
      <c r="AW162" s="1">
        <v>4493.044921875</v>
      </c>
      <c r="AX162" s="1">
        <v>4633.208984375</v>
      </c>
      <c r="AY162" s="1">
        <v>12443.1591796875</v>
      </c>
      <c r="AZ162" s="1">
        <v>6910.73681640625</v>
      </c>
      <c r="BA162" s="1">
        <v>4992.5263671875</v>
      </c>
      <c r="BB162" s="1">
        <v>5999.33740234375</v>
      </c>
      <c r="BC162" s="1">
        <v>6314.771484375</v>
      </c>
      <c r="BD162" s="1">
        <v>4830.13623046875</v>
      </c>
      <c r="BE162" s="1">
        <v>6404.1884765625</v>
      </c>
      <c r="BF162" s="1">
        <v>4077.25805664062</v>
      </c>
      <c r="BG162" s="1">
        <v>21011.99609375</v>
      </c>
      <c r="BH162" s="1">
        <f t="shared" si="6"/>
        <v>87668.322021484375</v>
      </c>
      <c r="BI162" s="1">
        <f t="shared" si="7"/>
        <v>3843.322021484375</v>
      </c>
      <c r="BJ162" s="1">
        <f t="shared" si="8"/>
        <v>14771124.160826743</v>
      </c>
    </row>
    <row r="163" spans="1:62" x14ac:dyDescent="0.25">
      <c r="A163" s="1">
        <v>183682</v>
      </c>
      <c r="B163" s="1">
        <v>117746</v>
      </c>
      <c r="C163" s="1">
        <v>104</v>
      </c>
      <c r="D163" s="1">
        <v>2</v>
      </c>
      <c r="E163" s="1">
        <v>104</v>
      </c>
      <c r="F163" s="1">
        <v>104</v>
      </c>
      <c r="G163" s="1">
        <v>167</v>
      </c>
      <c r="H163" s="1">
        <v>167</v>
      </c>
      <c r="I163" s="1">
        <v>18.489999999999998</v>
      </c>
      <c r="J163" s="1">
        <v>19.809999999999999</v>
      </c>
      <c r="K163" s="1" t="s">
        <v>125</v>
      </c>
      <c r="L163" s="1">
        <v>2</v>
      </c>
      <c r="M163" s="1" t="s">
        <v>126</v>
      </c>
      <c r="N163" s="1">
        <v>104</v>
      </c>
      <c r="O163" s="1">
        <v>803.1</v>
      </c>
      <c r="P163" s="1">
        <v>567</v>
      </c>
      <c r="Q163" s="1">
        <v>507.69999999999902</v>
      </c>
      <c r="R163" s="1">
        <v>489.9</v>
      </c>
      <c r="S163" s="1">
        <v>756.29999999999905</v>
      </c>
      <c r="T163" s="1">
        <v>1474.99999999999</v>
      </c>
      <c r="U163" s="1">
        <v>2347.65</v>
      </c>
      <c r="V163" s="1">
        <v>2720.6666666666601</v>
      </c>
      <c r="W163" s="1">
        <v>2577.9499999999998</v>
      </c>
      <c r="X163" s="1">
        <v>2620.0500000000002</v>
      </c>
      <c r="Y163" s="1">
        <v>2723.9333333333302</v>
      </c>
      <c r="Z163" s="1">
        <v>2953.85</v>
      </c>
      <c r="AA163" s="1">
        <v>3170.86666666666</v>
      </c>
      <c r="AB163" s="1">
        <v>3447.0166666666601</v>
      </c>
      <c r="AC163" s="1">
        <v>3626.4833333333299</v>
      </c>
      <c r="AD163" s="1">
        <v>3487.3166666666598</v>
      </c>
      <c r="AE163" s="1">
        <v>3458.13333333333</v>
      </c>
      <c r="AF163" s="1">
        <v>3385.85</v>
      </c>
      <c r="AG163" s="1">
        <v>3222.61666666666</v>
      </c>
      <c r="AH163" s="1">
        <v>2443.88333333333</v>
      </c>
      <c r="AI163" s="1">
        <v>2084.2666666666601</v>
      </c>
      <c r="AJ163" s="1">
        <v>1883.63333333333</v>
      </c>
      <c r="AK163" s="1">
        <v>1619.9</v>
      </c>
      <c r="AL163" s="1">
        <v>1242.1666666666599</v>
      </c>
      <c r="AM163" s="1">
        <v>53615.233333333301</v>
      </c>
      <c r="AN163" s="1">
        <v>0</v>
      </c>
      <c r="AO163" s="1">
        <v>12295.666666666601</v>
      </c>
      <c r="AP163" s="1">
        <v>5666.5</v>
      </c>
      <c r="AQ163" s="1">
        <v>11947.1083333366</v>
      </c>
      <c r="AR163" s="1">
        <v>195183</v>
      </c>
      <c r="AS163" s="1">
        <v>195177</v>
      </c>
      <c r="AT163" s="1">
        <v>183682</v>
      </c>
      <c r="AU163" s="1">
        <v>117746</v>
      </c>
      <c r="AV163" s="1">
        <v>2497.42016601562</v>
      </c>
      <c r="AW163" s="1">
        <v>3287.69458007812</v>
      </c>
      <c r="AX163" s="1">
        <v>3275.77587890625</v>
      </c>
      <c r="AY163" s="1">
        <v>8940.5576171875</v>
      </c>
      <c r="AZ163" s="1">
        <v>2441.09985351562</v>
      </c>
      <c r="BA163" s="1">
        <v>2982.24096679687</v>
      </c>
      <c r="BB163" s="1">
        <v>2266.19897460937</v>
      </c>
      <c r="BC163" s="1">
        <v>5263.2021484375</v>
      </c>
      <c r="BD163" s="1">
        <v>3430.18115234375</v>
      </c>
      <c r="BE163" s="1">
        <v>2123.87377929687</v>
      </c>
      <c r="BF163" s="1">
        <v>1867.64428710937</v>
      </c>
      <c r="BG163" s="1">
        <v>10318.734375</v>
      </c>
      <c r="BH163" s="1">
        <f t="shared" si="6"/>
        <v>48694.623779296839</v>
      </c>
      <c r="BI163" s="1">
        <f t="shared" si="7"/>
        <v>-4920.6095540364622</v>
      </c>
      <c r="BJ163" s="1">
        <f t="shared" si="8"/>
        <v>24212398.383274913</v>
      </c>
    </row>
    <row r="164" spans="1:62" x14ac:dyDescent="0.25">
      <c r="A164" s="1">
        <v>183780</v>
      </c>
      <c r="B164" s="1">
        <v>37540</v>
      </c>
      <c r="C164" s="1">
        <v>210</v>
      </c>
      <c r="D164" s="1">
        <v>2</v>
      </c>
      <c r="E164" s="1">
        <v>210</v>
      </c>
      <c r="F164" s="1">
        <v>210</v>
      </c>
      <c r="G164" s="1">
        <v>5</v>
      </c>
      <c r="H164" s="1">
        <v>5</v>
      </c>
      <c r="I164" s="1">
        <v>183.22</v>
      </c>
      <c r="J164" s="1">
        <v>183.28</v>
      </c>
      <c r="K164" s="1" t="s">
        <v>125</v>
      </c>
      <c r="L164" s="1">
        <v>4</v>
      </c>
      <c r="M164" s="1" t="s">
        <v>126</v>
      </c>
      <c r="N164" s="1">
        <v>210</v>
      </c>
      <c r="O164" s="1">
        <v>1006.3</v>
      </c>
      <c r="P164" s="1">
        <v>636.76666666666597</v>
      </c>
      <c r="Q164" s="1">
        <v>528.599999999999</v>
      </c>
      <c r="R164" s="1">
        <v>579.73333333333301</v>
      </c>
      <c r="S164" s="1">
        <v>1024</v>
      </c>
      <c r="T164" s="1">
        <v>2219.36666666666</v>
      </c>
      <c r="U164" s="1">
        <v>3957.4666666666599</v>
      </c>
      <c r="V164" s="1">
        <v>4797.7</v>
      </c>
      <c r="W164" s="1">
        <v>4414.7</v>
      </c>
      <c r="X164" s="1">
        <v>3990.8</v>
      </c>
      <c r="Y164" s="1">
        <v>4080.86666666666</v>
      </c>
      <c r="Z164" s="1">
        <v>4405.5333333333301</v>
      </c>
      <c r="AA164" s="1">
        <v>4896</v>
      </c>
      <c r="AB164" s="1">
        <v>5209.9666666666599</v>
      </c>
      <c r="AC164" s="1">
        <v>5782.6333333333296</v>
      </c>
      <c r="AD164" s="1">
        <v>6068.0333333333301</v>
      </c>
      <c r="AE164" s="1">
        <v>6054.5333333333301</v>
      </c>
      <c r="AF164" s="1">
        <v>6016.2</v>
      </c>
      <c r="AG164" s="1">
        <v>5664.0333333333301</v>
      </c>
      <c r="AH164" s="1">
        <v>4628.7666666666601</v>
      </c>
      <c r="AI164" s="1">
        <v>3809.9666666666599</v>
      </c>
      <c r="AJ164" s="1">
        <v>3483.7666666666601</v>
      </c>
      <c r="AK164" s="1">
        <v>2586.1</v>
      </c>
      <c r="AL164" s="1">
        <v>1709.2</v>
      </c>
      <c r="AM164" s="1">
        <v>87551.033333333296</v>
      </c>
      <c r="AN164" s="1">
        <v>0</v>
      </c>
      <c r="AO164" s="1">
        <v>18592.366666666599</v>
      </c>
      <c r="AP164" s="1">
        <v>10292.799999999999</v>
      </c>
      <c r="AQ164" s="1">
        <v>15364.4333333333</v>
      </c>
      <c r="AR164" s="1">
        <v>194993</v>
      </c>
      <c r="AS164" s="1">
        <v>195039</v>
      </c>
      <c r="AT164" s="1">
        <v>183780</v>
      </c>
      <c r="AU164" s="1">
        <v>37540</v>
      </c>
      <c r="AV164" s="1">
        <v>4123.3037109375</v>
      </c>
      <c r="AW164" s="1">
        <v>5867.56591796875</v>
      </c>
      <c r="AX164" s="1">
        <v>5878.6533203125</v>
      </c>
      <c r="AY164" s="1">
        <v>12154.2490234375</v>
      </c>
      <c r="AZ164" s="1">
        <v>4249.595703125</v>
      </c>
      <c r="BA164" s="1">
        <v>5194.451171875</v>
      </c>
      <c r="BB164" s="1">
        <v>3802.14916992187</v>
      </c>
      <c r="BC164" s="1">
        <v>10156.37890625</v>
      </c>
      <c r="BD164" s="1">
        <v>6145.056640625</v>
      </c>
      <c r="BE164" s="1">
        <v>3901.23291015625</v>
      </c>
      <c r="BF164" s="1">
        <v>2428.11767578125</v>
      </c>
      <c r="BG164" s="1">
        <v>18786.431640625</v>
      </c>
      <c r="BH164" s="1">
        <f t="shared" si="6"/>
        <v>82687.185791015625</v>
      </c>
      <c r="BI164" s="1">
        <f t="shared" si="7"/>
        <v>-4863.8475423176715</v>
      </c>
      <c r="BJ164" s="1">
        <f t="shared" si="8"/>
        <v>23657012.914909653</v>
      </c>
    </row>
    <row r="165" spans="1:62" x14ac:dyDescent="0.25">
      <c r="A165" s="1">
        <v>183894</v>
      </c>
      <c r="B165" s="1">
        <v>124326</v>
      </c>
      <c r="C165" s="1">
        <v>88</v>
      </c>
      <c r="D165" s="1">
        <v>1</v>
      </c>
      <c r="E165" s="1">
        <v>88</v>
      </c>
      <c r="F165" s="1">
        <v>88</v>
      </c>
      <c r="G165" s="1">
        <v>18</v>
      </c>
      <c r="H165" s="1">
        <v>18</v>
      </c>
      <c r="I165" s="1">
        <v>16.34</v>
      </c>
      <c r="J165" s="1">
        <v>16.84</v>
      </c>
      <c r="K165" s="1" t="s">
        <v>125</v>
      </c>
      <c r="L165" s="1">
        <v>3</v>
      </c>
      <c r="M165" s="1" t="s">
        <v>126</v>
      </c>
      <c r="N165" s="1">
        <v>88</v>
      </c>
      <c r="O165" s="1">
        <v>134.625</v>
      </c>
      <c r="P165" s="1">
        <v>93.575000000000003</v>
      </c>
      <c r="Q165" s="1">
        <v>87.024999999999906</v>
      </c>
      <c r="R165" s="1">
        <v>88.825000000000003</v>
      </c>
      <c r="S165" s="1">
        <v>127.55</v>
      </c>
      <c r="T165" s="1">
        <v>278.14999999999998</v>
      </c>
      <c r="U165" s="1">
        <v>500</v>
      </c>
      <c r="V165" s="1">
        <v>709.24999999999898</v>
      </c>
      <c r="W165" s="1">
        <v>647.44999999999902</v>
      </c>
      <c r="X165" s="1">
        <v>570.70000000000005</v>
      </c>
      <c r="Y165" s="1">
        <v>578.17499999999995</v>
      </c>
      <c r="Z165" s="1">
        <v>623.35</v>
      </c>
      <c r="AA165" s="1">
        <v>699.55</v>
      </c>
      <c r="AB165" s="1">
        <v>779.375</v>
      </c>
      <c r="AC165" s="1">
        <v>972.47500000000002</v>
      </c>
      <c r="AD165" s="1">
        <v>1360.2750000000001</v>
      </c>
      <c r="AE165" s="1">
        <v>1623.2750000000001</v>
      </c>
      <c r="AF165" s="1">
        <v>1581.7750000000001</v>
      </c>
      <c r="AG165" s="1">
        <v>1184.8499999999899</v>
      </c>
      <c r="AH165" s="1">
        <v>716.52499999999998</v>
      </c>
      <c r="AI165" s="1">
        <v>515.75</v>
      </c>
      <c r="AJ165" s="1">
        <v>416</v>
      </c>
      <c r="AK165" s="1">
        <v>294.45</v>
      </c>
      <c r="AL165" s="1">
        <v>202.75</v>
      </c>
      <c r="AM165" s="1">
        <v>14785.7249999999</v>
      </c>
      <c r="AN165" s="1">
        <v>0</v>
      </c>
      <c r="AO165" s="1">
        <v>2680.45</v>
      </c>
      <c r="AP165" s="1">
        <v>1901.37499999999</v>
      </c>
      <c r="AQ165" s="1">
        <v>1960.55</v>
      </c>
      <c r="AR165" s="1">
        <v>0</v>
      </c>
      <c r="AS165" s="1">
        <v>0</v>
      </c>
      <c r="AT165" s="1">
        <v>183894</v>
      </c>
      <c r="AU165" s="1">
        <v>124326</v>
      </c>
      <c r="AV165" s="1">
        <v>1246.19750976562</v>
      </c>
      <c r="AW165" s="1">
        <v>1569.43774414062</v>
      </c>
      <c r="AX165" s="1">
        <v>1531.6875</v>
      </c>
      <c r="AY165" s="1">
        <v>1764.1455078125</v>
      </c>
      <c r="AZ165" s="1">
        <v>1154.43933105468</v>
      </c>
      <c r="BA165" s="1">
        <v>1335.21508789062</v>
      </c>
      <c r="BB165" s="1">
        <v>927.629638671875</v>
      </c>
      <c r="BC165" s="1">
        <v>2231.99169921875</v>
      </c>
      <c r="BD165" s="1">
        <v>1685.87158203125</v>
      </c>
      <c r="BE165" s="1">
        <v>1046.87487792968</v>
      </c>
      <c r="BF165" s="1">
        <v>303.280181884765</v>
      </c>
      <c r="BG165" s="1">
        <v>4470.96044921875</v>
      </c>
      <c r="BH165" s="1">
        <f t="shared" si="6"/>
        <v>19267.731109619112</v>
      </c>
      <c r="BI165" s="1">
        <f t="shared" si="7"/>
        <v>4482.0061096192112</v>
      </c>
      <c r="BJ165" s="1">
        <f t="shared" si="8"/>
        <v>20088378.766663935</v>
      </c>
    </row>
    <row r="166" spans="1:62" x14ac:dyDescent="0.25">
      <c r="A166" s="1">
        <v>183909</v>
      </c>
      <c r="B166" s="1">
        <v>186135</v>
      </c>
      <c r="C166" s="1">
        <v>76</v>
      </c>
      <c r="D166" s="1">
        <v>1</v>
      </c>
      <c r="E166" s="1">
        <v>76</v>
      </c>
      <c r="F166" s="1">
        <v>76</v>
      </c>
      <c r="G166" s="1">
        <v>520</v>
      </c>
      <c r="H166" s="1">
        <v>520</v>
      </c>
      <c r="I166" s="1">
        <v>4.6900000000000004</v>
      </c>
      <c r="J166" s="1">
        <v>4.6900000000000004</v>
      </c>
      <c r="K166" s="1" t="s">
        <v>125</v>
      </c>
      <c r="L166" s="1">
        <v>2</v>
      </c>
      <c r="M166" s="1" t="s">
        <v>126</v>
      </c>
      <c r="N166" s="1">
        <v>76</v>
      </c>
      <c r="O166" s="1">
        <v>473.51666666666603</v>
      </c>
      <c r="P166" s="1">
        <v>278.7</v>
      </c>
      <c r="Q166" s="1">
        <v>195.78333333333299</v>
      </c>
      <c r="R166" s="1">
        <v>151.48333333333301</v>
      </c>
      <c r="S166" s="1">
        <v>243.583333333333</v>
      </c>
      <c r="T166" s="1">
        <v>738.35</v>
      </c>
      <c r="U166" s="1">
        <v>2079.2666666666601</v>
      </c>
      <c r="V166" s="1">
        <v>3365.0833333333298</v>
      </c>
      <c r="W166" s="1">
        <v>3310.8499999999899</v>
      </c>
      <c r="X166" s="1">
        <v>3264.6</v>
      </c>
      <c r="Y166" s="1">
        <v>3012.63333333333</v>
      </c>
      <c r="Z166" s="1">
        <v>2742.3166666666598</v>
      </c>
      <c r="AA166" s="1">
        <v>2750.6</v>
      </c>
      <c r="AB166" s="1">
        <v>2767.7</v>
      </c>
      <c r="AC166" s="1">
        <v>2857.7666666666601</v>
      </c>
      <c r="AD166" s="1">
        <v>2946.4166666666601</v>
      </c>
      <c r="AE166" s="1">
        <v>2996.85</v>
      </c>
      <c r="AF166" s="1">
        <v>2965.2833333333301</v>
      </c>
      <c r="AG166" s="1">
        <v>2738.1833333333302</v>
      </c>
      <c r="AH166" s="1">
        <v>2143.7833333333301</v>
      </c>
      <c r="AI166" s="1">
        <v>1820.5333333333299</v>
      </c>
      <c r="AJ166" s="1">
        <v>1899.2666666666601</v>
      </c>
      <c r="AK166" s="1">
        <v>1420.93333333333</v>
      </c>
      <c r="AL166" s="1">
        <v>855.25</v>
      </c>
      <c r="AM166" s="1">
        <v>48018.733333333301</v>
      </c>
      <c r="AN166" s="1">
        <v>0</v>
      </c>
      <c r="AO166" s="1">
        <v>11273.25</v>
      </c>
      <c r="AP166" s="1">
        <v>4881.9666666666599</v>
      </c>
      <c r="AQ166" s="1">
        <v>7339.05</v>
      </c>
      <c r="AR166" s="1">
        <v>0</v>
      </c>
      <c r="AS166" s="1">
        <v>0</v>
      </c>
      <c r="AT166" s="1">
        <v>183909</v>
      </c>
      <c r="AU166" s="1">
        <v>186135</v>
      </c>
      <c r="AV166" s="1">
        <v>2963.3759765625</v>
      </c>
      <c r="AW166" s="1">
        <v>3437.1787109375</v>
      </c>
      <c r="AX166" s="1">
        <v>3286.33666992187</v>
      </c>
      <c r="AY166" s="1">
        <v>6296.54052734375</v>
      </c>
      <c r="AZ166" s="1">
        <v>3139.46264648437</v>
      </c>
      <c r="BA166" s="1">
        <v>3109.8701171875</v>
      </c>
      <c r="BB166" s="1">
        <v>2957.95141601562</v>
      </c>
      <c r="BC166" s="1">
        <v>5470.11181640625</v>
      </c>
      <c r="BD166" s="1">
        <v>3589.36962890625</v>
      </c>
      <c r="BE166" s="1">
        <v>2898.36987304687</v>
      </c>
      <c r="BF166" s="1">
        <v>1465.99768066406</v>
      </c>
      <c r="BG166" s="1">
        <v>11820.513671875</v>
      </c>
      <c r="BH166" s="1">
        <f t="shared" si="6"/>
        <v>50435.078735351541</v>
      </c>
      <c r="BI166" s="1">
        <f t="shared" si="7"/>
        <v>2416.3454020182398</v>
      </c>
      <c r="BJ166" s="1">
        <f t="shared" si="8"/>
        <v>5838725.1018546894</v>
      </c>
    </row>
    <row r="167" spans="1:62" x14ac:dyDescent="0.25">
      <c r="A167" s="1">
        <v>183926</v>
      </c>
      <c r="B167" s="1">
        <v>79371</v>
      </c>
      <c r="C167" s="1">
        <v>167</v>
      </c>
      <c r="D167" s="1">
        <v>1</v>
      </c>
      <c r="E167" s="1">
        <v>167</v>
      </c>
      <c r="F167" s="1">
        <v>167</v>
      </c>
      <c r="G167" s="1">
        <v>5</v>
      </c>
      <c r="H167" s="1">
        <v>5</v>
      </c>
      <c r="I167" s="1">
        <v>167.56</v>
      </c>
      <c r="J167" s="1">
        <v>167.62</v>
      </c>
      <c r="K167" s="1" t="s">
        <v>125</v>
      </c>
      <c r="L167" s="1">
        <v>5</v>
      </c>
      <c r="M167" s="1" t="s">
        <v>126</v>
      </c>
      <c r="N167" s="1">
        <v>167</v>
      </c>
      <c r="O167" s="1">
        <v>1063.3333333333301</v>
      </c>
      <c r="P167" s="1">
        <v>752.58333333333303</v>
      </c>
      <c r="Q167" s="1">
        <v>594.54166666666595</v>
      </c>
      <c r="R167" s="1">
        <v>726.5</v>
      </c>
      <c r="S167" s="1">
        <v>1588.7083333333301</v>
      </c>
      <c r="T167" s="1">
        <v>3369.9166666666601</v>
      </c>
      <c r="U167" s="1">
        <v>6180.2083333333303</v>
      </c>
      <c r="V167" s="1">
        <v>6978.25</v>
      </c>
      <c r="W167" s="1">
        <v>6663.3333333333303</v>
      </c>
      <c r="X167" s="1">
        <v>6441.8333333333303</v>
      </c>
      <c r="Y167" s="1">
        <v>5978.5</v>
      </c>
      <c r="Z167" s="1">
        <v>6816.9166666666597</v>
      </c>
      <c r="AA167" s="1">
        <v>7127.5833333333303</v>
      </c>
      <c r="AB167" s="1">
        <v>7099.99999999999</v>
      </c>
      <c r="AC167" s="1">
        <v>6972.9583333333303</v>
      </c>
      <c r="AD167" s="1">
        <v>6617.75</v>
      </c>
      <c r="AE167" s="1">
        <v>6313.1666666666597</v>
      </c>
      <c r="AF167" s="1">
        <v>6368.875</v>
      </c>
      <c r="AG167" s="1">
        <v>6612.7083333333303</v>
      </c>
      <c r="AH167" s="1">
        <v>5811.5833333333303</v>
      </c>
      <c r="AI167" s="1">
        <v>4900.0416666666597</v>
      </c>
      <c r="AJ167" s="1">
        <v>4627.3333333333303</v>
      </c>
      <c r="AK167" s="1">
        <v>3397.8333333333298</v>
      </c>
      <c r="AL167" s="1">
        <v>2147.5833333333298</v>
      </c>
      <c r="AM167" s="1">
        <v>115152.041666666</v>
      </c>
      <c r="AN167" s="1">
        <v>0</v>
      </c>
      <c r="AO167" s="1">
        <v>27023</v>
      </c>
      <c r="AP167" s="1">
        <v>12424.291666666601</v>
      </c>
      <c r="AQ167" s="1">
        <v>19798.458333333299</v>
      </c>
      <c r="AR167" s="1">
        <v>0</v>
      </c>
      <c r="AS167" s="1">
        <v>0</v>
      </c>
      <c r="AT167" s="1">
        <v>183926</v>
      </c>
      <c r="AU167" s="1">
        <v>79371</v>
      </c>
      <c r="AV167" s="1">
        <v>6484.96044921875</v>
      </c>
      <c r="AW167" s="1">
        <v>7265.39892578125</v>
      </c>
      <c r="AX167" s="1">
        <v>7435.7021484375</v>
      </c>
      <c r="AY167" s="1">
        <v>17420.359375</v>
      </c>
      <c r="AZ167" s="1">
        <v>7138.59228515625</v>
      </c>
      <c r="BA167" s="1">
        <v>6330.27392578125</v>
      </c>
      <c r="BB167" s="1">
        <v>6385.265625</v>
      </c>
      <c r="BC167" s="1">
        <v>12259.64453125</v>
      </c>
      <c r="BD167" s="1">
        <v>7570.046875</v>
      </c>
      <c r="BE167" s="1">
        <v>6619.4755859375</v>
      </c>
      <c r="BF167" s="1">
        <v>5572.73388671875</v>
      </c>
      <c r="BG167" s="1">
        <v>24339.5078125</v>
      </c>
      <c r="BH167" s="1">
        <f t="shared" si="6"/>
        <v>114821.96142578125</v>
      </c>
      <c r="BI167" s="1">
        <f t="shared" si="7"/>
        <v>-330.08024088475213</v>
      </c>
      <c r="BJ167" s="1">
        <f t="shared" si="8"/>
        <v>108952.96542253598</v>
      </c>
    </row>
    <row r="168" spans="1:62" x14ac:dyDescent="0.25">
      <c r="A168" s="1">
        <v>183931</v>
      </c>
      <c r="B168" s="1">
        <v>77002</v>
      </c>
      <c r="C168" s="1">
        <v>64</v>
      </c>
      <c r="D168" s="1">
        <v>1</v>
      </c>
      <c r="E168" s="1">
        <v>64</v>
      </c>
      <c r="F168" s="1">
        <v>64</v>
      </c>
      <c r="G168" s="1">
        <v>520</v>
      </c>
      <c r="H168" s="1">
        <v>520</v>
      </c>
      <c r="I168" s="1">
        <v>0.28000000000000003</v>
      </c>
      <c r="J168" s="1">
        <v>0.28000000000000003</v>
      </c>
      <c r="K168" s="1" t="s">
        <v>125</v>
      </c>
      <c r="L168" s="1">
        <v>2</v>
      </c>
      <c r="M168" s="1" t="s">
        <v>126</v>
      </c>
      <c r="N168" s="1">
        <v>64</v>
      </c>
      <c r="O168" s="1">
        <v>428.2</v>
      </c>
      <c r="P168" s="1">
        <v>245.25</v>
      </c>
      <c r="Q168" s="1">
        <v>177.03333333333299</v>
      </c>
      <c r="R168" s="1">
        <v>158.64999999999901</v>
      </c>
      <c r="S168" s="1">
        <v>331.58333333333297</v>
      </c>
      <c r="T168" s="1">
        <v>1018.45</v>
      </c>
      <c r="U168" s="1">
        <v>2477.3000000000002</v>
      </c>
      <c r="V168" s="1">
        <v>3263.2166666666599</v>
      </c>
      <c r="W168" s="1">
        <v>2749.8166666666598</v>
      </c>
      <c r="X168" s="1">
        <v>2942.1</v>
      </c>
      <c r="Y168" s="1">
        <v>2905.85</v>
      </c>
      <c r="Z168" s="1">
        <v>2860.9666666666599</v>
      </c>
      <c r="AA168" s="1">
        <v>2866.65</v>
      </c>
      <c r="AB168" s="1">
        <v>2888.9333333333302</v>
      </c>
      <c r="AC168" s="1">
        <v>2960.1666666666601</v>
      </c>
      <c r="AD168" s="1">
        <v>3036.2</v>
      </c>
      <c r="AE168" s="1">
        <v>3040.95</v>
      </c>
      <c r="AF168" s="1">
        <v>3004.65</v>
      </c>
      <c r="AG168" s="1">
        <v>2778.4166666666601</v>
      </c>
      <c r="AH168" s="1">
        <v>2203.25</v>
      </c>
      <c r="AI168" s="1">
        <v>1896.56666666666</v>
      </c>
      <c r="AJ168" s="1">
        <v>1925.86666666666</v>
      </c>
      <c r="AK168" s="1">
        <v>1468.7166666666601</v>
      </c>
      <c r="AL168" s="1">
        <v>843.98333333333301</v>
      </c>
      <c r="AM168" s="1">
        <v>48472.766666666597</v>
      </c>
      <c r="AN168" s="1">
        <v>0</v>
      </c>
      <c r="AO168" s="1">
        <v>11522.4</v>
      </c>
      <c r="AP168" s="1">
        <v>4981.6666666666597</v>
      </c>
      <c r="AQ168" s="1">
        <v>7475.8499999999904</v>
      </c>
      <c r="AR168" s="1">
        <v>0</v>
      </c>
      <c r="AS168" s="1">
        <v>0</v>
      </c>
      <c r="AT168" s="1">
        <v>183931</v>
      </c>
      <c r="AU168" s="1">
        <v>77002</v>
      </c>
      <c r="AV168" s="1">
        <v>2906.5244140625</v>
      </c>
      <c r="AW168" s="1">
        <v>3168.38793945312</v>
      </c>
      <c r="AX168" s="1">
        <v>3237.85327148437</v>
      </c>
      <c r="AY168" s="1">
        <v>6985.064453125</v>
      </c>
      <c r="AZ168" s="1">
        <v>3160.638671875</v>
      </c>
      <c r="BA168" s="1">
        <v>3102.87451171875</v>
      </c>
      <c r="BB168" s="1">
        <v>3066.31591796875</v>
      </c>
      <c r="BC168" s="1">
        <v>5358.09130859375</v>
      </c>
      <c r="BD168" s="1">
        <v>3367.32421875</v>
      </c>
      <c r="BE168" s="1">
        <v>3006.099609375</v>
      </c>
      <c r="BF168" s="1">
        <v>1748.10278320312</v>
      </c>
      <c r="BG168" s="1">
        <v>12146.2470703125</v>
      </c>
      <c r="BH168" s="1">
        <f t="shared" si="6"/>
        <v>51253.524169921853</v>
      </c>
      <c r="BI168" s="1">
        <f t="shared" si="7"/>
        <v>2780.7575032552559</v>
      </c>
      <c r="BJ168" s="1">
        <f t="shared" si="8"/>
        <v>7732612.2919104043</v>
      </c>
    </row>
    <row r="169" spans="1:62" x14ac:dyDescent="0.25">
      <c r="A169" s="1">
        <v>183948</v>
      </c>
      <c r="B169" s="1">
        <v>183947</v>
      </c>
      <c r="C169" s="1">
        <v>82</v>
      </c>
      <c r="D169" s="1">
        <v>2</v>
      </c>
      <c r="E169" s="1">
        <v>82</v>
      </c>
      <c r="F169" s="1">
        <v>82</v>
      </c>
      <c r="G169" s="1">
        <v>520</v>
      </c>
      <c r="H169" s="1">
        <v>520</v>
      </c>
      <c r="I169" s="1">
        <v>7.98</v>
      </c>
      <c r="J169" s="1">
        <v>7.97</v>
      </c>
      <c r="K169" s="1" t="s">
        <v>125</v>
      </c>
      <c r="L169" s="1">
        <v>2</v>
      </c>
      <c r="M169" s="1" t="s">
        <v>126</v>
      </c>
      <c r="N169" s="1">
        <v>82</v>
      </c>
      <c r="O169" s="1">
        <v>235.61666666666599</v>
      </c>
      <c r="P169" s="1">
        <v>153.333333333333</v>
      </c>
      <c r="Q169" s="1">
        <v>161.166666666666</v>
      </c>
      <c r="R169" s="1">
        <v>140.73333333333301</v>
      </c>
      <c r="S169" s="1">
        <v>276.63333333333298</v>
      </c>
      <c r="T169" s="1">
        <v>867</v>
      </c>
      <c r="U169" s="1">
        <v>2190.3333333333298</v>
      </c>
      <c r="V169" s="1">
        <v>3374.8333333333298</v>
      </c>
      <c r="W169" s="1">
        <v>3163.7166666666599</v>
      </c>
      <c r="X169" s="1">
        <v>2865.2</v>
      </c>
      <c r="Y169" s="1">
        <v>2496.88333333333</v>
      </c>
      <c r="Z169" s="1">
        <v>2486.9499999999998</v>
      </c>
      <c r="AA169" s="1">
        <v>2537.3333333333298</v>
      </c>
      <c r="AB169" s="1">
        <v>2625.3166666666598</v>
      </c>
      <c r="AC169" s="1">
        <v>2840.05</v>
      </c>
      <c r="AD169" s="1">
        <v>3077.5999999999899</v>
      </c>
      <c r="AE169" s="1">
        <v>2867.0333333333301</v>
      </c>
      <c r="AF169" s="1">
        <v>2470.36666666666</v>
      </c>
      <c r="AG169" s="1">
        <v>2495.5333333333301</v>
      </c>
      <c r="AH169" s="1">
        <v>2297.86666666666</v>
      </c>
      <c r="AI169" s="1">
        <v>1701.0166666666601</v>
      </c>
      <c r="AJ169" s="1">
        <v>1354.1</v>
      </c>
      <c r="AK169" s="1">
        <v>918.3</v>
      </c>
      <c r="AL169" s="1">
        <v>519.01666666666597</v>
      </c>
      <c r="AM169" s="1">
        <v>44115.933333333203</v>
      </c>
      <c r="AN169" s="1">
        <v>0</v>
      </c>
      <c r="AO169" s="1">
        <v>10146.483333333301</v>
      </c>
      <c r="AP169" s="1">
        <v>4793.3999999999996</v>
      </c>
      <c r="AQ169" s="1">
        <v>7507.89999999666</v>
      </c>
      <c r="AR169" s="1">
        <v>195556</v>
      </c>
      <c r="AS169" s="1">
        <v>195686</v>
      </c>
      <c r="AT169" s="1">
        <v>183948</v>
      </c>
      <c r="AU169" s="1">
        <v>183947</v>
      </c>
      <c r="AV169" s="1">
        <v>2638.83935546875</v>
      </c>
      <c r="AW169" s="1">
        <v>3015.15454101562</v>
      </c>
      <c r="AX169" s="1">
        <v>3104.90185546875</v>
      </c>
      <c r="AY169" s="1">
        <v>9732.23046875</v>
      </c>
      <c r="AZ169" s="1">
        <v>2891.982421875</v>
      </c>
      <c r="BA169" s="1">
        <v>2989.3017578125</v>
      </c>
      <c r="BB169" s="1">
        <v>2794.50634765625</v>
      </c>
      <c r="BC169" s="1">
        <v>5421.31591796875</v>
      </c>
      <c r="BD169" s="1">
        <v>3232.84985351562</v>
      </c>
      <c r="BE169" s="1">
        <v>2762.169921875</v>
      </c>
      <c r="BF169" s="1">
        <v>1774.49377441406</v>
      </c>
      <c r="BG169" s="1">
        <v>11249.4326171875</v>
      </c>
      <c r="BH169" s="1">
        <f t="shared" si="6"/>
        <v>51607.178833007798</v>
      </c>
      <c r="BI169" s="1">
        <f t="shared" si="7"/>
        <v>7491.2454996745946</v>
      </c>
      <c r="BJ169" s="1">
        <f t="shared" si="8"/>
        <v>56118759.136394866</v>
      </c>
    </row>
    <row r="170" spans="1:62" x14ac:dyDescent="0.25">
      <c r="A170" s="1">
        <v>184106</v>
      </c>
      <c r="B170" s="1">
        <v>72600</v>
      </c>
      <c r="C170" s="1">
        <v>63</v>
      </c>
      <c r="D170" s="1">
        <v>1</v>
      </c>
      <c r="E170" s="1">
        <v>63</v>
      </c>
      <c r="F170" s="1">
        <v>63</v>
      </c>
      <c r="G170" s="1">
        <v>520</v>
      </c>
      <c r="H170" s="1">
        <v>520</v>
      </c>
      <c r="I170" s="1">
        <v>11.22</v>
      </c>
      <c r="J170" s="1">
        <v>11.21</v>
      </c>
      <c r="K170" s="1" t="s">
        <v>125</v>
      </c>
      <c r="L170" s="1">
        <v>3</v>
      </c>
      <c r="M170" s="1" t="s">
        <v>126</v>
      </c>
      <c r="N170" s="1">
        <v>63</v>
      </c>
      <c r="O170" s="1">
        <v>329.7</v>
      </c>
      <c r="P170" s="1">
        <v>193.375</v>
      </c>
      <c r="Q170" s="1">
        <v>138.79999999999899</v>
      </c>
      <c r="R170" s="1">
        <v>151.44999999999999</v>
      </c>
      <c r="S170" s="1">
        <v>372.47500000000002</v>
      </c>
      <c r="T170" s="1">
        <v>647.9</v>
      </c>
      <c r="U170" s="1">
        <v>1319.4</v>
      </c>
      <c r="V170" s="1">
        <v>1938.325</v>
      </c>
      <c r="W170" s="1">
        <v>2070.24999999999</v>
      </c>
      <c r="X170" s="1">
        <v>2065.1999999999998</v>
      </c>
      <c r="Y170" s="1">
        <v>2109.6750000000002</v>
      </c>
      <c r="Z170" s="1">
        <v>2425.3249999999998</v>
      </c>
      <c r="AA170" s="1">
        <v>2688.6</v>
      </c>
      <c r="AB170" s="1">
        <v>2690.4250000000002</v>
      </c>
      <c r="AC170" s="1">
        <v>2920.1750000000002</v>
      </c>
      <c r="AD170" s="1">
        <v>3494.875</v>
      </c>
      <c r="AE170" s="1">
        <v>3855.125</v>
      </c>
      <c r="AF170" s="1">
        <v>3397.125</v>
      </c>
      <c r="AG170" s="1">
        <v>3278.1</v>
      </c>
      <c r="AH170" s="1">
        <v>2997.6</v>
      </c>
      <c r="AI170" s="1">
        <v>2222.9</v>
      </c>
      <c r="AJ170" s="1">
        <v>1788.82499999999</v>
      </c>
      <c r="AK170" s="1">
        <v>1228.575</v>
      </c>
      <c r="AL170" s="1">
        <v>658.8</v>
      </c>
      <c r="AM170" s="1">
        <v>44983</v>
      </c>
      <c r="AN170" s="1">
        <v>0</v>
      </c>
      <c r="AO170" s="1">
        <v>9914.0249999999996</v>
      </c>
      <c r="AP170" s="1">
        <v>6275.7</v>
      </c>
      <c r="AQ170" s="1">
        <v>7084.9</v>
      </c>
      <c r="AR170" s="1">
        <v>0</v>
      </c>
      <c r="AS170" s="1">
        <v>0</v>
      </c>
      <c r="AT170" s="1">
        <v>184106</v>
      </c>
      <c r="AU170" s="1">
        <v>72600</v>
      </c>
      <c r="AV170" s="1">
        <v>2684.50659179687</v>
      </c>
      <c r="AW170" s="1">
        <v>4778.8193359375</v>
      </c>
      <c r="AX170" s="1">
        <v>4732.33154296875</v>
      </c>
      <c r="AY170" s="1">
        <v>7279.56396484375</v>
      </c>
      <c r="AZ170" s="1">
        <v>2518.07275390625</v>
      </c>
      <c r="BA170" s="1">
        <v>3910.4443359375</v>
      </c>
      <c r="BB170" s="1">
        <v>2328.60424804687</v>
      </c>
      <c r="BC170" s="1">
        <v>7767.05712890625</v>
      </c>
      <c r="BD170" s="1">
        <v>5260.091796875</v>
      </c>
      <c r="BE170" s="1">
        <v>1868.45080566406</v>
      </c>
      <c r="BF170" s="1">
        <v>1243.54187011718</v>
      </c>
      <c r="BG170" s="1">
        <v>14111.130859375</v>
      </c>
      <c r="BH170" s="1">
        <f t="shared" si="6"/>
        <v>58482.615234374978</v>
      </c>
      <c r="BI170" s="1">
        <f t="shared" si="7"/>
        <v>13499.615234374978</v>
      </c>
      <c r="BJ170" s="1">
        <f t="shared" si="8"/>
        <v>182239611.47616899</v>
      </c>
    </row>
    <row r="171" spans="1:62" x14ac:dyDescent="0.25">
      <c r="A171" s="1">
        <v>184142</v>
      </c>
      <c r="B171" s="1">
        <v>72623</v>
      </c>
      <c r="C171" s="1">
        <v>30</v>
      </c>
      <c r="D171" s="1">
        <v>2</v>
      </c>
      <c r="E171" s="1">
        <v>30</v>
      </c>
      <c r="F171" s="1">
        <v>30</v>
      </c>
      <c r="G171" s="1">
        <v>405</v>
      </c>
      <c r="H171" s="1">
        <v>405</v>
      </c>
      <c r="I171" s="1">
        <v>16.47</v>
      </c>
      <c r="J171" s="1">
        <v>16.46</v>
      </c>
      <c r="K171" s="1" t="s">
        <v>125</v>
      </c>
      <c r="L171" s="1">
        <v>4</v>
      </c>
      <c r="M171" s="1" t="s">
        <v>126</v>
      </c>
      <c r="N171" s="1">
        <v>30</v>
      </c>
      <c r="O171" s="1">
        <v>831.8</v>
      </c>
      <c r="P171" s="1">
        <v>500.96666666666601</v>
      </c>
      <c r="Q171" s="1">
        <v>428.63333333333298</v>
      </c>
      <c r="R171" s="1">
        <v>418.73333333333301</v>
      </c>
      <c r="S171" s="1">
        <v>790.73333333333301</v>
      </c>
      <c r="T171" s="1">
        <v>1890.3333333333301</v>
      </c>
      <c r="U171" s="1">
        <v>3416</v>
      </c>
      <c r="V171" s="1">
        <v>4202.0333333333301</v>
      </c>
      <c r="W171" s="1">
        <v>4055.2333333333299</v>
      </c>
      <c r="X171" s="1">
        <v>4055.5666666666598</v>
      </c>
      <c r="Y171" s="1">
        <v>4283.3999999999996</v>
      </c>
      <c r="Z171" s="1">
        <v>4593.9333333333298</v>
      </c>
      <c r="AA171" s="1">
        <v>4941.6000000000004</v>
      </c>
      <c r="AB171" s="1">
        <v>5251.2666666666601</v>
      </c>
      <c r="AC171" s="1">
        <v>5844.9</v>
      </c>
      <c r="AD171" s="1">
        <v>6274.4</v>
      </c>
      <c r="AE171" s="1">
        <v>5862.49999999999</v>
      </c>
      <c r="AF171" s="1">
        <v>5582.0333333333301</v>
      </c>
      <c r="AG171" s="1">
        <v>5588.6333333333296</v>
      </c>
      <c r="AH171" s="1">
        <v>4556.7</v>
      </c>
      <c r="AI171" s="1">
        <v>3643.9333333333302</v>
      </c>
      <c r="AJ171" s="1">
        <v>3297.63333333333</v>
      </c>
      <c r="AK171" s="1">
        <v>2363.8000000000002</v>
      </c>
      <c r="AL171" s="1">
        <v>1491.5</v>
      </c>
      <c r="AM171" s="1">
        <v>84166.266666666605</v>
      </c>
      <c r="AN171" s="1">
        <v>0</v>
      </c>
      <c r="AO171" s="1">
        <v>19070.2</v>
      </c>
      <c r="AP171" s="1">
        <v>10145.333333333299</v>
      </c>
      <c r="AQ171" s="1">
        <v>15423.0583333333</v>
      </c>
      <c r="AR171" s="1">
        <v>195528</v>
      </c>
      <c r="AS171" s="1">
        <v>195529</v>
      </c>
      <c r="AT171" s="1">
        <v>184142</v>
      </c>
      <c r="AU171" s="1">
        <v>72623</v>
      </c>
      <c r="AV171" s="1">
        <v>5383.71875</v>
      </c>
      <c r="AW171" s="1">
        <v>7186.13818359375</v>
      </c>
      <c r="AX171" s="1">
        <v>7107.80517578125</v>
      </c>
      <c r="AY171" s="1">
        <v>15983.880859375</v>
      </c>
      <c r="AZ171" s="1">
        <v>5626.8291015625</v>
      </c>
      <c r="BA171" s="1">
        <v>6479.4248046875</v>
      </c>
      <c r="BB171" s="1">
        <v>4996.537109375</v>
      </c>
      <c r="BC171" s="1">
        <v>11943.1015625</v>
      </c>
      <c r="BD171" s="1">
        <v>7526.3330078125</v>
      </c>
      <c r="BE171" s="1">
        <v>4903.65771484375</v>
      </c>
      <c r="BF171" s="1">
        <v>3072.1142578125</v>
      </c>
      <c r="BG171" s="1">
        <v>23457.978515625</v>
      </c>
      <c r="BH171" s="1">
        <f t="shared" si="6"/>
        <v>103667.51904296875</v>
      </c>
      <c r="BI171" s="1">
        <f t="shared" si="7"/>
        <v>19501.252376302145</v>
      </c>
      <c r="BJ171" s="1">
        <f t="shared" si="8"/>
        <v>380298844.24423009</v>
      </c>
    </row>
    <row r="172" spans="1:62" x14ac:dyDescent="0.25">
      <c r="A172" s="1">
        <v>184186</v>
      </c>
      <c r="B172" s="1">
        <v>88562</v>
      </c>
      <c r="C172" s="1">
        <v>141</v>
      </c>
      <c r="D172" s="1">
        <v>1</v>
      </c>
      <c r="E172" s="1">
        <v>141</v>
      </c>
      <c r="F172" s="1">
        <v>141</v>
      </c>
      <c r="G172" s="1">
        <v>90</v>
      </c>
      <c r="H172" s="1">
        <v>90</v>
      </c>
      <c r="I172" s="1">
        <v>3.02</v>
      </c>
      <c r="J172" s="1">
        <v>1.08</v>
      </c>
      <c r="K172" s="1" t="s">
        <v>125</v>
      </c>
      <c r="L172" s="1">
        <v>4</v>
      </c>
      <c r="M172" s="1" t="s">
        <v>126</v>
      </c>
      <c r="N172" s="1">
        <v>141</v>
      </c>
      <c r="O172" s="1">
        <v>479.6</v>
      </c>
      <c r="P172" s="1">
        <v>310.56666666666598</v>
      </c>
      <c r="Q172" s="1">
        <v>264.03333333333302</v>
      </c>
      <c r="R172" s="1">
        <v>238.666666666666</v>
      </c>
      <c r="S172" s="1">
        <v>422.76666666666603</v>
      </c>
      <c r="T172" s="1">
        <v>1117.13333333333</v>
      </c>
      <c r="U172" s="1">
        <v>2616.5</v>
      </c>
      <c r="V172" s="1">
        <v>4397.7</v>
      </c>
      <c r="W172" s="1">
        <v>4101.0333333333301</v>
      </c>
      <c r="X172" s="1">
        <v>3483.7666666666601</v>
      </c>
      <c r="Y172" s="1">
        <v>3021.5</v>
      </c>
      <c r="Z172" s="1">
        <v>2977.49999999999</v>
      </c>
      <c r="AA172" s="1">
        <v>3052.1666666666601</v>
      </c>
      <c r="AB172" s="1">
        <v>3047.1666666666601</v>
      </c>
      <c r="AC172" s="1">
        <v>3433.0333333333301</v>
      </c>
      <c r="AD172" s="1">
        <v>4124.2999999999902</v>
      </c>
      <c r="AE172" s="1">
        <v>4910.3666666666604</v>
      </c>
      <c r="AF172" s="1">
        <v>5109.8999999999996</v>
      </c>
      <c r="AG172" s="1">
        <v>3779.36666666666</v>
      </c>
      <c r="AH172" s="1">
        <v>2404.36666666666</v>
      </c>
      <c r="AI172" s="1">
        <v>1918.3333333333301</v>
      </c>
      <c r="AJ172" s="1">
        <v>1864.7</v>
      </c>
      <c r="AK172" s="1">
        <v>1393.8333333333301</v>
      </c>
      <c r="AL172" s="1">
        <v>854.2</v>
      </c>
      <c r="AM172" s="1">
        <v>59322.499999999898</v>
      </c>
      <c r="AN172" s="1">
        <v>0</v>
      </c>
      <c r="AO172" s="1">
        <v>12098.333333333299</v>
      </c>
      <c r="AP172" s="1">
        <v>6183.7333333333299</v>
      </c>
      <c r="AQ172" s="1">
        <v>7746.7</v>
      </c>
      <c r="AR172" s="1">
        <v>0</v>
      </c>
      <c r="AS172" s="1">
        <v>0</v>
      </c>
      <c r="AT172" s="1">
        <v>184186</v>
      </c>
      <c r="AU172" s="1">
        <v>88562</v>
      </c>
      <c r="AV172" s="1">
        <v>4349.54052734375</v>
      </c>
      <c r="AW172" s="1">
        <v>5369.458984375</v>
      </c>
      <c r="AX172" s="1">
        <v>5373.1767578125</v>
      </c>
      <c r="AY172" s="1">
        <v>7689.67529296875</v>
      </c>
      <c r="AZ172" s="1">
        <v>4389.107421875</v>
      </c>
      <c r="BA172" s="1">
        <v>5033.02099609375</v>
      </c>
      <c r="BB172" s="1">
        <v>3860.3408203125</v>
      </c>
      <c r="BC172" s="1">
        <v>8759.5693359375</v>
      </c>
      <c r="BD172" s="1">
        <v>5712.24560546875</v>
      </c>
      <c r="BE172" s="1">
        <v>3652.83959960937</v>
      </c>
      <c r="BF172" s="1">
        <v>1594.29968261718</v>
      </c>
      <c r="BG172" s="1">
        <v>18023.251953125</v>
      </c>
      <c r="BH172" s="1">
        <f t="shared" si="6"/>
        <v>73806.526977539048</v>
      </c>
      <c r="BI172" s="1">
        <f t="shared" si="7"/>
        <v>14484.02697753915</v>
      </c>
      <c r="BJ172" s="1">
        <f t="shared" si="8"/>
        <v>209787037.48608187</v>
      </c>
    </row>
    <row r="173" spans="1:62" x14ac:dyDescent="0.25">
      <c r="A173" s="1">
        <v>184259</v>
      </c>
      <c r="B173" s="1">
        <v>184350</v>
      </c>
      <c r="C173" s="1">
        <v>159</v>
      </c>
      <c r="D173" s="1">
        <v>2</v>
      </c>
      <c r="E173" s="1">
        <v>159</v>
      </c>
      <c r="F173" s="1">
        <v>159</v>
      </c>
      <c r="G173" s="1">
        <v>90</v>
      </c>
      <c r="H173" s="1">
        <v>90</v>
      </c>
      <c r="I173" s="1">
        <v>10.9</v>
      </c>
      <c r="J173" s="1">
        <v>8.9600000000000009</v>
      </c>
      <c r="K173" s="1" t="s">
        <v>125</v>
      </c>
      <c r="L173" s="1">
        <v>5</v>
      </c>
      <c r="M173" s="1" t="s">
        <v>126</v>
      </c>
      <c r="N173" s="1">
        <v>159</v>
      </c>
      <c r="O173" s="1">
        <v>638.75</v>
      </c>
      <c r="P173" s="1">
        <v>404.166666666666</v>
      </c>
      <c r="Q173" s="1">
        <v>320.291666666666</v>
      </c>
      <c r="R173" s="1">
        <v>324.70833333333297</v>
      </c>
      <c r="S173" s="1">
        <v>546.95833333333303</v>
      </c>
      <c r="T173" s="1">
        <v>1428.2083333333301</v>
      </c>
      <c r="U173" s="1">
        <v>2926.375</v>
      </c>
      <c r="V173" s="1">
        <v>4300.24999999999</v>
      </c>
      <c r="W173" s="1">
        <v>4543.7916666666597</v>
      </c>
      <c r="X173" s="1">
        <v>4390.8333333333303</v>
      </c>
      <c r="Y173" s="1">
        <v>3975.2916666666601</v>
      </c>
      <c r="Z173" s="1">
        <v>3988.625</v>
      </c>
      <c r="AA173" s="1">
        <v>4122.3333333333303</v>
      </c>
      <c r="AB173" s="1">
        <v>4148.75</v>
      </c>
      <c r="AC173" s="1">
        <v>4594.4166666666597</v>
      </c>
      <c r="AD173" s="1">
        <v>5344.625</v>
      </c>
      <c r="AE173" s="1">
        <v>5967.625</v>
      </c>
      <c r="AF173" s="1">
        <v>6346.625</v>
      </c>
      <c r="AG173" s="1">
        <v>5437.3333333333303</v>
      </c>
      <c r="AH173" s="1">
        <v>3608.9166666666601</v>
      </c>
      <c r="AI173" s="1">
        <v>2925.87499999999</v>
      </c>
      <c r="AJ173" s="1">
        <v>2726.4583333333298</v>
      </c>
      <c r="AK173" s="1">
        <v>1833.5416666666599</v>
      </c>
      <c r="AL173" s="1">
        <v>1107.5416666666599</v>
      </c>
      <c r="AM173" s="1">
        <v>75952.291666666599</v>
      </c>
      <c r="AN173" s="1">
        <v>0</v>
      </c>
      <c r="AO173" s="1">
        <v>16235</v>
      </c>
      <c r="AP173" s="1">
        <v>9046.25</v>
      </c>
      <c r="AQ173" s="1">
        <v>11239.666666666601</v>
      </c>
      <c r="AR173" s="1">
        <v>195281</v>
      </c>
      <c r="AS173" s="1">
        <v>195335</v>
      </c>
      <c r="AT173" s="1">
        <v>184259</v>
      </c>
      <c r="AU173" s="1">
        <v>184350</v>
      </c>
      <c r="AV173" s="1">
        <v>4516.73876953125</v>
      </c>
      <c r="AW173" s="1">
        <v>6131.05859375</v>
      </c>
      <c r="AX173" s="1">
        <v>6068.30126953125</v>
      </c>
      <c r="AY173" s="1">
        <v>10831.474609375</v>
      </c>
      <c r="AZ173" s="1">
        <v>4481.40087890625</v>
      </c>
      <c r="BA173" s="1">
        <v>5400.4033203125</v>
      </c>
      <c r="BB173" s="1">
        <v>4212.0009765625</v>
      </c>
      <c r="BC173" s="1">
        <v>10111.501953125</v>
      </c>
      <c r="BD173" s="1">
        <v>6724.4619140625</v>
      </c>
      <c r="BE173" s="1">
        <v>3801.658203125</v>
      </c>
      <c r="BF173" s="1">
        <v>2328.10083007812</v>
      </c>
      <c r="BG173" s="1">
        <v>19151.6484375</v>
      </c>
      <c r="BH173" s="1">
        <f t="shared" si="6"/>
        <v>83758.749755859375</v>
      </c>
      <c r="BI173" s="1">
        <f t="shared" si="7"/>
        <v>7806.4580891927762</v>
      </c>
      <c r="BJ173" s="1">
        <f t="shared" si="8"/>
        <v>60940787.898323335</v>
      </c>
    </row>
    <row r="174" spans="1:62" x14ac:dyDescent="0.25">
      <c r="A174" s="1">
        <v>184263</v>
      </c>
      <c r="B174" s="1">
        <v>106025</v>
      </c>
      <c r="C174" s="1">
        <v>21</v>
      </c>
      <c r="D174" s="1">
        <v>2</v>
      </c>
      <c r="E174" s="1">
        <v>21</v>
      </c>
      <c r="F174" s="1">
        <v>21</v>
      </c>
      <c r="G174" s="1">
        <v>405</v>
      </c>
      <c r="H174" s="1">
        <v>405</v>
      </c>
      <c r="I174" s="1">
        <v>6.08</v>
      </c>
      <c r="J174" s="1">
        <v>6.05</v>
      </c>
      <c r="K174" s="1" t="s">
        <v>125</v>
      </c>
      <c r="L174" s="1">
        <v>2</v>
      </c>
      <c r="M174" s="1" t="s">
        <v>126</v>
      </c>
      <c r="N174" s="1">
        <v>21</v>
      </c>
      <c r="O174" s="1">
        <v>582.15</v>
      </c>
      <c r="P174" s="1">
        <v>373.73333333333301</v>
      </c>
      <c r="Q174" s="1">
        <v>342.683333333333</v>
      </c>
      <c r="R174" s="1">
        <v>487.95</v>
      </c>
      <c r="S174" s="1">
        <v>1182.8333333333301</v>
      </c>
      <c r="T174" s="1">
        <v>2756.35</v>
      </c>
      <c r="U174" s="1">
        <v>3462.05</v>
      </c>
      <c r="V174" s="1">
        <v>2891.55</v>
      </c>
      <c r="W174" s="1">
        <v>2917.45</v>
      </c>
      <c r="X174" s="1">
        <v>3183.75</v>
      </c>
      <c r="Y174" s="1">
        <v>3307.61666666666</v>
      </c>
      <c r="Z174" s="1">
        <v>3451.1833333333302</v>
      </c>
      <c r="AA174" s="1">
        <v>3438.74999999999</v>
      </c>
      <c r="AB174" s="1">
        <v>3493.85</v>
      </c>
      <c r="AC174" s="1">
        <v>3593.7333333333299</v>
      </c>
      <c r="AD174" s="1">
        <v>3688.9166666666601</v>
      </c>
      <c r="AE174" s="1">
        <v>3739.6</v>
      </c>
      <c r="AF174" s="1">
        <v>3701.2333333333299</v>
      </c>
      <c r="AG174" s="1">
        <v>3270.38333333333</v>
      </c>
      <c r="AH174" s="1">
        <v>2334.5500000000002</v>
      </c>
      <c r="AI174" s="1">
        <v>2087.0333333333301</v>
      </c>
      <c r="AJ174" s="1">
        <v>1971.5333333333299</v>
      </c>
      <c r="AK174" s="1">
        <v>1466.68333333333</v>
      </c>
      <c r="AL174" s="1">
        <v>976.4</v>
      </c>
      <c r="AM174" s="1">
        <v>58701.966666666602</v>
      </c>
      <c r="AN174" s="1">
        <v>0</v>
      </c>
      <c r="AO174" s="1">
        <v>13691.4</v>
      </c>
      <c r="AP174" s="1">
        <v>5604.9333333333298</v>
      </c>
      <c r="AQ174" s="1">
        <v>11625.91666667</v>
      </c>
      <c r="AR174" s="1">
        <v>195549</v>
      </c>
      <c r="AS174" s="1">
        <v>195550</v>
      </c>
      <c r="AT174" s="1">
        <v>184263</v>
      </c>
      <c r="AU174" s="1">
        <v>106025</v>
      </c>
      <c r="AV174" s="1">
        <v>3326.396484375</v>
      </c>
      <c r="AW174" s="1">
        <v>3759.0341796875</v>
      </c>
      <c r="AX174" s="1">
        <v>3753.5673828125</v>
      </c>
      <c r="AY174" s="1">
        <v>13673.7265625</v>
      </c>
      <c r="AZ174" s="1">
        <v>3839.37329101562</v>
      </c>
      <c r="BA174" s="1">
        <v>3562.005859375</v>
      </c>
      <c r="BB174" s="1">
        <v>3440.13940429687</v>
      </c>
      <c r="BC174" s="1">
        <v>6404.740234375</v>
      </c>
      <c r="BD174" s="1">
        <v>4031.61889648437</v>
      </c>
      <c r="BE174" s="1">
        <v>3577.37768554687</v>
      </c>
      <c r="BF174" s="1">
        <v>3857.95434570312</v>
      </c>
      <c r="BG174" s="1">
        <v>13558.8056640625</v>
      </c>
      <c r="BH174" s="1">
        <f t="shared" si="6"/>
        <v>66784.739990234346</v>
      </c>
      <c r="BI174" s="1">
        <f t="shared" si="7"/>
        <v>8082.7733235677442</v>
      </c>
      <c r="BJ174" s="1">
        <f t="shared" si="8"/>
        <v>65331224.600178361</v>
      </c>
    </row>
    <row r="175" spans="1:62" x14ac:dyDescent="0.25">
      <c r="A175" s="1">
        <v>184274</v>
      </c>
      <c r="B175" s="1">
        <v>114406</v>
      </c>
      <c r="C175" s="1">
        <v>24</v>
      </c>
      <c r="D175" s="1">
        <v>2</v>
      </c>
      <c r="E175" s="1">
        <v>24</v>
      </c>
      <c r="F175" s="1">
        <v>24</v>
      </c>
      <c r="G175" s="1">
        <v>405</v>
      </c>
      <c r="H175" s="1">
        <v>405</v>
      </c>
      <c r="I175" s="1">
        <v>1.71</v>
      </c>
      <c r="J175" s="1">
        <v>1.71</v>
      </c>
      <c r="K175" s="1" t="s">
        <v>125</v>
      </c>
      <c r="L175" s="1">
        <v>3</v>
      </c>
      <c r="M175" s="1" t="s">
        <v>126</v>
      </c>
      <c r="N175" s="1">
        <v>24</v>
      </c>
      <c r="O175" s="1">
        <v>1015.2</v>
      </c>
      <c r="P175" s="1">
        <v>585.07500000000005</v>
      </c>
      <c r="Q175" s="1">
        <v>491.125</v>
      </c>
      <c r="R175" s="1">
        <v>492</v>
      </c>
      <c r="S175" s="1">
        <v>1056</v>
      </c>
      <c r="T175" s="1">
        <v>2144.625</v>
      </c>
      <c r="U175" s="1">
        <v>3110.45</v>
      </c>
      <c r="V175" s="1">
        <v>3468.37499999999</v>
      </c>
      <c r="W175" s="1">
        <v>3245.125</v>
      </c>
      <c r="X175" s="1">
        <v>3249.4</v>
      </c>
      <c r="Y175" s="1">
        <v>3381.9250000000002</v>
      </c>
      <c r="Z175" s="1">
        <v>3722.6</v>
      </c>
      <c r="AA175" s="1">
        <v>3945.6</v>
      </c>
      <c r="AB175" s="1">
        <v>4195.95</v>
      </c>
      <c r="AC175" s="1">
        <v>4596.875</v>
      </c>
      <c r="AD175" s="1">
        <v>4713.2250000000004</v>
      </c>
      <c r="AE175" s="1">
        <v>4481.1499999999996</v>
      </c>
      <c r="AF175" s="1">
        <v>4073.87499999999</v>
      </c>
      <c r="AG175" s="1">
        <v>4252.8999999999996</v>
      </c>
      <c r="AH175" s="1">
        <v>3530.1750000000002</v>
      </c>
      <c r="AI175" s="1">
        <v>3198.5749999999998</v>
      </c>
      <c r="AJ175" s="1">
        <v>3108.5749999999998</v>
      </c>
      <c r="AK175" s="1">
        <v>2469.0250000000001</v>
      </c>
      <c r="AL175" s="1">
        <v>1709.62499999999</v>
      </c>
      <c r="AM175" s="1">
        <v>70237.45</v>
      </c>
      <c r="AN175" s="1">
        <v>0</v>
      </c>
      <c r="AO175" s="1">
        <v>15246.075000000001</v>
      </c>
      <c r="AP175" s="1">
        <v>7783.0749999999998</v>
      </c>
      <c r="AQ175" s="1">
        <v>15557.45</v>
      </c>
      <c r="AR175" s="1">
        <v>195681</v>
      </c>
      <c r="AS175" s="1">
        <v>195250</v>
      </c>
      <c r="AT175" s="1">
        <v>184274</v>
      </c>
      <c r="AU175" s="1">
        <v>114406</v>
      </c>
      <c r="AV175" s="1">
        <v>3586.0126953125</v>
      </c>
      <c r="AW175" s="1">
        <v>4872.611328125</v>
      </c>
      <c r="AX175" s="1">
        <v>4836.61083984375</v>
      </c>
      <c r="AY175" s="1">
        <v>14111.017578125</v>
      </c>
      <c r="AZ175" s="1">
        <v>3687.56518554687</v>
      </c>
      <c r="BA175" s="1">
        <v>4438.6748046875</v>
      </c>
      <c r="BB175" s="1">
        <v>3463.37890625</v>
      </c>
      <c r="BC175" s="1">
        <v>8067.05322265625</v>
      </c>
      <c r="BD175" s="1">
        <v>5347.22021484375</v>
      </c>
      <c r="BE175" s="1">
        <v>3228.59423828125</v>
      </c>
      <c r="BF175" s="1">
        <v>2829.40087890625</v>
      </c>
      <c r="BG175" s="1">
        <v>16211.662109375</v>
      </c>
      <c r="BH175" s="1">
        <f t="shared" si="6"/>
        <v>74679.802001953125</v>
      </c>
      <c r="BI175" s="1">
        <f t="shared" si="7"/>
        <v>4442.3520019531279</v>
      </c>
      <c r="BJ175" s="1">
        <f t="shared" si="8"/>
        <v>19734491.309256963</v>
      </c>
    </row>
    <row r="176" spans="1:62" x14ac:dyDescent="0.25">
      <c r="A176" s="1">
        <v>184348</v>
      </c>
      <c r="B176" s="1">
        <v>91762</v>
      </c>
      <c r="C176" s="1">
        <v>158</v>
      </c>
      <c r="D176" s="1">
        <v>2</v>
      </c>
      <c r="E176" s="1">
        <v>158</v>
      </c>
      <c r="F176" s="1">
        <v>158</v>
      </c>
      <c r="G176" s="1">
        <v>90</v>
      </c>
      <c r="H176" s="1">
        <v>90</v>
      </c>
      <c r="I176" s="1">
        <v>10.9</v>
      </c>
      <c r="J176" s="1">
        <v>8.9600000000000009</v>
      </c>
      <c r="K176" s="1" t="s">
        <v>125</v>
      </c>
      <c r="L176" s="1">
        <v>4</v>
      </c>
      <c r="M176" s="1" t="s">
        <v>126</v>
      </c>
      <c r="N176" s="1">
        <v>158</v>
      </c>
      <c r="O176" s="1">
        <v>440.36666666666599</v>
      </c>
      <c r="P176" s="1">
        <v>289</v>
      </c>
      <c r="Q176" s="1">
        <v>271.39999999999998</v>
      </c>
      <c r="R176" s="1">
        <v>298.53333333333302</v>
      </c>
      <c r="S176" s="1">
        <v>666.76666666666597</v>
      </c>
      <c r="T176" s="1">
        <v>2088.5666666666598</v>
      </c>
      <c r="U176" s="1">
        <v>4748.0333333333301</v>
      </c>
      <c r="V176" s="1">
        <v>6396.9666666666599</v>
      </c>
      <c r="W176" s="1">
        <v>5852.3</v>
      </c>
      <c r="X176" s="1">
        <v>4992.2</v>
      </c>
      <c r="Y176" s="1">
        <v>4308.6666666666597</v>
      </c>
      <c r="Z176" s="1">
        <v>4370.1000000000004</v>
      </c>
      <c r="AA176" s="1">
        <v>4404.0666666666602</v>
      </c>
      <c r="AB176" s="1">
        <v>4394.8333333333303</v>
      </c>
      <c r="AC176" s="1">
        <v>4649.8666666666604</v>
      </c>
      <c r="AD176" s="1">
        <v>5036.1333333333296</v>
      </c>
      <c r="AE176" s="1">
        <v>5143.1000000000004</v>
      </c>
      <c r="AF176" s="1">
        <v>4862.1666666666597</v>
      </c>
      <c r="AG176" s="1">
        <v>4277.2666666666601</v>
      </c>
      <c r="AH176" s="1">
        <v>3427.2</v>
      </c>
      <c r="AI176" s="1">
        <v>2634.1666666666601</v>
      </c>
      <c r="AJ176" s="1">
        <v>2326.2333333333299</v>
      </c>
      <c r="AK176" s="1">
        <v>1511.8333333333301</v>
      </c>
      <c r="AL176" s="1">
        <v>840.5</v>
      </c>
      <c r="AM176" s="1">
        <v>78230.266666666605</v>
      </c>
      <c r="AN176" s="1">
        <v>0</v>
      </c>
      <c r="AO176" s="1">
        <v>17477.666666666599</v>
      </c>
      <c r="AP176" s="1">
        <v>7704.4666666666599</v>
      </c>
      <c r="AQ176" s="1">
        <v>9614.2666666669993</v>
      </c>
      <c r="AR176" s="1">
        <v>195294</v>
      </c>
      <c r="AS176" s="1">
        <v>195695</v>
      </c>
      <c r="AT176" s="1">
        <v>184348</v>
      </c>
      <c r="AU176" s="1">
        <v>91762</v>
      </c>
      <c r="AV176" s="1">
        <v>4319.94140625</v>
      </c>
      <c r="AW176" s="1">
        <v>4482.81640625</v>
      </c>
      <c r="AX176" s="1">
        <v>4609.6640625</v>
      </c>
      <c r="AY176" s="1">
        <v>10278.8837890625</v>
      </c>
      <c r="AZ176" s="1">
        <v>4969.7724609375</v>
      </c>
      <c r="BA176" s="1">
        <v>4511.5537109375</v>
      </c>
      <c r="BB176" s="1">
        <v>4428.9091796875</v>
      </c>
      <c r="BC176" s="1">
        <v>7509.04931640625</v>
      </c>
      <c r="BD176" s="1">
        <v>4720.64697265625</v>
      </c>
      <c r="BE176" s="1">
        <v>4384.76123046875</v>
      </c>
      <c r="BF176" s="1">
        <v>2412.09008789062</v>
      </c>
      <c r="BG176" s="1">
        <v>16917.01171875</v>
      </c>
      <c r="BH176" s="1">
        <f t="shared" si="6"/>
        <v>73545.100341796875</v>
      </c>
      <c r="BI176" s="1">
        <f t="shared" si="7"/>
        <v>-4685.1663248697296</v>
      </c>
      <c r="BJ176" s="1">
        <f t="shared" si="8"/>
        <v>21950783.491693329</v>
      </c>
    </row>
    <row r="177" spans="1:62" x14ac:dyDescent="0.25">
      <c r="A177" s="1">
        <v>184352</v>
      </c>
      <c r="B177" s="1">
        <v>95974</v>
      </c>
      <c r="C177" s="1">
        <v>157</v>
      </c>
      <c r="D177" s="1">
        <v>2</v>
      </c>
      <c r="E177" s="1">
        <v>157</v>
      </c>
      <c r="F177" s="1">
        <v>157</v>
      </c>
      <c r="G177" s="1">
        <v>90</v>
      </c>
      <c r="H177" s="1">
        <v>90</v>
      </c>
      <c r="I177" s="1">
        <v>12.89</v>
      </c>
      <c r="J177" s="1">
        <v>10.95</v>
      </c>
      <c r="K177" s="1" t="s">
        <v>125</v>
      </c>
      <c r="L177" s="1">
        <v>3</v>
      </c>
      <c r="M177" s="1" t="s">
        <v>126</v>
      </c>
      <c r="N177" s="1">
        <v>157</v>
      </c>
      <c r="O177" s="1">
        <v>456.95</v>
      </c>
      <c r="P177" s="1">
        <v>264.22500000000002</v>
      </c>
      <c r="Q177" s="1">
        <v>200.25</v>
      </c>
      <c r="R177" s="1">
        <v>201.77500000000001</v>
      </c>
      <c r="S177" s="1">
        <v>324.52499999999998</v>
      </c>
      <c r="T177" s="1">
        <v>846.35</v>
      </c>
      <c r="U177" s="1">
        <v>1754.2249999999999</v>
      </c>
      <c r="V177" s="1">
        <v>2349.7750000000001</v>
      </c>
      <c r="W177" s="1">
        <v>2609.74999999999</v>
      </c>
      <c r="X177" s="1">
        <v>2824.0999999999899</v>
      </c>
      <c r="Y177" s="1">
        <v>2980.9749999999999</v>
      </c>
      <c r="Z177" s="1">
        <v>3237.2249999999999</v>
      </c>
      <c r="AA177" s="1">
        <v>3462.9</v>
      </c>
      <c r="AB177" s="1">
        <v>3558.625</v>
      </c>
      <c r="AC177" s="1">
        <v>4047.0250000000001</v>
      </c>
      <c r="AD177" s="1">
        <v>4953.7250000000004</v>
      </c>
      <c r="AE177" s="1">
        <v>5646.85</v>
      </c>
      <c r="AF177" s="1">
        <v>5755.25</v>
      </c>
      <c r="AG177" s="1">
        <v>5093.1499999999996</v>
      </c>
      <c r="AH177" s="1">
        <v>3285.4</v>
      </c>
      <c r="AI177" s="1">
        <v>2550.9499999999998</v>
      </c>
      <c r="AJ177" s="1">
        <v>2261.4499999999998</v>
      </c>
      <c r="AK177" s="1">
        <v>1456.25</v>
      </c>
      <c r="AL177" s="1">
        <v>841.32500000000005</v>
      </c>
      <c r="AM177" s="1">
        <v>60963.025000000001</v>
      </c>
      <c r="AN177" s="1">
        <v>0</v>
      </c>
      <c r="AO177" s="1">
        <v>13239.725</v>
      </c>
      <c r="AP177" s="1">
        <v>8378.5499999999993</v>
      </c>
      <c r="AQ177" s="1">
        <v>9186.3666666669997</v>
      </c>
      <c r="AR177" s="1">
        <v>195144</v>
      </c>
      <c r="AS177" s="1">
        <v>195145</v>
      </c>
      <c r="AT177" s="1">
        <v>184352</v>
      </c>
      <c r="AU177" s="1">
        <v>95974</v>
      </c>
      <c r="AV177" s="1">
        <v>3373.5693359375</v>
      </c>
      <c r="AW177" s="1">
        <v>5478.70166015625</v>
      </c>
      <c r="AX177" s="1">
        <v>5284.6650390625</v>
      </c>
      <c r="AY177" s="1">
        <v>9448.8134765625</v>
      </c>
      <c r="AZ177" s="1">
        <v>3025.32495117187</v>
      </c>
      <c r="BA177" s="1">
        <v>4579.4501953125</v>
      </c>
      <c r="BB177" s="1">
        <v>2991.3779296875</v>
      </c>
      <c r="BC177" s="1">
        <v>8943.7080078125</v>
      </c>
      <c r="BD177" s="1">
        <v>5823.04931640625</v>
      </c>
      <c r="BE177" s="1">
        <v>2647.63037109375</v>
      </c>
      <c r="BF177" s="1">
        <v>1508.76110839843</v>
      </c>
      <c r="BG177" s="1">
        <v>15195.5009765625</v>
      </c>
      <c r="BH177" s="1">
        <f t="shared" si="6"/>
        <v>68300.552368164063</v>
      </c>
      <c r="BI177" s="1">
        <f t="shared" si="7"/>
        <v>7337.527368164061</v>
      </c>
      <c r="BJ177" s="1">
        <f t="shared" si="8"/>
        <v>53839307.878556609</v>
      </c>
    </row>
    <row r="178" spans="1:62" x14ac:dyDescent="0.25">
      <c r="A178" s="1">
        <v>184382</v>
      </c>
      <c r="B178" s="1">
        <v>184615</v>
      </c>
      <c r="C178" s="1">
        <v>100</v>
      </c>
      <c r="D178" s="1">
        <v>1</v>
      </c>
      <c r="E178" s="1">
        <v>100</v>
      </c>
      <c r="F178" s="1">
        <v>100</v>
      </c>
      <c r="G178" s="1">
        <v>18</v>
      </c>
      <c r="H178" s="1">
        <v>18</v>
      </c>
      <c r="I178" s="1">
        <v>13.63</v>
      </c>
      <c r="J178" s="1">
        <v>14.16</v>
      </c>
      <c r="K178" s="1" t="s">
        <v>125</v>
      </c>
      <c r="L178" s="1">
        <v>2</v>
      </c>
      <c r="M178" s="1" t="s">
        <v>126</v>
      </c>
      <c r="N178" s="1">
        <v>100</v>
      </c>
      <c r="O178" s="1">
        <v>201.95</v>
      </c>
      <c r="P178" s="1">
        <v>172.9</v>
      </c>
      <c r="Q178" s="1">
        <v>153.98333333333301</v>
      </c>
      <c r="R178" s="1">
        <v>192.45</v>
      </c>
      <c r="S178" s="1">
        <v>360.71666666666601</v>
      </c>
      <c r="T178" s="1">
        <v>878.849999999999</v>
      </c>
      <c r="U178" s="1">
        <v>1450.9166666666599</v>
      </c>
      <c r="V178" s="1">
        <v>1569.9833333333299</v>
      </c>
      <c r="W178" s="1">
        <v>1487.7666666666601</v>
      </c>
      <c r="X178" s="1">
        <v>1328.35</v>
      </c>
      <c r="Y178" s="1">
        <v>1234.8</v>
      </c>
      <c r="Z178" s="1">
        <v>1260.0999999999999</v>
      </c>
      <c r="AA178" s="1">
        <v>1275.61666666666</v>
      </c>
      <c r="AB178" s="1">
        <v>1291.55</v>
      </c>
      <c r="AC178" s="1">
        <v>1384.7333333333299</v>
      </c>
      <c r="AD178" s="1">
        <v>1503.7833333333299</v>
      </c>
      <c r="AE178" s="1">
        <v>1540.6</v>
      </c>
      <c r="AF178" s="1">
        <v>1488.9666666666601</v>
      </c>
      <c r="AG178" s="1">
        <v>1223.4833333333299</v>
      </c>
      <c r="AH178" s="1">
        <v>922.48333333333301</v>
      </c>
      <c r="AI178" s="1">
        <v>776.51666666666597</v>
      </c>
      <c r="AJ178" s="1">
        <v>653.56666666666604</v>
      </c>
      <c r="AK178" s="1">
        <v>415.71666666666601</v>
      </c>
      <c r="AL178" s="1">
        <v>278.51666666666603</v>
      </c>
      <c r="AM178" s="1">
        <v>23048.299999999901</v>
      </c>
      <c r="AN178" s="1">
        <v>0</v>
      </c>
      <c r="AO178" s="1">
        <v>5062.0666666666602</v>
      </c>
      <c r="AP178" s="1">
        <v>2145.9666666666599</v>
      </c>
      <c r="AQ178" s="1">
        <v>3206.3166666666598</v>
      </c>
      <c r="AR178" s="1">
        <v>0</v>
      </c>
      <c r="AS178" s="1">
        <v>0</v>
      </c>
      <c r="AT178" s="1">
        <v>184382</v>
      </c>
      <c r="AU178" s="1">
        <v>184615</v>
      </c>
      <c r="AV178" s="1">
        <v>1604.49279785156</v>
      </c>
      <c r="AW178" s="1">
        <v>1665.47900390625</v>
      </c>
      <c r="AX178" s="1">
        <v>1697.52795410156</v>
      </c>
      <c r="AY178" s="1">
        <v>2402.85473632812</v>
      </c>
      <c r="AZ178" s="1">
        <v>1731.73583984375</v>
      </c>
      <c r="BA178" s="1">
        <v>1503.95764160156</v>
      </c>
      <c r="BB178" s="1">
        <v>1220.90319824218</v>
      </c>
      <c r="BC178" s="1">
        <v>2663.208984375</v>
      </c>
      <c r="BD178" s="1">
        <v>1921.63659667968</v>
      </c>
      <c r="BE178" s="1">
        <v>1261.40148925781</v>
      </c>
      <c r="BF178" s="1">
        <v>444.51153564453102</v>
      </c>
      <c r="BG178" s="1">
        <v>5210.2392578125</v>
      </c>
      <c r="BH178" s="1">
        <f t="shared" si="6"/>
        <v>23327.949035644499</v>
      </c>
      <c r="BI178" s="1">
        <f t="shared" si="7"/>
        <v>279.64903564459746</v>
      </c>
      <c r="BJ178" s="1">
        <f t="shared" si="8"/>
        <v>78203.583136953341</v>
      </c>
    </row>
    <row r="179" spans="1:62" x14ac:dyDescent="0.25">
      <c r="A179" s="1">
        <v>184382</v>
      </c>
      <c r="B179" s="1">
        <v>184615</v>
      </c>
      <c r="C179" s="1">
        <v>101</v>
      </c>
      <c r="D179" s="1">
        <v>1</v>
      </c>
      <c r="E179" s="1">
        <v>101</v>
      </c>
      <c r="F179" s="1">
        <v>101</v>
      </c>
      <c r="G179" s="1">
        <v>18</v>
      </c>
      <c r="H179" s="1">
        <v>18</v>
      </c>
      <c r="I179" s="1">
        <v>15</v>
      </c>
      <c r="J179" s="1">
        <v>15.53</v>
      </c>
      <c r="K179" s="1" t="s">
        <v>125</v>
      </c>
      <c r="L179" s="1">
        <v>2</v>
      </c>
      <c r="M179" s="1" t="s">
        <v>126</v>
      </c>
      <c r="N179" s="1">
        <v>101</v>
      </c>
      <c r="O179" s="1">
        <v>162.766666666666</v>
      </c>
      <c r="P179" s="1">
        <v>145.666666666666</v>
      </c>
      <c r="Q179" s="1">
        <v>130.13333333333301</v>
      </c>
      <c r="R179" s="1">
        <v>150.06666666666601</v>
      </c>
      <c r="S179" s="1">
        <v>243.36666666666599</v>
      </c>
      <c r="T179" s="1">
        <v>634.6</v>
      </c>
      <c r="U179" s="1">
        <v>1173.11666666666</v>
      </c>
      <c r="V179" s="1">
        <v>1279.9166666666599</v>
      </c>
      <c r="W179" s="1">
        <v>1165.36666666666</v>
      </c>
      <c r="X179" s="1">
        <v>1025.38333333333</v>
      </c>
      <c r="Y179" s="1">
        <v>954.6</v>
      </c>
      <c r="Z179" s="1">
        <v>946.76666666666597</v>
      </c>
      <c r="AA179" s="1">
        <v>935.23333333333301</v>
      </c>
      <c r="AB179" s="1">
        <v>951.83333333333303</v>
      </c>
      <c r="AC179" s="1">
        <v>1038.9666666666601</v>
      </c>
      <c r="AD179" s="1">
        <v>1156.36666666666</v>
      </c>
      <c r="AE179" s="1">
        <v>1221.7166666666601</v>
      </c>
      <c r="AF179" s="1">
        <v>1177.7333333333299</v>
      </c>
      <c r="AG179" s="1">
        <v>931.05</v>
      </c>
      <c r="AH179" s="1">
        <v>641.61666666666599</v>
      </c>
      <c r="AI179" s="1">
        <v>514.25</v>
      </c>
      <c r="AJ179" s="1">
        <v>431.916666666666</v>
      </c>
      <c r="AK179" s="1">
        <v>262.86666666666599</v>
      </c>
      <c r="AL179" s="1">
        <v>171.433333333333</v>
      </c>
      <c r="AM179" s="1">
        <v>17446.733333333301</v>
      </c>
      <c r="AN179" s="1">
        <v>0</v>
      </c>
      <c r="AO179" s="1">
        <v>3788.4333333333302</v>
      </c>
      <c r="AP179" s="1">
        <v>1572.6666666666599</v>
      </c>
      <c r="AQ179" s="1">
        <v>2212.4666666666599</v>
      </c>
      <c r="AR179" s="1">
        <v>0</v>
      </c>
      <c r="AS179" s="1">
        <v>0</v>
      </c>
      <c r="AT179" s="1">
        <v>184382</v>
      </c>
      <c r="AU179" s="1">
        <v>184615</v>
      </c>
      <c r="AV179" s="1">
        <v>1604.49279785156</v>
      </c>
      <c r="AW179" s="1">
        <v>1665.47900390625</v>
      </c>
      <c r="AX179" s="1">
        <v>1697.52795410156</v>
      </c>
      <c r="AY179" s="1">
        <v>2402.85473632812</v>
      </c>
      <c r="AZ179" s="1">
        <v>1731.73583984375</v>
      </c>
      <c r="BA179" s="1">
        <v>1503.95764160156</v>
      </c>
      <c r="BB179" s="1">
        <v>1220.90319824218</v>
      </c>
      <c r="BC179" s="1">
        <v>2663.208984375</v>
      </c>
      <c r="BD179" s="1">
        <v>1921.63659667968</v>
      </c>
      <c r="BE179" s="1">
        <v>1261.40148925781</v>
      </c>
      <c r="BF179" s="1">
        <v>444.51153564453102</v>
      </c>
      <c r="BG179" s="1">
        <v>5210.2392578125</v>
      </c>
      <c r="BH179" s="1">
        <f t="shared" si="6"/>
        <v>23327.949035644499</v>
      </c>
      <c r="BI179" s="1">
        <f t="shared" si="7"/>
        <v>5881.2157023111977</v>
      </c>
      <c r="BJ179" s="1">
        <f t="shared" si="8"/>
        <v>34588698.13711179</v>
      </c>
    </row>
    <row r="180" spans="1:62" x14ac:dyDescent="0.25">
      <c r="A180" s="1">
        <v>184397</v>
      </c>
      <c r="B180" s="1">
        <v>45700</v>
      </c>
      <c r="C180" s="1">
        <v>196</v>
      </c>
      <c r="D180" s="1">
        <v>2</v>
      </c>
      <c r="E180" s="1">
        <v>196</v>
      </c>
      <c r="F180" s="1">
        <v>196</v>
      </c>
      <c r="G180" s="1">
        <v>5</v>
      </c>
      <c r="H180" s="1">
        <v>5</v>
      </c>
      <c r="I180" s="1">
        <v>180.17</v>
      </c>
      <c r="J180" s="1">
        <v>180.23</v>
      </c>
      <c r="K180" s="1" t="s">
        <v>125</v>
      </c>
      <c r="L180" s="1">
        <v>3</v>
      </c>
      <c r="M180" s="1" t="s">
        <v>126</v>
      </c>
      <c r="N180" s="1">
        <v>196</v>
      </c>
      <c r="O180" s="1">
        <v>706.82500000000005</v>
      </c>
      <c r="P180" s="1">
        <v>507.47500000000002</v>
      </c>
      <c r="Q180" s="1">
        <v>432.25</v>
      </c>
      <c r="R180" s="1">
        <v>578.17499999999995</v>
      </c>
      <c r="S180" s="1">
        <v>1275</v>
      </c>
      <c r="T180" s="1">
        <v>3785.4</v>
      </c>
      <c r="U180" s="1">
        <v>5461.2999999999902</v>
      </c>
      <c r="V180" s="1">
        <v>4727.8500000000004</v>
      </c>
      <c r="W180" s="1">
        <v>4681.6000000000004</v>
      </c>
      <c r="X180" s="1">
        <v>5056.7749999999996</v>
      </c>
      <c r="Y180" s="1">
        <v>4880.2999999999902</v>
      </c>
      <c r="Z180" s="1">
        <v>4756.875</v>
      </c>
      <c r="AA180" s="1">
        <v>4726.625</v>
      </c>
      <c r="AB180" s="1">
        <v>4830.8500000000004</v>
      </c>
      <c r="AC180" s="1">
        <v>5329.87499999999</v>
      </c>
      <c r="AD180" s="1">
        <v>5489.4</v>
      </c>
      <c r="AE180" s="1">
        <v>5647.9250000000002</v>
      </c>
      <c r="AF180" s="1">
        <v>5700.1749999999902</v>
      </c>
      <c r="AG180" s="1">
        <v>5081.625</v>
      </c>
      <c r="AH180" s="1">
        <v>3744.0749999999998</v>
      </c>
      <c r="AI180" s="1">
        <v>3093</v>
      </c>
      <c r="AJ180" s="1">
        <v>2785.5250000000001</v>
      </c>
      <c r="AK180" s="1">
        <v>2075.7750000000001</v>
      </c>
      <c r="AL180" s="1">
        <v>1314</v>
      </c>
      <c r="AM180" s="1">
        <v>86668.675000000003</v>
      </c>
      <c r="AN180" s="1">
        <v>0</v>
      </c>
      <c r="AO180" s="1">
        <v>19194.650000000001</v>
      </c>
      <c r="AP180" s="1">
        <v>8825.7000000000007</v>
      </c>
      <c r="AQ180" s="1">
        <v>12768.025</v>
      </c>
      <c r="AR180" s="1">
        <v>195008</v>
      </c>
      <c r="AS180" s="1">
        <v>195514</v>
      </c>
      <c r="AT180" s="1">
        <v>184397</v>
      </c>
      <c r="AU180" s="1">
        <v>45700</v>
      </c>
      <c r="AV180" s="1">
        <v>5033.05859375</v>
      </c>
      <c r="AW180" s="1">
        <v>5035.91455078125</v>
      </c>
      <c r="AX180" s="1">
        <v>5086.033203125</v>
      </c>
      <c r="AY180" s="1">
        <v>12743.736328125</v>
      </c>
      <c r="AZ180" s="1">
        <v>5912.4833984375</v>
      </c>
      <c r="BA180" s="1">
        <v>5136.11865234375</v>
      </c>
      <c r="BB180" s="1">
        <v>5531.41015625</v>
      </c>
      <c r="BC180" s="1">
        <v>8374.1005859375</v>
      </c>
      <c r="BD180" s="1">
        <v>5303.796875</v>
      </c>
      <c r="BE180" s="1">
        <v>5612.59326171875</v>
      </c>
      <c r="BF180" s="1">
        <v>3629.55981445312</v>
      </c>
      <c r="BG180" s="1">
        <v>20268.08984375</v>
      </c>
      <c r="BH180" s="1">
        <f t="shared" si="6"/>
        <v>87666.895263671875</v>
      </c>
      <c r="BI180" s="1">
        <f t="shared" si="7"/>
        <v>998.22026367187209</v>
      </c>
      <c r="BJ180" s="1">
        <f t="shared" si="8"/>
        <v>996443.69480514189</v>
      </c>
    </row>
    <row r="181" spans="1:62" x14ac:dyDescent="0.25">
      <c r="A181" s="1">
        <v>184475</v>
      </c>
      <c r="B181" s="1">
        <v>94516</v>
      </c>
      <c r="C181" s="1">
        <v>49</v>
      </c>
      <c r="D181" s="1">
        <v>2</v>
      </c>
      <c r="E181" s="1">
        <v>49</v>
      </c>
      <c r="F181" s="1">
        <v>49</v>
      </c>
      <c r="G181" s="1">
        <v>405</v>
      </c>
      <c r="H181" s="1">
        <v>405</v>
      </c>
      <c r="I181" s="1">
        <v>10.79</v>
      </c>
      <c r="J181" s="1">
        <v>10.76</v>
      </c>
      <c r="K181" s="1" t="s">
        <v>125</v>
      </c>
      <c r="L181" s="1">
        <v>2</v>
      </c>
      <c r="M181" s="1" t="s">
        <v>126</v>
      </c>
      <c r="N181" s="1">
        <v>49</v>
      </c>
      <c r="O181" s="1">
        <v>489.03333333333302</v>
      </c>
      <c r="P181" s="1">
        <v>342.85</v>
      </c>
      <c r="Q181" s="1">
        <v>320.2</v>
      </c>
      <c r="R181" s="1">
        <v>283.433333333333</v>
      </c>
      <c r="S181" s="1">
        <v>574.33333333333303</v>
      </c>
      <c r="T181" s="1">
        <v>1324.75</v>
      </c>
      <c r="U181" s="1">
        <v>2088.5833333333298</v>
      </c>
      <c r="V181" s="1">
        <v>2140.36666666666</v>
      </c>
      <c r="W181" s="1">
        <v>2003.06666666666</v>
      </c>
      <c r="X181" s="1">
        <v>2073.85</v>
      </c>
      <c r="Y181" s="1">
        <v>2289.3000000000002</v>
      </c>
      <c r="Z181" s="1">
        <v>2517.8333333333298</v>
      </c>
      <c r="AA181" s="1">
        <v>2664.4</v>
      </c>
      <c r="AB181" s="1">
        <v>2761.2166666666599</v>
      </c>
      <c r="AC181" s="1">
        <v>2781.1666666666601</v>
      </c>
      <c r="AD181" s="1">
        <v>2432.4333333333302</v>
      </c>
      <c r="AE181" s="1">
        <v>2139.85</v>
      </c>
      <c r="AF181" s="1">
        <v>2088.7333333333299</v>
      </c>
      <c r="AG181" s="1">
        <v>2330.8166666666598</v>
      </c>
      <c r="AH181" s="1">
        <v>2338.86666666666</v>
      </c>
      <c r="AI181" s="1">
        <v>2003.8333333333301</v>
      </c>
      <c r="AJ181" s="1">
        <v>1814.06666666666</v>
      </c>
      <c r="AK181" s="1">
        <v>1316.93333333333</v>
      </c>
      <c r="AL181" s="1">
        <v>910.11666666666599</v>
      </c>
      <c r="AM181" s="1">
        <v>42030.033333333296</v>
      </c>
      <c r="AN181" s="1">
        <v>0</v>
      </c>
      <c r="AO181" s="1">
        <v>10232.75</v>
      </c>
      <c r="AP181" s="1">
        <v>4669.6833333333298</v>
      </c>
      <c r="AQ181" s="1">
        <v>9739.7999999999993</v>
      </c>
      <c r="AR181" s="1">
        <v>195292</v>
      </c>
      <c r="AS181" s="1">
        <v>195293</v>
      </c>
      <c r="AT181" s="1">
        <v>184475</v>
      </c>
      <c r="AU181" s="1">
        <v>94516</v>
      </c>
      <c r="AV181" s="1">
        <v>4432.3330078125</v>
      </c>
      <c r="AW181" s="1">
        <v>6019.34814453125</v>
      </c>
      <c r="AX181" s="1">
        <v>5840.09033203125</v>
      </c>
      <c r="AY181" s="1">
        <v>14263.974609375</v>
      </c>
      <c r="AZ181" s="1">
        <v>4505.36767578125</v>
      </c>
      <c r="BA181" s="1">
        <v>5215.248046875</v>
      </c>
      <c r="BB181" s="1">
        <v>4116.19873046875</v>
      </c>
      <c r="BC181" s="1">
        <v>9581.2177734375</v>
      </c>
      <c r="BD181" s="1">
        <v>6511.53564453125</v>
      </c>
      <c r="BE181" s="1">
        <v>4201.59326171875</v>
      </c>
      <c r="BF181" s="1">
        <v>3412.99975585937</v>
      </c>
      <c r="BG181" s="1">
        <v>18821.8203125</v>
      </c>
      <c r="BH181" s="1">
        <f t="shared" si="6"/>
        <v>86921.727294921875</v>
      </c>
      <c r="BI181" s="1">
        <f t="shared" si="7"/>
        <v>44891.693961588579</v>
      </c>
      <c r="BJ181" s="1">
        <f t="shared" si="8"/>
        <v>2015264186.7409284</v>
      </c>
    </row>
    <row r="182" spans="1:62" x14ac:dyDescent="0.25">
      <c r="A182" s="1">
        <v>184574</v>
      </c>
      <c r="B182" s="1">
        <v>83285</v>
      </c>
      <c r="C182" s="1">
        <v>212</v>
      </c>
      <c r="D182" s="1">
        <v>1</v>
      </c>
      <c r="E182" s="1">
        <v>212</v>
      </c>
      <c r="F182" s="1">
        <v>212</v>
      </c>
      <c r="G182" s="1">
        <v>5</v>
      </c>
      <c r="H182" s="1">
        <v>5</v>
      </c>
      <c r="I182" s="1">
        <v>166.4</v>
      </c>
      <c r="J182" s="1">
        <v>166.46</v>
      </c>
      <c r="K182" s="1" t="s">
        <v>125</v>
      </c>
      <c r="L182" s="1">
        <v>4</v>
      </c>
      <c r="M182" s="1" t="s">
        <v>126</v>
      </c>
      <c r="N182" s="1">
        <v>212</v>
      </c>
      <c r="O182" s="1">
        <v>1004.56666666666</v>
      </c>
      <c r="P182" s="1">
        <v>725.96666666666601</v>
      </c>
      <c r="Q182" s="1">
        <v>592.26666666666597</v>
      </c>
      <c r="R182" s="1">
        <v>674.03333333333296</v>
      </c>
      <c r="S182" s="1">
        <v>1407.13333333333</v>
      </c>
      <c r="T182" s="1">
        <v>2988.3</v>
      </c>
      <c r="U182" s="1">
        <v>5438.4666666666599</v>
      </c>
      <c r="V182" s="1">
        <v>6333.2333333333299</v>
      </c>
      <c r="W182" s="1">
        <v>6025.6333333333296</v>
      </c>
      <c r="X182" s="1">
        <v>5584.5333333333301</v>
      </c>
      <c r="Y182" s="1">
        <v>5139.7</v>
      </c>
      <c r="Z182" s="1">
        <v>5658.3666666666604</v>
      </c>
      <c r="AA182" s="1">
        <v>5955.2333333333299</v>
      </c>
      <c r="AB182" s="1">
        <v>5930.1333333333296</v>
      </c>
      <c r="AC182" s="1">
        <v>5777.6666666666597</v>
      </c>
      <c r="AD182" s="1">
        <v>5462.7999999999902</v>
      </c>
      <c r="AE182" s="1">
        <v>5307.0666666666602</v>
      </c>
      <c r="AF182" s="1">
        <v>5328.9333333333298</v>
      </c>
      <c r="AG182" s="1">
        <v>5382.7</v>
      </c>
      <c r="AH182" s="1">
        <v>4668.7333333333299</v>
      </c>
      <c r="AI182" s="1">
        <v>3979.7666666666601</v>
      </c>
      <c r="AJ182" s="1">
        <v>3890.36666666666</v>
      </c>
      <c r="AK182" s="1">
        <v>2933.3333333333298</v>
      </c>
      <c r="AL182" s="1">
        <v>1917.9666666666601</v>
      </c>
      <c r="AM182" s="1">
        <v>98106.9</v>
      </c>
      <c r="AN182" s="1">
        <v>0</v>
      </c>
      <c r="AO182" s="1">
        <v>22683.433333333302</v>
      </c>
      <c r="AP182" s="1">
        <v>10051.4333333333</v>
      </c>
      <c r="AQ182" s="1">
        <v>17125.400000000001</v>
      </c>
      <c r="AR182" s="1">
        <v>0</v>
      </c>
      <c r="AS182" s="1">
        <v>0</v>
      </c>
      <c r="AT182" s="1">
        <v>184574</v>
      </c>
      <c r="AU182" s="1">
        <v>83285</v>
      </c>
      <c r="AV182" s="1">
        <v>6564.7646484375</v>
      </c>
      <c r="AW182" s="1">
        <v>7361.23681640625</v>
      </c>
      <c r="AX182" s="1">
        <v>7401.07080078125</v>
      </c>
      <c r="AY182" s="1">
        <v>16669.404296875</v>
      </c>
      <c r="AZ182" s="1">
        <v>7169.59521484375</v>
      </c>
      <c r="BA182" s="1">
        <v>6669.15234375</v>
      </c>
      <c r="BB182" s="1">
        <v>6469.05859375</v>
      </c>
      <c r="BC182" s="1">
        <v>12391.013671875</v>
      </c>
      <c r="BD182" s="1">
        <v>7789.71875</v>
      </c>
      <c r="BE182" s="1">
        <v>6594.9697265625</v>
      </c>
      <c r="BF182" s="1">
        <v>5098.166015625</v>
      </c>
      <c r="BG182" s="1">
        <v>25593.775390625</v>
      </c>
      <c r="BH182" s="1">
        <f t="shared" si="6"/>
        <v>115771.92626953125</v>
      </c>
      <c r="BI182" s="1">
        <f t="shared" si="7"/>
        <v>17665.026269531256</v>
      </c>
      <c r="BJ182" s="1">
        <f t="shared" si="8"/>
        <v>312053153.10322934</v>
      </c>
    </row>
    <row r="183" spans="1:62" x14ac:dyDescent="0.25">
      <c r="A183" s="1">
        <v>184625</v>
      </c>
      <c r="B183" s="1">
        <v>184077</v>
      </c>
      <c r="C183" s="1">
        <v>68</v>
      </c>
      <c r="D183" s="1">
        <v>2</v>
      </c>
      <c r="E183" s="1">
        <v>68</v>
      </c>
      <c r="F183" s="1">
        <v>68</v>
      </c>
      <c r="G183" s="1">
        <v>520</v>
      </c>
      <c r="H183" s="1">
        <v>520</v>
      </c>
      <c r="I183" s="1">
        <v>4.6900000000000004</v>
      </c>
      <c r="J183" s="1">
        <v>4.6900000000000004</v>
      </c>
      <c r="K183" s="1" t="s">
        <v>125</v>
      </c>
      <c r="L183" s="1">
        <v>2</v>
      </c>
      <c r="M183" s="1" t="s">
        <v>126</v>
      </c>
      <c r="N183" s="1">
        <v>68</v>
      </c>
      <c r="O183" s="1">
        <v>307.10000000000002</v>
      </c>
      <c r="P183" s="1">
        <v>163.54999999999899</v>
      </c>
      <c r="Q183" s="1">
        <v>128.03333333333299</v>
      </c>
      <c r="R183" s="1">
        <v>108.85</v>
      </c>
      <c r="S183" s="1">
        <v>242.71666666666599</v>
      </c>
      <c r="T183" s="1">
        <v>886.4</v>
      </c>
      <c r="U183" s="1">
        <v>2246.9499999999998</v>
      </c>
      <c r="V183" s="1">
        <v>3031.5333333333301</v>
      </c>
      <c r="W183" s="1">
        <v>2824.2</v>
      </c>
      <c r="X183" s="1">
        <v>2760.13333333333</v>
      </c>
      <c r="Y183" s="1">
        <v>2596.7166666666599</v>
      </c>
      <c r="Z183" s="1">
        <v>2695.13333333333</v>
      </c>
      <c r="AA183" s="1">
        <v>2678.1833333333302</v>
      </c>
      <c r="AB183" s="1">
        <v>2700.9833333333299</v>
      </c>
      <c r="AC183" s="1">
        <v>2848.5666666666598</v>
      </c>
      <c r="AD183" s="1">
        <v>2843.2166666666599</v>
      </c>
      <c r="AE183" s="1">
        <v>2658.25</v>
      </c>
      <c r="AF183" s="1">
        <v>2507.3333333333298</v>
      </c>
      <c r="AG183" s="1">
        <v>2419.7166666666599</v>
      </c>
      <c r="AH183" s="1">
        <v>2447.0999999999899</v>
      </c>
      <c r="AI183" s="1">
        <v>2140.75</v>
      </c>
      <c r="AJ183" s="1">
        <v>1822.3</v>
      </c>
      <c r="AK183" s="1">
        <v>1250.3499999999999</v>
      </c>
      <c r="AL183" s="1">
        <v>702.58333333333303</v>
      </c>
      <c r="AM183" s="1">
        <v>45010.6499999999</v>
      </c>
      <c r="AN183" s="1">
        <v>0</v>
      </c>
      <c r="AO183" s="1">
        <v>10671.016666666599</v>
      </c>
      <c r="AP183" s="1">
        <v>4866.8166666666602</v>
      </c>
      <c r="AQ183" s="1">
        <v>6866.2333333333299</v>
      </c>
      <c r="AR183" s="1">
        <v>195374</v>
      </c>
      <c r="AS183" s="1">
        <v>195360</v>
      </c>
      <c r="AT183" s="1">
        <v>184625</v>
      </c>
      <c r="AU183" s="1">
        <v>184077</v>
      </c>
      <c r="AV183" s="1">
        <v>2662.03564453125</v>
      </c>
      <c r="AW183" s="1">
        <v>3172.50463867187</v>
      </c>
      <c r="AX183" s="1">
        <v>3192.3701171875</v>
      </c>
      <c r="AY183" s="1">
        <v>6305.328125</v>
      </c>
      <c r="AZ183" s="1">
        <v>3025.66137695312</v>
      </c>
      <c r="BA183" s="1">
        <v>2870.14086914062</v>
      </c>
      <c r="BB183" s="1">
        <v>2753.00219726562</v>
      </c>
      <c r="BC183" s="1">
        <v>5153.0966796875</v>
      </c>
      <c r="BD183" s="1">
        <v>3411.4541015625</v>
      </c>
      <c r="BE183" s="1">
        <v>2746.22802734375</v>
      </c>
      <c r="BF183" s="1">
        <v>1454.32495117187</v>
      </c>
      <c r="BG183" s="1">
        <v>10687.705078125</v>
      </c>
      <c r="BH183" s="1">
        <f t="shared" si="6"/>
        <v>47433.851806640603</v>
      </c>
      <c r="BI183" s="1">
        <f t="shared" si="7"/>
        <v>2423.2018066407036</v>
      </c>
      <c r="BJ183" s="1">
        <f t="shared" si="8"/>
        <v>5871906.9957067696</v>
      </c>
    </row>
    <row r="184" spans="1:62" x14ac:dyDescent="0.25">
      <c r="A184" s="1">
        <v>184627</v>
      </c>
      <c r="B184" s="1">
        <v>87590</v>
      </c>
      <c r="C184" s="1">
        <v>58</v>
      </c>
      <c r="D184" s="1">
        <v>2</v>
      </c>
      <c r="E184" s="1">
        <v>58</v>
      </c>
      <c r="F184" s="1">
        <v>58</v>
      </c>
      <c r="G184" s="1">
        <v>405</v>
      </c>
      <c r="H184" s="1">
        <v>405</v>
      </c>
      <c r="I184" s="1">
        <v>12.28</v>
      </c>
      <c r="J184" s="1">
        <v>12.25</v>
      </c>
      <c r="K184" s="1" t="s">
        <v>125</v>
      </c>
      <c r="L184" s="1">
        <v>4</v>
      </c>
      <c r="M184" s="1" t="s">
        <v>126</v>
      </c>
      <c r="N184" s="1">
        <v>58</v>
      </c>
      <c r="O184" s="1">
        <v>655.69999999999902</v>
      </c>
      <c r="P184" s="1">
        <v>421.8</v>
      </c>
      <c r="Q184" s="1">
        <v>360.7</v>
      </c>
      <c r="R184" s="1">
        <v>498.433333333333</v>
      </c>
      <c r="S184" s="1">
        <v>1252.4000000000001</v>
      </c>
      <c r="T184" s="1">
        <v>2995.2333333333299</v>
      </c>
      <c r="U184" s="1">
        <v>5221.5666666666602</v>
      </c>
      <c r="V184" s="1">
        <v>6444.2333333333299</v>
      </c>
      <c r="W184" s="1">
        <v>6315.7333333333299</v>
      </c>
      <c r="X184" s="1">
        <v>5935.4</v>
      </c>
      <c r="Y184" s="1">
        <v>5513.1666666666597</v>
      </c>
      <c r="Z184" s="1">
        <v>5468.9</v>
      </c>
      <c r="AA184" s="1">
        <v>5373.4333333333298</v>
      </c>
      <c r="AB184" s="1">
        <v>5354.7666666666601</v>
      </c>
      <c r="AC184" s="1">
        <v>5391.4</v>
      </c>
      <c r="AD184" s="1">
        <v>5433.2</v>
      </c>
      <c r="AE184" s="1">
        <v>5233.7666666666601</v>
      </c>
      <c r="AF184" s="1">
        <v>5008.7999999999902</v>
      </c>
      <c r="AG184" s="1">
        <v>4550.99999999999</v>
      </c>
      <c r="AH184" s="1">
        <v>3472.9</v>
      </c>
      <c r="AI184" s="1">
        <v>2831.0666666666598</v>
      </c>
      <c r="AJ184" s="1">
        <v>2550.1</v>
      </c>
      <c r="AK184" s="1">
        <v>1858.2666666666601</v>
      </c>
      <c r="AL184" s="1">
        <v>1130.5999999999999</v>
      </c>
      <c r="AM184" s="1">
        <v>89272.566666666593</v>
      </c>
      <c r="AN184" s="1">
        <v>0</v>
      </c>
      <c r="AO184" s="1">
        <v>21710.266666666601</v>
      </c>
      <c r="AP184" s="1">
        <v>8023.8999999999896</v>
      </c>
      <c r="AQ184" s="1">
        <v>13972.291666666601</v>
      </c>
      <c r="AR184" s="1">
        <v>195300</v>
      </c>
      <c r="AS184" s="1">
        <v>195396</v>
      </c>
      <c r="AT184" s="1">
        <v>184627</v>
      </c>
      <c r="AU184" s="1">
        <v>87590</v>
      </c>
      <c r="AV184" s="1">
        <v>5489.958984375</v>
      </c>
      <c r="AW184" s="1">
        <v>5819.07421875</v>
      </c>
      <c r="AX184" s="1">
        <v>5903.66455078125</v>
      </c>
      <c r="AY184" s="1">
        <v>15268.7431640625</v>
      </c>
      <c r="AZ184" s="1">
        <v>6352.8310546875</v>
      </c>
      <c r="BA184" s="1">
        <v>5536.548828125</v>
      </c>
      <c r="BB184" s="1">
        <v>5484.9560546875</v>
      </c>
      <c r="BC184" s="1">
        <v>9252.298828125</v>
      </c>
      <c r="BD184" s="1">
        <v>5996.7373046875</v>
      </c>
      <c r="BE184" s="1">
        <v>5662.08544921875</v>
      </c>
      <c r="BF184" s="1">
        <v>4167.11669921875</v>
      </c>
      <c r="BG184" s="1">
        <v>20844.453125</v>
      </c>
      <c r="BH184" s="1">
        <f t="shared" si="6"/>
        <v>95778.46826171875</v>
      </c>
      <c r="BI184" s="1">
        <f t="shared" si="7"/>
        <v>6505.9015950521571</v>
      </c>
      <c r="BJ184" s="1">
        <f t="shared" si="8"/>
        <v>42326755.564502202</v>
      </c>
    </row>
    <row r="185" spans="1:62" x14ac:dyDescent="0.25">
      <c r="A185" s="1">
        <v>184922</v>
      </c>
      <c r="B185" s="1">
        <v>99586</v>
      </c>
      <c r="C185" s="1">
        <v>133</v>
      </c>
      <c r="D185" s="1">
        <v>1</v>
      </c>
      <c r="E185" s="1">
        <v>133</v>
      </c>
      <c r="F185" s="1">
        <v>133</v>
      </c>
      <c r="G185" s="1">
        <v>90</v>
      </c>
      <c r="H185" s="1">
        <v>90</v>
      </c>
      <c r="I185" s="1">
        <v>15.13</v>
      </c>
      <c r="J185" s="1">
        <v>13.2</v>
      </c>
      <c r="K185" s="1" t="s">
        <v>125</v>
      </c>
      <c r="L185" s="1">
        <v>5</v>
      </c>
      <c r="M185" s="1" t="s">
        <v>126</v>
      </c>
      <c r="N185" s="1">
        <v>133</v>
      </c>
      <c r="O185" s="1">
        <v>449.83333333333297</v>
      </c>
      <c r="P185" s="1">
        <v>266.041666666666</v>
      </c>
      <c r="Q185" s="1">
        <v>199.291666666666</v>
      </c>
      <c r="R185" s="1">
        <v>209.166666666666</v>
      </c>
      <c r="S185" s="1">
        <v>338.95833333333297</v>
      </c>
      <c r="T185" s="1">
        <v>871.375</v>
      </c>
      <c r="U185" s="1">
        <v>1836.8333333333301</v>
      </c>
      <c r="V185" s="1">
        <v>2570.8333333333298</v>
      </c>
      <c r="W185" s="1">
        <v>2785.875</v>
      </c>
      <c r="X185" s="1">
        <v>3088.9583333333298</v>
      </c>
      <c r="Y185" s="1">
        <v>3184.62499999999</v>
      </c>
      <c r="Z185" s="1">
        <v>3412.9583333333298</v>
      </c>
      <c r="AA185" s="1">
        <v>3611.75</v>
      </c>
      <c r="AB185" s="1">
        <v>3735.5833333333298</v>
      </c>
      <c r="AC185" s="1">
        <v>4235.625</v>
      </c>
      <c r="AD185" s="1">
        <v>5287.2916666666597</v>
      </c>
      <c r="AE185" s="1">
        <v>6312.3333333333303</v>
      </c>
      <c r="AF185" s="1">
        <v>6681.75</v>
      </c>
      <c r="AG185" s="1">
        <v>5672.9166666666597</v>
      </c>
      <c r="AH185" s="1">
        <v>3450.7083333333298</v>
      </c>
      <c r="AI185" s="1">
        <v>2520.4166666666601</v>
      </c>
      <c r="AJ185" s="1">
        <v>2205.8333333333298</v>
      </c>
      <c r="AK185" s="1">
        <v>1433.2083333333301</v>
      </c>
      <c r="AL185" s="1">
        <v>824.45833333333303</v>
      </c>
      <c r="AM185" s="1">
        <v>65186.625</v>
      </c>
      <c r="AN185" s="1">
        <v>0</v>
      </c>
      <c r="AO185" s="1">
        <v>13944.916666666601</v>
      </c>
      <c r="AP185" s="1">
        <v>9123.625</v>
      </c>
      <c r="AQ185" s="1">
        <v>8447.2083333333303</v>
      </c>
      <c r="AR185" s="1">
        <v>0</v>
      </c>
      <c r="AS185" s="1">
        <v>0</v>
      </c>
      <c r="AT185" s="1">
        <v>184922</v>
      </c>
      <c r="AU185" s="1">
        <v>99586</v>
      </c>
      <c r="AV185" s="1">
        <v>3694.62109375</v>
      </c>
      <c r="AW185" s="1">
        <v>6177.31298828125</v>
      </c>
      <c r="AX185" s="1">
        <v>6011.857421875</v>
      </c>
      <c r="AY185" s="1">
        <v>8564.89453125</v>
      </c>
      <c r="AZ185" s="1">
        <v>3274.13110351562</v>
      </c>
      <c r="BA185" s="1">
        <v>5108.98046875</v>
      </c>
      <c r="BB185" s="1">
        <v>3137.27661132812</v>
      </c>
      <c r="BC185" s="1">
        <v>10130.45703125</v>
      </c>
      <c r="BD185" s="1">
        <v>6630.83349609375</v>
      </c>
      <c r="BE185" s="1">
        <v>2646.5771484375</v>
      </c>
      <c r="BF185" s="1">
        <v>1427.54138183593</v>
      </c>
      <c r="BG185" s="1">
        <v>16966.478515625</v>
      </c>
      <c r="BH185" s="1">
        <f t="shared" si="6"/>
        <v>73770.961791992173</v>
      </c>
      <c r="BI185" s="1">
        <f t="shared" si="7"/>
        <v>8584.3367919921729</v>
      </c>
      <c r="BJ185" s="1">
        <f t="shared" si="8"/>
        <v>73690838.158350468</v>
      </c>
    </row>
    <row r="186" spans="1:62" x14ac:dyDescent="0.25">
      <c r="A186" s="1">
        <v>185046</v>
      </c>
      <c r="B186" s="1">
        <v>79805</v>
      </c>
      <c r="C186" s="1">
        <v>194</v>
      </c>
      <c r="D186" s="1">
        <v>1</v>
      </c>
      <c r="E186" s="1">
        <v>194</v>
      </c>
      <c r="F186" s="1">
        <v>194</v>
      </c>
      <c r="G186" s="1">
        <v>5</v>
      </c>
      <c r="H186" s="1">
        <v>5</v>
      </c>
      <c r="I186" s="1">
        <v>167.04</v>
      </c>
      <c r="J186" s="1">
        <v>167.1</v>
      </c>
      <c r="K186" s="1" t="s">
        <v>125</v>
      </c>
      <c r="L186" s="1">
        <v>4</v>
      </c>
      <c r="M186" s="1" t="s">
        <v>126</v>
      </c>
      <c r="N186" s="1">
        <v>194</v>
      </c>
      <c r="O186" s="1">
        <v>1415.8333333333301</v>
      </c>
      <c r="P186" s="1">
        <v>808.5</v>
      </c>
      <c r="Q186" s="1">
        <v>642.79999999999995</v>
      </c>
      <c r="R186" s="1">
        <v>548.93333333333305</v>
      </c>
      <c r="S186" s="1">
        <v>975.4</v>
      </c>
      <c r="T186" s="1">
        <v>2085.9333333333302</v>
      </c>
      <c r="U186" s="1">
        <v>3954.6</v>
      </c>
      <c r="V186" s="1">
        <v>5221.2</v>
      </c>
      <c r="W186" s="1">
        <v>4910.8333333333303</v>
      </c>
      <c r="X186" s="1">
        <v>5209.2</v>
      </c>
      <c r="Y186" s="1">
        <v>5518.2</v>
      </c>
      <c r="Z186" s="1">
        <v>5709.7333333333299</v>
      </c>
      <c r="AA186" s="1">
        <v>5224.2666666666601</v>
      </c>
      <c r="AB186" s="1">
        <v>5303.2999999999902</v>
      </c>
      <c r="AC186" s="1">
        <v>5774.9666666666599</v>
      </c>
      <c r="AD186" s="1">
        <v>6226.0333333333301</v>
      </c>
      <c r="AE186" s="1">
        <v>6067.6666666666597</v>
      </c>
      <c r="AF186" s="1">
        <v>5656.6333333333296</v>
      </c>
      <c r="AG186" s="1">
        <v>5494.9</v>
      </c>
      <c r="AH186" s="1">
        <v>4634.3999999999996</v>
      </c>
      <c r="AI186" s="1">
        <v>3973.86666666666</v>
      </c>
      <c r="AJ186" s="1">
        <v>3939.2666666666601</v>
      </c>
      <c r="AK186" s="1">
        <v>3088.7</v>
      </c>
      <c r="AL186" s="1">
        <v>2256.4666666666599</v>
      </c>
      <c r="AM186" s="1">
        <v>94641.633333333302</v>
      </c>
      <c r="AN186" s="1">
        <v>0</v>
      </c>
      <c r="AO186" s="1">
        <v>21755.5</v>
      </c>
      <c r="AP186" s="1">
        <v>10129.299999999999</v>
      </c>
      <c r="AQ186" s="1">
        <v>17649.766666666601</v>
      </c>
      <c r="AR186" s="1">
        <v>0</v>
      </c>
      <c r="AS186" s="1">
        <v>0</v>
      </c>
      <c r="AT186" s="1">
        <v>185046</v>
      </c>
      <c r="AU186" s="1">
        <v>79805</v>
      </c>
      <c r="AV186" s="1">
        <v>5688.1669921875</v>
      </c>
      <c r="AW186" s="1">
        <v>7800.095703125</v>
      </c>
      <c r="AX186" s="1">
        <v>7527.51513671875</v>
      </c>
      <c r="AY186" s="1">
        <v>15903.5654296875</v>
      </c>
      <c r="AZ186" s="1">
        <v>6544.90576171875</v>
      </c>
      <c r="BA186" s="1">
        <v>6673.75390625</v>
      </c>
      <c r="BB186" s="1">
        <v>6127.06005859375</v>
      </c>
      <c r="BC186" s="1">
        <v>12090.09765625</v>
      </c>
      <c r="BD186" s="1">
        <v>8253.5947265625</v>
      </c>
      <c r="BE186" s="1">
        <v>6101.2119140625</v>
      </c>
      <c r="BF186" s="1">
        <v>3475.6845703125</v>
      </c>
      <c r="BG186" s="1">
        <v>24294.91015625</v>
      </c>
      <c r="BH186" s="1">
        <f t="shared" si="6"/>
        <v>110480.56201171875</v>
      </c>
      <c r="BI186" s="1">
        <f t="shared" si="7"/>
        <v>15838.928678385448</v>
      </c>
      <c r="BJ186" s="1">
        <f t="shared" si="8"/>
        <v>250871661.67898098</v>
      </c>
    </row>
    <row r="187" spans="1:62" x14ac:dyDescent="0.25">
      <c r="A187" s="1">
        <v>185046</v>
      </c>
      <c r="B187" s="1">
        <v>79805</v>
      </c>
      <c r="C187" s="1">
        <v>242</v>
      </c>
      <c r="D187" s="1">
        <v>1</v>
      </c>
      <c r="E187" s="1">
        <v>242</v>
      </c>
      <c r="F187" s="1">
        <v>242</v>
      </c>
      <c r="G187" s="1">
        <v>5</v>
      </c>
      <c r="H187" s="1">
        <v>5</v>
      </c>
      <c r="I187" s="1">
        <v>167.32</v>
      </c>
      <c r="J187" s="1">
        <v>167.38</v>
      </c>
      <c r="K187" s="1" t="s">
        <v>125</v>
      </c>
      <c r="L187" s="1">
        <v>4</v>
      </c>
      <c r="M187" s="1" t="s">
        <v>126</v>
      </c>
      <c r="N187" s="1">
        <v>242</v>
      </c>
      <c r="O187" s="1">
        <v>1768.06666666666</v>
      </c>
      <c r="P187" s="1">
        <v>1019.1</v>
      </c>
      <c r="Q187" s="1">
        <v>811.1</v>
      </c>
      <c r="R187" s="1">
        <v>675.33333333333303</v>
      </c>
      <c r="S187" s="1">
        <v>1139.4000000000001</v>
      </c>
      <c r="T187" s="1">
        <v>2448.3333333333298</v>
      </c>
      <c r="U187" s="1">
        <v>4899.7333333333299</v>
      </c>
      <c r="V187" s="1">
        <v>6728.7</v>
      </c>
      <c r="W187" s="1">
        <v>6355.3666666666604</v>
      </c>
      <c r="X187" s="1">
        <v>6693.5666666666602</v>
      </c>
      <c r="Y187" s="1">
        <v>7009.2</v>
      </c>
      <c r="Z187" s="1">
        <v>7154.7666666666601</v>
      </c>
      <c r="AA187" s="1">
        <v>6466.4666666666599</v>
      </c>
      <c r="AB187" s="1">
        <v>6538.3333333333303</v>
      </c>
      <c r="AC187" s="1">
        <v>7061.3666666666604</v>
      </c>
      <c r="AD187" s="1">
        <v>7564.5</v>
      </c>
      <c r="AE187" s="1">
        <v>7446.8999999999896</v>
      </c>
      <c r="AF187" s="1">
        <v>7101.7333333333299</v>
      </c>
      <c r="AG187" s="1">
        <v>6892.7333333333299</v>
      </c>
      <c r="AH187" s="1">
        <v>5717.8666666666604</v>
      </c>
      <c r="AI187" s="1">
        <v>4875.7</v>
      </c>
      <c r="AJ187" s="1">
        <v>4853.6333333333296</v>
      </c>
      <c r="AK187" s="1">
        <v>3830.9</v>
      </c>
      <c r="AL187" s="1">
        <v>2800.6666666666601</v>
      </c>
      <c r="AM187" s="1">
        <v>117853.46666666601</v>
      </c>
      <c r="AN187" s="1">
        <v>0</v>
      </c>
      <c r="AO187" s="1">
        <v>27168.766666666601</v>
      </c>
      <c r="AP187" s="1">
        <v>12610.6</v>
      </c>
      <c r="AQ187" s="1">
        <v>21773.8999999999</v>
      </c>
      <c r="AR187" s="1">
        <v>0</v>
      </c>
      <c r="AS187" s="1">
        <v>0</v>
      </c>
      <c r="AT187" s="1">
        <v>185046</v>
      </c>
      <c r="AU187" s="1">
        <v>79805</v>
      </c>
      <c r="AV187" s="1">
        <v>5688.1669921875</v>
      </c>
      <c r="AW187" s="1">
        <v>7800.095703125</v>
      </c>
      <c r="AX187" s="1">
        <v>7527.51513671875</v>
      </c>
      <c r="AY187" s="1">
        <v>15903.5654296875</v>
      </c>
      <c r="AZ187" s="1">
        <v>6544.90576171875</v>
      </c>
      <c r="BA187" s="1">
        <v>6673.75390625</v>
      </c>
      <c r="BB187" s="1">
        <v>6127.06005859375</v>
      </c>
      <c r="BC187" s="1">
        <v>12090.09765625</v>
      </c>
      <c r="BD187" s="1">
        <v>8253.5947265625</v>
      </c>
      <c r="BE187" s="1">
        <v>6101.2119140625</v>
      </c>
      <c r="BF187" s="1">
        <v>3475.6845703125</v>
      </c>
      <c r="BG187" s="1">
        <v>24294.91015625</v>
      </c>
      <c r="BH187" s="1">
        <f t="shared" si="6"/>
        <v>110480.56201171875</v>
      </c>
      <c r="BI187" s="1">
        <f t="shared" si="7"/>
        <v>-7372.904654947255</v>
      </c>
      <c r="BJ187" s="1">
        <f t="shared" si="8"/>
        <v>54359723.050942905</v>
      </c>
    </row>
    <row r="188" spans="1:62" x14ac:dyDescent="0.25">
      <c r="A188" s="1">
        <v>185687</v>
      </c>
      <c r="B188" s="1">
        <v>185014</v>
      </c>
      <c r="C188" s="1">
        <v>203</v>
      </c>
      <c r="D188" s="1">
        <v>2</v>
      </c>
      <c r="E188" s="1">
        <v>203</v>
      </c>
      <c r="F188" s="1">
        <v>203</v>
      </c>
      <c r="G188" s="1">
        <v>5</v>
      </c>
      <c r="H188" s="1">
        <v>5</v>
      </c>
      <c r="I188" s="1">
        <v>188.46</v>
      </c>
      <c r="J188" s="1">
        <v>188.52</v>
      </c>
      <c r="K188" s="1" t="s">
        <v>125</v>
      </c>
      <c r="L188" s="1">
        <v>4</v>
      </c>
      <c r="M188" s="1" t="s">
        <v>126</v>
      </c>
      <c r="N188" s="1">
        <v>203</v>
      </c>
      <c r="O188" s="1">
        <v>766.599999999999</v>
      </c>
      <c r="P188" s="1">
        <v>492.1</v>
      </c>
      <c r="Q188" s="1">
        <v>423.96666666666601</v>
      </c>
      <c r="R188" s="1">
        <v>529.26666666666597</v>
      </c>
      <c r="S188" s="1">
        <v>1015.53333333333</v>
      </c>
      <c r="T188" s="1">
        <v>2393.4333333333302</v>
      </c>
      <c r="U188" s="1">
        <v>4272.4666666666599</v>
      </c>
      <c r="V188" s="1">
        <v>5194.3333333333303</v>
      </c>
      <c r="W188" s="1">
        <v>4589.8333333333303</v>
      </c>
      <c r="X188" s="1">
        <v>3834.2</v>
      </c>
      <c r="Y188" s="1">
        <v>3766.9666666666599</v>
      </c>
      <c r="Z188" s="1">
        <v>3971.8</v>
      </c>
      <c r="AA188" s="1">
        <v>4331.2333333333299</v>
      </c>
      <c r="AB188" s="1">
        <v>4657.7999999999902</v>
      </c>
      <c r="AC188" s="1">
        <v>4962.5</v>
      </c>
      <c r="AD188" s="1">
        <v>5063.49999999999</v>
      </c>
      <c r="AE188" s="1">
        <v>4938.6000000000004</v>
      </c>
      <c r="AF188" s="1">
        <v>4739.3666666666604</v>
      </c>
      <c r="AG188" s="1">
        <v>4377.6333333333296</v>
      </c>
      <c r="AH188" s="1">
        <v>3553.8</v>
      </c>
      <c r="AI188" s="1">
        <v>2852.0333333333301</v>
      </c>
      <c r="AJ188" s="1">
        <v>2542.8333333333298</v>
      </c>
      <c r="AK188" s="1">
        <v>1918.36666666666</v>
      </c>
      <c r="AL188" s="1">
        <v>1259.5</v>
      </c>
      <c r="AM188" s="1">
        <v>76447.666666666599</v>
      </c>
      <c r="AN188" s="1">
        <v>0</v>
      </c>
      <c r="AO188" s="1">
        <v>16727.8</v>
      </c>
      <c r="AP188" s="1">
        <v>7931.4333333333298</v>
      </c>
      <c r="AQ188" s="1">
        <v>11800.2</v>
      </c>
      <c r="AR188" s="1">
        <v>195568</v>
      </c>
      <c r="AS188" s="1">
        <v>195724</v>
      </c>
      <c r="AT188" s="1">
        <v>185687</v>
      </c>
      <c r="AU188" s="1">
        <v>185014</v>
      </c>
      <c r="AV188" s="1">
        <v>3898.26953125</v>
      </c>
      <c r="AW188" s="1">
        <v>5304.1611328125</v>
      </c>
      <c r="AX188" s="1">
        <v>5286.427734375</v>
      </c>
      <c r="AY188" s="1">
        <v>10572.62890625</v>
      </c>
      <c r="AZ188" s="1">
        <v>4105.17333984375</v>
      </c>
      <c r="BA188" s="1">
        <v>4678.24365234375</v>
      </c>
      <c r="BB188" s="1">
        <v>3681.041015625</v>
      </c>
      <c r="BC188" s="1">
        <v>9034.76953125</v>
      </c>
      <c r="BD188" s="1">
        <v>5617.017578125</v>
      </c>
      <c r="BE188" s="1">
        <v>3761.72290039062</v>
      </c>
      <c r="BF188" s="1">
        <v>2321.66870117187</v>
      </c>
      <c r="BG188" s="1">
        <v>16774.59375</v>
      </c>
      <c r="BH188" s="1">
        <f t="shared" si="6"/>
        <v>75035.717773437485</v>
      </c>
      <c r="BI188" s="1">
        <f t="shared" si="7"/>
        <v>-1411.9488932291133</v>
      </c>
      <c r="BJ188" s="1">
        <f t="shared" si="8"/>
        <v>1993599.6770909179</v>
      </c>
    </row>
    <row r="189" spans="1:62" x14ac:dyDescent="0.25">
      <c r="A189" s="1">
        <v>186044</v>
      </c>
      <c r="B189" s="1">
        <v>57205</v>
      </c>
      <c r="C189" s="1">
        <v>41</v>
      </c>
      <c r="D189" s="1">
        <v>2</v>
      </c>
      <c r="E189" s="1">
        <v>41</v>
      </c>
      <c r="F189" s="1">
        <v>41</v>
      </c>
      <c r="G189" s="1">
        <v>405</v>
      </c>
      <c r="H189" s="1">
        <v>405</v>
      </c>
      <c r="I189" s="1">
        <v>21.77</v>
      </c>
      <c r="J189" s="1">
        <v>21.76</v>
      </c>
      <c r="K189" s="1" t="s">
        <v>125</v>
      </c>
      <c r="L189" s="1">
        <v>3</v>
      </c>
      <c r="M189" s="1" t="s">
        <v>126</v>
      </c>
      <c r="N189" s="1">
        <v>41</v>
      </c>
      <c r="O189" s="1">
        <v>775.54999999999905</v>
      </c>
      <c r="P189" s="1">
        <v>480.625</v>
      </c>
      <c r="Q189" s="1">
        <v>417.97500000000002</v>
      </c>
      <c r="R189" s="1">
        <v>414.2</v>
      </c>
      <c r="S189" s="1">
        <v>742.82499999999902</v>
      </c>
      <c r="T189" s="1">
        <v>1624</v>
      </c>
      <c r="U189" s="1">
        <v>2739.74999999999</v>
      </c>
      <c r="V189" s="1">
        <v>3369.4749999999999</v>
      </c>
      <c r="W189" s="1">
        <v>3322.05</v>
      </c>
      <c r="X189" s="1">
        <v>3193.1</v>
      </c>
      <c r="Y189" s="1">
        <v>3417.5749999999998</v>
      </c>
      <c r="Z189" s="1">
        <v>3781</v>
      </c>
      <c r="AA189" s="1">
        <v>4071.9249999999902</v>
      </c>
      <c r="AB189" s="1">
        <v>4312.1750000000002</v>
      </c>
      <c r="AC189" s="1">
        <v>4913.9499999999898</v>
      </c>
      <c r="AD189" s="1">
        <v>4789.8999999999996</v>
      </c>
      <c r="AE189" s="1">
        <v>4545.6750000000002</v>
      </c>
      <c r="AF189" s="1">
        <v>4539.8249999999998</v>
      </c>
      <c r="AG189" s="1">
        <v>4553.8</v>
      </c>
      <c r="AH189" s="1">
        <v>3810.05</v>
      </c>
      <c r="AI189" s="1">
        <v>3144.05</v>
      </c>
      <c r="AJ189" s="1">
        <v>2797.8</v>
      </c>
      <c r="AK189" s="1">
        <v>2035.4</v>
      </c>
      <c r="AL189" s="1">
        <v>1339.57499999999</v>
      </c>
      <c r="AM189" s="1">
        <v>69132.25</v>
      </c>
      <c r="AN189" s="1">
        <v>0</v>
      </c>
      <c r="AO189" s="1">
        <v>15582.674999999999</v>
      </c>
      <c r="AP189" s="1">
        <v>8363.85</v>
      </c>
      <c r="AQ189" s="1">
        <v>13676.84166667</v>
      </c>
      <c r="AR189" s="1">
        <v>195358</v>
      </c>
      <c r="AS189" s="1">
        <v>195673</v>
      </c>
      <c r="AT189" s="1">
        <v>186044</v>
      </c>
      <c r="AU189" s="1">
        <v>57205</v>
      </c>
      <c r="AV189" s="1">
        <v>4187.826171875</v>
      </c>
      <c r="AW189" s="1">
        <v>5795.78466796875</v>
      </c>
      <c r="AX189" s="1">
        <v>5828.37841796875</v>
      </c>
      <c r="AY189" s="1">
        <v>14194.0986328125</v>
      </c>
      <c r="AZ189" s="1">
        <v>4121.740234375</v>
      </c>
      <c r="BA189" s="1">
        <v>5129.41845703125</v>
      </c>
      <c r="BB189" s="1">
        <v>3721.587890625</v>
      </c>
      <c r="BC189" s="1">
        <v>9931.44140625</v>
      </c>
      <c r="BD189" s="1">
        <v>6196.40966796875</v>
      </c>
      <c r="BE189" s="1">
        <v>3655.32250976562</v>
      </c>
      <c r="BF189" s="1">
        <v>2404.11645507812</v>
      </c>
      <c r="BG189" s="1">
        <v>18397.099609375</v>
      </c>
      <c r="BH189" s="1">
        <f t="shared" si="6"/>
        <v>83563.224121093735</v>
      </c>
      <c r="BI189" s="1">
        <f t="shared" si="7"/>
        <v>14430.974121093735</v>
      </c>
      <c r="BJ189" s="1">
        <f t="shared" si="8"/>
        <v>208253014.08367711</v>
      </c>
    </row>
    <row r="190" spans="1:62" x14ac:dyDescent="0.25">
      <c r="A190" s="1">
        <v>186905</v>
      </c>
      <c r="B190" s="1">
        <v>25996</v>
      </c>
      <c r="C190" s="1">
        <v>289</v>
      </c>
      <c r="D190" s="1">
        <v>2</v>
      </c>
      <c r="E190" s="1">
        <v>289</v>
      </c>
      <c r="F190" s="1">
        <v>289</v>
      </c>
      <c r="G190" s="1">
        <v>5</v>
      </c>
      <c r="H190" s="1">
        <v>5</v>
      </c>
      <c r="I190" s="1">
        <v>191.39</v>
      </c>
      <c r="J190" s="1">
        <v>191.45</v>
      </c>
      <c r="K190" s="1" t="s">
        <v>125</v>
      </c>
      <c r="L190" s="1">
        <v>4</v>
      </c>
      <c r="M190" s="1" t="s">
        <v>126</v>
      </c>
      <c r="N190" s="1">
        <v>289</v>
      </c>
      <c r="O190" s="1">
        <v>688.23333333333301</v>
      </c>
      <c r="P190" s="1">
        <v>532.73333333333301</v>
      </c>
      <c r="Q190" s="1">
        <v>625.86666666666599</v>
      </c>
      <c r="R190" s="1">
        <v>1105.49999999999</v>
      </c>
      <c r="S190" s="1">
        <v>2699.7</v>
      </c>
      <c r="T190" s="1">
        <v>5140.4666666666599</v>
      </c>
      <c r="U190" s="1">
        <v>6084.4666666666599</v>
      </c>
      <c r="V190" s="1">
        <v>5915.1666666666597</v>
      </c>
      <c r="W190" s="1">
        <v>5044.0666666666602</v>
      </c>
      <c r="X190" s="1">
        <v>4849.99999999999</v>
      </c>
      <c r="Y190" s="1">
        <v>4635.5333333333301</v>
      </c>
      <c r="Z190" s="1">
        <v>4814.8666666666604</v>
      </c>
      <c r="AA190" s="1">
        <v>4943.8666666666604</v>
      </c>
      <c r="AB190" s="1">
        <v>5376.3333333333303</v>
      </c>
      <c r="AC190" s="1">
        <v>5282.4666666666599</v>
      </c>
      <c r="AD190" s="1">
        <v>5418.3</v>
      </c>
      <c r="AE190" s="1">
        <v>5663.9666666666599</v>
      </c>
      <c r="AF190" s="1">
        <v>5651.2</v>
      </c>
      <c r="AG190" s="1">
        <v>4208.4666666666599</v>
      </c>
      <c r="AH190" s="1">
        <v>3201.8</v>
      </c>
      <c r="AI190" s="1">
        <v>2689.0333333333301</v>
      </c>
      <c r="AJ190" s="1">
        <v>2533.2333333333299</v>
      </c>
      <c r="AK190" s="1">
        <v>1905.43333333333</v>
      </c>
      <c r="AL190" s="1">
        <v>1066.6666666666599</v>
      </c>
      <c r="AM190" s="1">
        <v>90077.366666666596</v>
      </c>
      <c r="AN190" s="1">
        <v>0</v>
      </c>
      <c r="AO190" s="1">
        <v>19770.599999999999</v>
      </c>
      <c r="AP190" s="1">
        <v>7410.2666666666601</v>
      </c>
      <c r="AQ190" s="1">
        <v>13846.4</v>
      </c>
      <c r="AR190" s="1">
        <v>195414</v>
      </c>
      <c r="AS190" s="1">
        <v>195506</v>
      </c>
      <c r="AT190" s="1">
        <v>186905</v>
      </c>
      <c r="AU190" s="1">
        <v>25996</v>
      </c>
      <c r="AV190" s="1">
        <v>4777.62744140625</v>
      </c>
      <c r="AW190" s="1">
        <v>3863.45483398437</v>
      </c>
      <c r="AX190" s="1">
        <v>3678.255859375</v>
      </c>
      <c r="AY190" s="1">
        <v>9620.6171875</v>
      </c>
      <c r="AZ190" s="1">
        <v>5768.0947265625</v>
      </c>
      <c r="BA190" s="1">
        <v>3841.3671875</v>
      </c>
      <c r="BB190" s="1">
        <v>4830.66796875</v>
      </c>
      <c r="BC190" s="1">
        <v>5560.60400390625</v>
      </c>
      <c r="BD190" s="1">
        <v>4166.30615234375</v>
      </c>
      <c r="BE190" s="1">
        <v>5144.90087890625</v>
      </c>
      <c r="BF190" s="1">
        <v>3168.6845703125</v>
      </c>
      <c r="BG190" s="1">
        <v>15624.083984375</v>
      </c>
      <c r="BH190" s="1">
        <f t="shared" si="6"/>
        <v>70044.664794921875</v>
      </c>
      <c r="BI190" s="1">
        <f t="shared" si="7"/>
        <v>-20032.701871744721</v>
      </c>
      <c r="BJ190" s="1">
        <f t="shared" si="8"/>
        <v>401309144.28220445</v>
      </c>
    </row>
    <row r="191" spans="1:62" x14ac:dyDescent="0.25">
      <c r="A191" s="1">
        <v>187229</v>
      </c>
      <c r="B191" s="1">
        <v>56819</v>
      </c>
      <c r="C191" s="1">
        <v>37</v>
      </c>
      <c r="D191" s="1">
        <v>2</v>
      </c>
      <c r="E191" s="1">
        <v>37</v>
      </c>
      <c r="F191" s="1">
        <v>37</v>
      </c>
      <c r="G191" s="1">
        <v>405</v>
      </c>
      <c r="H191" s="1">
        <v>405</v>
      </c>
      <c r="I191" s="1">
        <v>23.21</v>
      </c>
      <c r="J191" s="1">
        <v>23.2</v>
      </c>
      <c r="K191" s="1" t="s">
        <v>125</v>
      </c>
      <c r="L191" s="1">
        <v>4</v>
      </c>
      <c r="M191" s="1" t="s">
        <v>126</v>
      </c>
      <c r="N191" s="1">
        <v>37</v>
      </c>
      <c r="O191" s="1">
        <v>494.33333333333297</v>
      </c>
      <c r="P191" s="1">
        <v>393.36666666666599</v>
      </c>
      <c r="Q191" s="1">
        <v>348.86666666666599</v>
      </c>
      <c r="R191" s="1">
        <v>498.8</v>
      </c>
      <c r="S191" s="1">
        <v>1182.3</v>
      </c>
      <c r="T191" s="1">
        <v>3620.86666666666</v>
      </c>
      <c r="U191" s="1">
        <v>5763.1999999999898</v>
      </c>
      <c r="V191" s="1">
        <v>5338.7</v>
      </c>
      <c r="W191" s="1">
        <v>4966.1000000000004</v>
      </c>
      <c r="X191" s="1">
        <v>5188.2999999999902</v>
      </c>
      <c r="Y191" s="1">
        <v>4875.8</v>
      </c>
      <c r="Z191" s="1">
        <v>4649.7999999999902</v>
      </c>
      <c r="AA191" s="1">
        <v>4522.8666666666604</v>
      </c>
      <c r="AB191" s="1">
        <v>4553.1666666666597</v>
      </c>
      <c r="AC191" s="1">
        <v>4859.8666666666604</v>
      </c>
      <c r="AD191" s="1">
        <v>5177.1333333333296</v>
      </c>
      <c r="AE191" s="1">
        <v>5143.4333333333298</v>
      </c>
      <c r="AF191" s="1">
        <v>5081.4666666666599</v>
      </c>
      <c r="AG191" s="1">
        <v>4159.5333333333301</v>
      </c>
      <c r="AH191" s="1">
        <v>2937.7333333333299</v>
      </c>
      <c r="AI191" s="1">
        <v>2383.1</v>
      </c>
      <c r="AJ191" s="1">
        <v>2072.8333333333298</v>
      </c>
      <c r="AK191" s="1">
        <v>1472.3333333333301</v>
      </c>
      <c r="AL191" s="1">
        <v>913.73333333333301</v>
      </c>
      <c r="AM191" s="1">
        <v>80597.633333333302</v>
      </c>
      <c r="AN191" s="1">
        <v>0</v>
      </c>
      <c r="AO191" s="1">
        <v>18601.633333333299</v>
      </c>
      <c r="AP191" s="1">
        <v>7097.2666666666601</v>
      </c>
      <c r="AQ191" s="1">
        <v>10841.974999996601</v>
      </c>
      <c r="AR191" s="1">
        <v>195438</v>
      </c>
      <c r="AS191" s="1">
        <v>195470</v>
      </c>
      <c r="AT191" s="1">
        <v>187229</v>
      </c>
      <c r="AU191" s="1">
        <v>56819</v>
      </c>
      <c r="AV191" s="1">
        <v>5237.7236328125</v>
      </c>
      <c r="AW191" s="1">
        <v>4525.0830078125</v>
      </c>
      <c r="AX191" s="1">
        <v>4828.7353515625</v>
      </c>
      <c r="AY191" s="1">
        <v>15466.9462890625</v>
      </c>
      <c r="AZ191" s="1">
        <v>5927.67919921875</v>
      </c>
      <c r="BA191" s="1">
        <v>4815.8037109375</v>
      </c>
      <c r="BB191" s="1">
        <v>5377.859375</v>
      </c>
      <c r="BC191" s="1">
        <v>7595.189453125</v>
      </c>
      <c r="BD191" s="1">
        <v>4797.716796875</v>
      </c>
      <c r="BE191" s="1">
        <v>5623.9072265625</v>
      </c>
      <c r="BF191" s="1">
        <v>4346.8095703125</v>
      </c>
      <c r="BG191" s="1">
        <v>19127.498046875</v>
      </c>
      <c r="BH191" s="1">
        <f t="shared" si="6"/>
        <v>87670.95166015625</v>
      </c>
      <c r="BI191" s="1">
        <f t="shared" si="7"/>
        <v>7073.3183268229477</v>
      </c>
      <c r="BJ191" s="1">
        <f t="shared" si="8"/>
        <v>50031832.152569383</v>
      </c>
    </row>
    <row r="192" spans="1:62" x14ac:dyDescent="0.25">
      <c r="A192" s="1">
        <v>198201</v>
      </c>
      <c r="B192" s="1">
        <v>122271</v>
      </c>
      <c r="C192" s="1">
        <v>277</v>
      </c>
      <c r="D192" s="1">
        <v>2</v>
      </c>
      <c r="E192" s="1">
        <v>277</v>
      </c>
      <c r="F192" s="1">
        <v>277</v>
      </c>
      <c r="G192" s="1">
        <v>5</v>
      </c>
      <c r="H192" s="1">
        <v>5</v>
      </c>
      <c r="I192" s="1">
        <v>150.36000000000001</v>
      </c>
      <c r="J192" s="1">
        <v>150.41999999999999</v>
      </c>
      <c r="K192" s="1" t="s">
        <v>125</v>
      </c>
      <c r="L192" s="1">
        <v>4</v>
      </c>
      <c r="M192" s="1" t="s">
        <v>126</v>
      </c>
      <c r="N192" s="1">
        <v>277</v>
      </c>
      <c r="O192" s="1">
        <v>1406.1666666666599</v>
      </c>
      <c r="P192" s="1">
        <v>809.66666666666595</v>
      </c>
      <c r="Q192" s="1">
        <v>646.43333333333305</v>
      </c>
      <c r="R192" s="1">
        <v>530.56666666666604</v>
      </c>
      <c r="S192" s="1">
        <v>820.599999999999</v>
      </c>
      <c r="T192" s="1">
        <v>1707.6666666666599</v>
      </c>
      <c r="U192" s="1">
        <v>3178.9</v>
      </c>
      <c r="V192" s="1">
        <v>4203.5333333333301</v>
      </c>
      <c r="W192" s="1">
        <v>4155.2999999999902</v>
      </c>
      <c r="X192" s="1">
        <v>4132.6333333333296</v>
      </c>
      <c r="Y192" s="1">
        <v>4303.1333333333296</v>
      </c>
      <c r="Z192" s="1">
        <v>4636.8</v>
      </c>
      <c r="AA192" s="1">
        <v>5031.5666666666602</v>
      </c>
      <c r="AB192" s="1">
        <v>5615.4333333333298</v>
      </c>
      <c r="AC192" s="1">
        <v>7061.2</v>
      </c>
      <c r="AD192" s="1">
        <v>7360.6666666666597</v>
      </c>
      <c r="AE192" s="1">
        <v>7265.5666666666602</v>
      </c>
      <c r="AF192" s="1">
        <v>7134.9333333333298</v>
      </c>
      <c r="AG192" s="1">
        <v>6040.3333333333303</v>
      </c>
      <c r="AH192" s="1">
        <v>4702.6666666666597</v>
      </c>
      <c r="AI192" s="1">
        <v>3939.9666666666599</v>
      </c>
      <c r="AJ192" s="1">
        <v>3788.8333333333298</v>
      </c>
      <c r="AK192" s="1">
        <v>3211.6666666666601</v>
      </c>
      <c r="AL192" s="1">
        <v>2298.2333333333299</v>
      </c>
      <c r="AM192" s="1">
        <v>93982.466666666602</v>
      </c>
      <c r="AN192" s="1">
        <v>0</v>
      </c>
      <c r="AO192" s="1">
        <v>19586.933333333302</v>
      </c>
      <c r="AP192" s="1">
        <v>10743</v>
      </c>
      <c r="AQ192" s="1">
        <v>17452.133333333299</v>
      </c>
      <c r="AR192" s="1">
        <v>195636</v>
      </c>
      <c r="AS192" s="1">
        <v>195267</v>
      </c>
      <c r="AT192" s="1">
        <v>198201</v>
      </c>
      <c r="AU192" s="1">
        <v>122271</v>
      </c>
      <c r="AV192" s="1">
        <v>4880.8134765625</v>
      </c>
      <c r="AW192" s="1">
        <v>7225.912109375</v>
      </c>
      <c r="AX192" s="1">
        <v>6899.5654296875</v>
      </c>
      <c r="AY192" s="1">
        <v>13382.775390625</v>
      </c>
      <c r="AZ192" s="1">
        <v>4578.4609375</v>
      </c>
      <c r="BA192" s="1">
        <v>6060.60205078125</v>
      </c>
      <c r="BB192" s="1">
        <v>4142.60107421875</v>
      </c>
      <c r="BC192" s="1">
        <v>12283.4326171875</v>
      </c>
      <c r="BD192" s="1">
        <v>7933.9189453125</v>
      </c>
      <c r="BE192" s="1">
        <v>4078.39501953125</v>
      </c>
      <c r="BF192" s="1">
        <v>2579.8271484375</v>
      </c>
      <c r="BG192" s="1">
        <v>21863.908203125</v>
      </c>
      <c r="BH192" s="1">
        <f t="shared" si="6"/>
        <v>95910.21240234375</v>
      </c>
      <c r="BI192" s="1">
        <f t="shared" si="7"/>
        <v>1927.7457356771483</v>
      </c>
      <c r="BJ192" s="1">
        <f t="shared" si="8"/>
        <v>3716203.6214214298</v>
      </c>
    </row>
    <row r="193" spans="1:62" x14ac:dyDescent="0.25">
      <c r="A193" s="1">
        <v>198203</v>
      </c>
      <c r="B193" s="1">
        <v>89937</v>
      </c>
      <c r="C193" s="1">
        <v>290</v>
      </c>
      <c r="D193" s="1">
        <v>2</v>
      </c>
      <c r="E193" s="1">
        <v>290</v>
      </c>
      <c r="F193" s="1">
        <v>290</v>
      </c>
      <c r="G193" s="1">
        <v>5</v>
      </c>
      <c r="H193" s="1">
        <v>5</v>
      </c>
      <c r="I193" s="1">
        <v>163.96</v>
      </c>
      <c r="J193" s="1">
        <v>164.02</v>
      </c>
      <c r="K193" s="1" t="s">
        <v>125</v>
      </c>
      <c r="L193" s="1">
        <v>4</v>
      </c>
      <c r="M193" s="1" t="s">
        <v>126</v>
      </c>
      <c r="N193" s="1">
        <v>290</v>
      </c>
      <c r="O193" s="1">
        <v>1052.4666666666601</v>
      </c>
      <c r="P193" s="1">
        <v>621.29999999999995</v>
      </c>
      <c r="Q193" s="1">
        <v>555.69999999999902</v>
      </c>
      <c r="R193" s="1">
        <v>727.53333333333296</v>
      </c>
      <c r="S193" s="1">
        <v>1622.9666666666601</v>
      </c>
      <c r="T193" s="1">
        <v>3880.13333333333</v>
      </c>
      <c r="U193" s="1">
        <v>5913.0333333333301</v>
      </c>
      <c r="V193" s="1">
        <v>5757.7666666666601</v>
      </c>
      <c r="W193" s="1">
        <v>4845.1333333333296</v>
      </c>
      <c r="X193" s="1">
        <v>4898.3666666666604</v>
      </c>
      <c r="Y193" s="1">
        <v>5261.1</v>
      </c>
      <c r="Z193" s="1">
        <v>5484</v>
      </c>
      <c r="AA193" s="1">
        <v>5731.2</v>
      </c>
      <c r="AB193" s="1">
        <v>5869.5333333333301</v>
      </c>
      <c r="AC193" s="1">
        <v>6227.6666666666597</v>
      </c>
      <c r="AD193" s="1">
        <v>6383.9333333333298</v>
      </c>
      <c r="AE193" s="1">
        <v>6409.5666666666602</v>
      </c>
      <c r="AF193" s="1">
        <v>6024.7666666666601</v>
      </c>
      <c r="AG193" s="1">
        <v>5656.9333333333298</v>
      </c>
      <c r="AH193" s="1">
        <v>4464.8666666666604</v>
      </c>
      <c r="AI193" s="1">
        <v>3865.4333333333302</v>
      </c>
      <c r="AJ193" s="1">
        <v>3689.7</v>
      </c>
      <c r="AK193" s="1">
        <v>2913.1666666666601</v>
      </c>
      <c r="AL193" s="1">
        <v>1799.5333333333299</v>
      </c>
      <c r="AM193" s="1">
        <v>99655.8</v>
      </c>
      <c r="AN193" s="1">
        <v>0</v>
      </c>
      <c r="AO193" s="1">
        <v>22345.833333333299</v>
      </c>
      <c r="AP193" s="1">
        <v>10121.799999999999</v>
      </c>
      <c r="AQ193" s="1">
        <v>16847.8</v>
      </c>
      <c r="AR193" s="1">
        <v>195469</v>
      </c>
      <c r="AS193" s="1">
        <v>195747</v>
      </c>
      <c r="AT193" s="1">
        <v>198203</v>
      </c>
      <c r="AU193" s="1">
        <v>89937</v>
      </c>
      <c r="AV193" s="1">
        <v>5574.12158203125</v>
      </c>
      <c r="AW193" s="1">
        <v>6359.9677734375</v>
      </c>
      <c r="AX193" s="1">
        <v>6601.30419921875</v>
      </c>
      <c r="AY193" s="1">
        <v>13875.01953125</v>
      </c>
      <c r="AZ193" s="1">
        <v>6673.4736328125</v>
      </c>
      <c r="BA193" s="1">
        <v>6170.33154296875</v>
      </c>
      <c r="BB193" s="1">
        <v>5807.3369140625</v>
      </c>
      <c r="BC193" s="1">
        <v>9990.078125</v>
      </c>
      <c r="BD193" s="1">
        <v>6848.3076171875</v>
      </c>
      <c r="BE193" s="1">
        <v>5944.34765625</v>
      </c>
      <c r="BF193" s="1">
        <v>4284.72998046875</v>
      </c>
      <c r="BG193" s="1">
        <v>23150.056640625</v>
      </c>
      <c r="BH193" s="1">
        <f t="shared" si="6"/>
        <v>101279.0751953125</v>
      </c>
      <c r="BI193" s="1">
        <f t="shared" si="7"/>
        <v>1623.2751953124971</v>
      </c>
      <c r="BJ193" s="1">
        <f t="shared" si="8"/>
        <v>2635022.3597168257</v>
      </c>
    </row>
    <row r="194" spans="1:62" x14ac:dyDescent="0.25">
      <c r="A194" s="1">
        <v>198204</v>
      </c>
      <c r="B194" s="1">
        <v>86595</v>
      </c>
      <c r="C194" s="1">
        <v>171</v>
      </c>
      <c r="D194" s="1">
        <v>1</v>
      </c>
      <c r="E194" s="1">
        <v>171</v>
      </c>
      <c r="F194" s="1">
        <v>171</v>
      </c>
      <c r="G194" s="1">
        <v>5</v>
      </c>
      <c r="H194" s="1">
        <v>5</v>
      </c>
      <c r="I194" s="1">
        <v>165.12</v>
      </c>
      <c r="J194" s="1">
        <v>165.18</v>
      </c>
      <c r="K194" s="1" t="s">
        <v>125</v>
      </c>
      <c r="L194" s="1">
        <v>4</v>
      </c>
      <c r="M194" s="1" t="s">
        <v>126</v>
      </c>
      <c r="N194" s="1">
        <v>171</v>
      </c>
      <c r="O194" s="1">
        <v>949.76666666666597</v>
      </c>
      <c r="P194" s="1">
        <v>540.36666666666599</v>
      </c>
      <c r="Q194" s="1">
        <v>481.666666666666</v>
      </c>
      <c r="R194" s="1">
        <v>607.73333333333301</v>
      </c>
      <c r="S194" s="1">
        <v>1267.7333333333299</v>
      </c>
      <c r="T194" s="1">
        <v>2687.6666666666601</v>
      </c>
      <c r="U194" s="1">
        <v>4313.6666666666597</v>
      </c>
      <c r="V194" s="1">
        <v>4662.9666666666599</v>
      </c>
      <c r="W194" s="1">
        <v>4513.9333333333298</v>
      </c>
      <c r="X194" s="1">
        <v>4247.4333333333298</v>
      </c>
      <c r="Y194" s="1">
        <v>4153.99999999999</v>
      </c>
      <c r="Z194" s="1">
        <v>4325.8999999999996</v>
      </c>
      <c r="AA194" s="1">
        <v>4558.2666666666601</v>
      </c>
      <c r="AB194" s="1">
        <v>4690.2666666666601</v>
      </c>
      <c r="AC194" s="1">
        <v>4984.1333333333296</v>
      </c>
      <c r="AD194" s="1">
        <v>5169.6333333333296</v>
      </c>
      <c r="AE194" s="1">
        <v>5172.8999999999996</v>
      </c>
      <c r="AF194" s="1">
        <v>5067.2666666666601</v>
      </c>
      <c r="AG194" s="1">
        <v>4704.2</v>
      </c>
      <c r="AH194" s="1">
        <v>3633</v>
      </c>
      <c r="AI194" s="1">
        <v>3120.5333333333301</v>
      </c>
      <c r="AJ194" s="1">
        <v>3005.4</v>
      </c>
      <c r="AK194" s="1">
        <v>2498.5333333333301</v>
      </c>
      <c r="AL194" s="1">
        <v>1625.7666666666601</v>
      </c>
      <c r="AM194" s="1">
        <v>80982.733333333294</v>
      </c>
      <c r="AN194" s="1">
        <v>0</v>
      </c>
      <c r="AO194" s="1">
        <v>17728.433333333302</v>
      </c>
      <c r="AP194" s="1">
        <v>8337.2000000000007</v>
      </c>
      <c r="AQ194" s="1">
        <v>14097.5</v>
      </c>
      <c r="AR194" s="1">
        <v>0</v>
      </c>
      <c r="AS194" s="1">
        <v>0</v>
      </c>
      <c r="AT194" s="1">
        <v>198204</v>
      </c>
      <c r="AU194" s="1">
        <v>86595</v>
      </c>
      <c r="AV194" s="1">
        <v>4928.06884765625</v>
      </c>
      <c r="AW194" s="1">
        <v>5257.85986328125</v>
      </c>
      <c r="AX194" s="1">
        <v>5335.845703125</v>
      </c>
      <c r="AY194" s="1">
        <v>11912.6376953125</v>
      </c>
      <c r="AZ194" s="1">
        <v>5290.32861328125</v>
      </c>
      <c r="BA194" s="1">
        <v>5306.0693359375</v>
      </c>
      <c r="BB194" s="1">
        <v>4551.646484375</v>
      </c>
      <c r="BC194" s="1">
        <v>8228.67578125</v>
      </c>
      <c r="BD194" s="1">
        <v>5560.2431640625</v>
      </c>
      <c r="BE194" s="1">
        <v>4694.25537109375</v>
      </c>
      <c r="BF194" s="1">
        <v>3666.86669921875</v>
      </c>
      <c r="BG194" s="1">
        <v>20004.5546875</v>
      </c>
      <c r="BH194" s="1">
        <f t="shared" si="6"/>
        <v>84737.05224609375</v>
      </c>
      <c r="BI194" s="1">
        <f t="shared" si="7"/>
        <v>3754.3189127604564</v>
      </c>
      <c r="BJ194" s="1">
        <f t="shared" si="8"/>
        <v>14094910.498710856</v>
      </c>
    </row>
    <row r="195" spans="1:62" x14ac:dyDescent="0.25">
      <c r="A195" s="1">
        <v>198573</v>
      </c>
      <c r="B195" s="1">
        <v>183944</v>
      </c>
      <c r="C195" s="1">
        <v>70</v>
      </c>
      <c r="D195" s="1">
        <v>2</v>
      </c>
      <c r="E195" s="1">
        <v>70</v>
      </c>
      <c r="F195" s="1">
        <v>70</v>
      </c>
      <c r="G195" s="1">
        <v>520</v>
      </c>
      <c r="H195" s="1">
        <v>520</v>
      </c>
      <c r="I195" s="1">
        <v>7.98</v>
      </c>
      <c r="J195" s="1">
        <v>7.97</v>
      </c>
      <c r="K195" s="1" t="s">
        <v>125</v>
      </c>
      <c r="L195" s="1">
        <v>2</v>
      </c>
      <c r="M195" s="1" t="s">
        <v>126</v>
      </c>
      <c r="N195" s="1">
        <v>70</v>
      </c>
      <c r="O195" s="1">
        <v>355.53333333333302</v>
      </c>
      <c r="P195" s="1">
        <v>205.73333333333301</v>
      </c>
      <c r="Q195" s="1">
        <v>159.1</v>
      </c>
      <c r="R195" s="1">
        <v>181.583333333333</v>
      </c>
      <c r="S195" s="1">
        <v>446.25</v>
      </c>
      <c r="T195" s="1">
        <v>1108.31666666666</v>
      </c>
      <c r="U195" s="1">
        <v>2288.0833333333298</v>
      </c>
      <c r="V195" s="1">
        <v>3292.0166666666601</v>
      </c>
      <c r="W195" s="1">
        <v>3731</v>
      </c>
      <c r="X195" s="1">
        <v>3855.25</v>
      </c>
      <c r="Y195" s="1">
        <v>3454.3</v>
      </c>
      <c r="Z195" s="1">
        <v>3007.1833333333302</v>
      </c>
      <c r="AA195" s="1">
        <v>2923.1833333333302</v>
      </c>
      <c r="AB195" s="1">
        <v>2866.3333333333298</v>
      </c>
      <c r="AC195" s="1">
        <v>2909.35</v>
      </c>
      <c r="AD195" s="1">
        <v>3114.1</v>
      </c>
      <c r="AE195" s="1">
        <v>3298.0166666666601</v>
      </c>
      <c r="AF195" s="1">
        <v>3306.3</v>
      </c>
      <c r="AG195" s="1">
        <v>2919</v>
      </c>
      <c r="AH195" s="1">
        <v>2184.0500000000002</v>
      </c>
      <c r="AI195" s="1">
        <v>1768.55</v>
      </c>
      <c r="AJ195" s="1">
        <v>1652.2166666666601</v>
      </c>
      <c r="AK195" s="1">
        <v>1195.8</v>
      </c>
      <c r="AL195" s="1">
        <v>678.8</v>
      </c>
      <c r="AM195" s="1">
        <v>50900.049999999901</v>
      </c>
      <c r="AN195" s="1">
        <v>0</v>
      </c>
      <c r="AO195" s="1">
        <v>12251</v>
      </c>
      <c r="AP195" s="1">
        <v>5103.05</v>
      </c>
      <c r="AQ195" s="1">
        <v>7991.6916666666602</v>
      </c>
      <c r="AR195" s="1">
        <v>195687</v>
      </c>
      <c r="AS195" s="1">
        <v>195134</v>
      </c>
      <c r="AT195" s="1">
        <v>198573</v>
      </c>
      <c r="AU195" s="1">
        <v>183944</v>
      </c>
      <c r="AV195" s="1">
        <v>2896.58740234375</v>
      </c>
      <c r="AW195" s="1">
        <v>3227.23754882812</v>
      </c>
      <c r="AX195" s="1">
        <v>3224.53759765625</v>
      </c>
      <c r="AY195" s="1">
        <v>10213.7685546875</v>
      </c>
      <c r="AZ195" s="1">
        <v>3115.71923828125</v>
      </c>
      <c r="BA195" s="1">
        <v>3075.14184570312</v>
      </c>
      <c r="BB195" s="1">
        <v>3122.82153320312</v>
      </c>
      <c r="BC195" s="1">
        <v>5524.9609375</v>
      </c>
      <c r="BD195" s="1">
        <v>3384.55859375</v>
      </c>
      <c r="BE195" s="1">
        <v>3070.69799804687</v>
      </c>
      <c r="BF195" s="1">
        <v>2844.95043945312</v>
      </c>
      <c r="BG195" s="1">
        <v>12029.8544921875</v>
      </c>
      <c r="BH195" s="1">
        <f t="shared" ref="BH195:BH258" si="9">SUM(AV195:BG195)</f>
        <v>55730.836181640596</v>
      </c>
      <c r="BI195" s="1">
        <f t="shared" ref="BI195:BI258" si="10">BH195-AM195</f>
        <v>4830.7861816406948</v>
      </c>
      <c r="BJ195" s="1">
        <f t="shared" ref="BJ195:BJ258" si="11">(BI195)^2</f>
        <v>23336495.132730685</v>
      </c>
    </row>
    <row r="196" spans="1:62" x14ac:dyDescent="0.25">
      <c r="A196" s="1">
        <v>198799</v>
      </c>
      <c r="B196" s="1">
        <v>199322</v>
      </c>
      <c r="C196" s="1">
        <v>193</v>
      </c>
      <c r="D196" s="1">
        <v>2</v>
      </c>
      <c r="E196" s="1">
        <v>193</v>
      </c>
      <c r="F196" s="1">
        <v>193</v>
      </c>
      <c r="G196" s="1">
        <v>5</v>
      </c>
      <c r="H196" s="1">
        <v>5</v>
      </c>
      <c r="I196" s="1">
        <v>165.83</v>
      </c>
      <c r="J196" s="1">
        <v>165.89</v>
      </c>
      <c r="K196" s="1" t="s">
        <v>130</v>
      </c>
      <c r="L196" s="1">
        <v>1</v>
      </c>
      <c r="M196" s="1" t="s">
        <v>126</v>
      </c>
      <c r="N196" s="1">
        <v>193</v>
      </c>
      <c r="O196" s="1">
        <v>37.758333333333297</v>
      </c>
      <c r="P196" s="1">
        <v>23.5416666666666</v>
      </c>
      <c r="Q196" s="1">
        <v>17.4916666666666</v>
      </c>
      <c r="R196" s="1">
        <v>16.341666666666601</v>
      </c>
      <c r="S196" s="1">
        <v>40.591666666666598</v>
      </c>
      <c r="T196" s="1">
        <v>54.674999999999997</v>
      </c>
      <c r="U196" s="1">
        <v>116</v>
      </c>
      <c r="V196" s="1">
        <v>164.90833333333299</v>
      </c>
      <c r="W196" s="1">
        <v>146.53333333333299</v>
      </c>
      <c r="X196" s="1">
        <v>170.44166666666601</v>
      </c>
      <c r="Y196" s="1">
        <v>213.65833333333299</v>
      </c>
      <c r="Z196" s="1">
        <v>377.03333333333302</v>
      </c>
      <c r="AA196" s="1">
        <v>529.10833333333301</v>
      </c>
      <c r="AB196" s="1">
        <v>609.01666666666597</v>
      </c>
      <c r="AC196" s="1">
        <v>823.41666666666595</v>
      </c>
      <c r="AD196" s="1">
        <v>1043.56666666666</v>
      </c>
      <c r="AE196" s="1">
        <v>1046.8</v>
      </c>
      <c r="AF196" s="1">
        <v>949.42499999999995</v>
      </c>
      <c r="AG196" s="1">
        <v>752.16666666666595</v>
      </c>
      <c r="AH196" s="1">
        <v>445.48333333333301</v>
      </c>
      <c r="AI196" s="1">
        <v>326.058333333333</v>
      </c>
      <c r="AJ196" s="1">
        <v>309.99166666666599</v>
      </c>
      <c r="AK196" s="1">
        <v>199.11666666666599</v>
      </c>
      <c r="AL196" s="1">
        <v>110.016666666666</v>
      </c>
      <c r="AM196" s="1">
        <v>8523.1416666666591</v>
      </c>
      <c r="AN196" s="1">
        <v>1</v>
      </c>
      <c r="AO196" s="1">
        <v>1728.81666666666</v>
      </c>
      <c r="AP196" s="1">
        <v>1197.6500000000001</v>
      </c>
      <c r="AQ196" s="1">
        <v>1080.9083333333299</v>
      </c>
      <c r="AR196" s="1">
        <v>194799</v>
      </c>
      <c r="AS196" s="1">
        <v>195322</v>
      </c>
      <c r="AT196" s="1">
        <v>84829</v>
      </c>
      <c r="AU196" s="1">
        <v>185062</v>
      </c>
      <c r="AV196" s="1">
        <v>981.14367675781205</v>
      </c>
      <c r="AW196" s="1">
        <v>1739.0283203125</v>
      </c>
      <c r="AX196" s="1">
        <v>1679.19104003906</v>
      </c>
      <c r="AY196" s="1">
        <v>2881.8017578125</v>
      </c>
      <c r="AZ196" s="1">
        <v>888.54736328125</v>
      </c>
      <c r="BA196" s="1">
        <v>1439.0146484375</v>
      </c>
      <c r="BB196" s="1">
        <v>860.650634765625</v>
      </c>
      <c r="BC196" s="1">
        <v>2661.3984375</v>
      </c>
      <c r="BD196" s="1">
        <v>1838.7158203125</v>
      </c>
      <c r="BE196" s="1">
        <v>766.35028076171795</v>
      </c>
      <c r="BF196" s="1">
        <v>382.29998779296801</v>
      </c>
      <c r="BG196" s="1">
        <v>5110.26904296875</v>
      </c>
      <c r="BH196" s="1">
        <f t="shared" si="9"/>
        <v>21228.411010742184</v>
      </c>
      <c r="BI196" s="1">
        <f t="shared" si="10"/>
        <v>12705.269344075525</v>
      </c>
      <c r="BJ196" s="1">
        <f t="shared" si="11"/>
        <v>161423869.10550532</v>
      </c>
    </row>
    <row r="197" spans="1:62" x14ac:dyDescent="0.25">
      <c r="A197" s="1">
        <v>198801</v>
      </c>
      <c r="B197" s="1">
        <v>198966</v>
      </c>
      <c r="C197" s="1">
        <v>225</v>
      </c>
      <c r="D197" s="1">
        <v>2</v>
      </c>
      <c r="E197" s="1">
        <v>225</v>
      </c>
      <c r="F197" s="1">
        <v>225</v>
      </c>
      <c r="G197" s="1">
        <v>5</v>
      </c>
      <c r="H197" s="1">
        <v>5</v>
      </c>
      <c r="I197" s="1">
        <v>162.37</v>
      </c>
      <c r="J197" s="1">
        <v>162.43</v>
      </c>
      <c r="K197" s="1" t="s">
        <v>130</v>
      </c>
      <c r="L197" s="1">
        <v>1</v>
      </c>
      <c r="M197" s="1" t="s">
        <v>126</v>
      </c>
      <c r="N197" s="1">
        <v>225</v>
      </c>
      <c r="O197" s="1">
        <v>80.733333333333306</v>
      </c>
      <c r="P197" s="1">
        <v>52.008333333333297</v>
      </c>
      <c r="Q197" s="1">
        <v>40.225000000000001</v>
      </c>
      <c r="R197" s="1">
        <v>35.424999999999997</v>
      </c>
      <c r="S197" s="1">
        <v>86.491666666666603</v>
      </c>
      <c r="T197" s="1">
        <v>279.38333333333298</v>
      </c>
      <c r="U197" s="1">
        <v>520.28333333333296</v>
      </c>
      <c r="V197" s="1">
        <v>615.86666666666599</v>
      </c>
      <c r="W197" s="1">
        <v>578.54999999999995</v>
      </c>
      <c r="X197" s="1">
        <v>692.56666666666604</v>
      </c>
      <c r="Y197" s="1">
        <v>810.77499999999998</v>
      </c>
      <c r="Z197" s="1">
        <v>824.42499999999995</v>
      </c>
      <c r="AA197" s="1">
        <v>819.73333333333301</v>
      </c>
      <c r="AB197" s="1">
        <v>885.00833333333298</v>
      </c>
      <c r="AC197" s="1">
        <v>1114.2166666666601</v>
      </c>
      <c r="AD197" s="1">
        <v>1327.625</v>
      </c>
      <c r="AE197" s="1">
        <v>1351.4083333333299</v>
      </c>
      <c r="AF197" s="1">
        <v>1198.2083333333301</v>
      </c>
      <c r="AG197" s="1">
        <v>988.11666666666599</v>
      </c>
      <c r="AH197" s="1">
        <v>663.51666666666597</v>
      </c>
      <c r="AI197" s="1">
        <v>521.38333333333298</v>
      </c>
      <c r="AJ197" s="1">
        <v>511.75833333333298</v>
      </c>
      <c r="AK197" s="1">
        <v>355.88333333333298</v>
      </c>
      <c r="AL197" s="1">
        <v>184.65833333333299</v>
      </c>
      <c r="AM197" s="1">
        <v>14538.25</v>
      </c>
      <c r="AN197" s="1">
        <v>1</v>
      </c>
      <c r="AO197" s="1">
        <v>3339.9416666666598</v>
      </c>
      <c r="AP197" s="1">
        <v>1651.63333333333</v>
      </c>
      <c r="AQ197" s="1">
        <v>1868.56666666666</v>
      </c>
      <c r="AR197" s="1">
        <v>194801</v>
      </c>
      <c r="AS197" s="1">
        <v>194966</v>
      </c>
      <c r="AT197" s="1">
        <v>95363</v>
      </c>
      <c r="AU197" s="1">
        <v>183558</v>
      </c>
      <c r="AV197" s="1">
        <v>1075.49975585937</v>
      </c>
      <c r="AW197" s="1">
        <v>1538.55261230468</v>
      </c>
      <c r="AX197" s="1">
        <v>1560.74267578125</v>
      </c>
      <c r="AY197" s="1">
        <v>2629.2041015625</v>
      </c>
      <c r="AZ197" s="1">
        <v>905.06262207031205</v>
      </c>
      <c r="BA197" s="1">
        <v>1537.55285644531</v>
      </c>
      <c r="BB197" s="1">
        <v>885.187255859375</v>
      </c>
      <c r="BC197" s="1">
        <v>2572.5068359375</v>
      </c>
      <c r="BD197" s="1">
        <v>1633.94519042968</v>
      </c>
      <c r="BE197" s="1">
        <v>775.76141357421795</v>
      </c>
      <c r="BF197" s="1">
        <v>272.29998779296801</v>
      </c>
      <c r="BG197" s="1">
        <v>5756.7744140625</v>
      </c>
      <c r="BH197" s="1">
        <f t="shared" si="9"/>
        <v>21143.089721679666</v>
      </c>
      <c r="BI197" s="1">
        <f t="shared" si="10"/>
        <v>6604.8397216796657</v>
      </c>
      <c r="BJ197" s="1">
        <f t="shared" si="11"/>
        <v>43623907.749077521</v>
      </c>
    </row>
    <row r="198" spans="1:62" x14ac:dyDescent="0.25">
      <c r="A198" s="1">
        <v>198839</v>
      </c>
      <c r="B198" s="1">
        <v>198840</v>
      </c>
      <c r="C198" s="1">
        <v>229</v>
      </c>
      <c r="D198" s="1">
        <v>2</v>
      </c>
      <c r="E198" s="1">
        <v>229</v>
      </c>
      <c r="F198" s="1">
        <v>229</v>
      </c>
      <c r="G198" s="1">
        <v>5</v>
      </c>
      <c r="H198" s="1">
        <v>5</v>
      </c>
      <c r="I198" s="1">
        <v>174.16</v>
      </c>
      <c r="J198" s="1">
        <v>174.22</v>
      </c>
      <c r="K198" s="1" t="s">
        <v>130</v>
      </c>
      <c r="L198" s="1">
        <v>1</v>
      </c>
      <c r="M198" s="1" t="s">
        <v>126</v>
      </c>
      <c r="N198" s="1">
        <v>229</v>
      </c>
      <c r="O198" s="1">
        <v>40.058333333333302</v>
      </c>
      <c r="P198" s="1">
        <v>27.9166666666666</v>
      </c>
      <c r="Q198" s="1">
        <v>23.258333333333301</v>
      </c>
      <c r="R198" s="1">
        <v>20.350000000000001</v>
      </c>
      <c r="S198" s="1">
        <v>21.983333333333299</v>
      </c>
      <c r="T198" s="1">
        <v>35.658333333333303</v>
      </c>
      <c r="U198" s="1">
        <v>94.408333333333303</v>
      </c>
      <c r="V198" s="1">
        <v>144.38333333333301</v>
      </c>
      <c r="W198" s="1">
        <v>131.22499999999999</v>
      </c>
      <c r="X198" s="1">
        <v>145.516666666666</v>
      </c>
      <c r="Y198" s="1">
        <v>178.375</v>
      </c>
      <c r="Z198" s="1">
        <v>250.558333333333</v>
      </c>
      <c r="AA198" s="1">
        <v>419.64166666666603</v>
      </c>
      <c r="AB198" s="1">
        <v>508.65833333333302</v>
      </c>
      <c r="AC198" s="1">
        <v>749.65</v>
      </c>
      <c r="AD198" s="1">
        <v>1203.9000000000001</v>
      </c>
      <c r="AE198" s="1">
        <v>1393.69166666666</v>
      </c>
      <c r="AF198" s="1">
        <v>1370.6666666666599</v>
      </c>
      <c r="AG198" s="1">
        <v>983.17499999999995</v>
      </c>
      <c r="AH198" s="1">
        <v>465.375</v>
      </c>
      <c r="AI198" s="1">
        <v>318.24166666666599</v>
      </c>
      <c r="AJ198" s="1">
        <v>322.22500000000002</v>
      </c>
      <c r="AK198" s="1">
        <v>240.6</v>
      </c>
      <c r="AL198" s="1">
        <v>100.81666666666599</v>
      </c>
      <c r="AM198" s="1">
        <v>9190.3333333333303</v>
      </c>
      <c r="AN198" s="1">
        <v>1</v>
      </c>
      <c r="AO198" s="1">
        <v>1357.2333333333299</v>
      </c>
      <c r="AP198" s="1">
        <v>1448.55</v>
      </c>
      <c r="AQ198" s="1">
        <v>1115.45</v>
      </c>
      <c r="AR198" s="1">
        <v>194839</v>
      </c>
      <c r="AS198" s="1">
        <v>194840</v>
      </c>
      <c r="AT198" s="1">
        <v>60319</v>
      </c>
      <c r="AU198" s="1">
        <v>59228</v>
      </c>
      <c r="AV198" s="1">
        <v>921.4404296875</v>
      </c>
      <c r="AW198" s="1">
        <v>1585.07971191406</v>
      </c>
      <c r="AX198" s="1">
        <v>1549.61437988281</v>
      </c>
      <c r="AY198" s="1">
        <v>2530.2021484375</v>
      </c>
      <c r="AZ198" s="1">
        <v>607.00860595703102</v>
      </c>
      <c r="BA198" s="1">
        <v>1385.64025878906</v>
      </c>
      <c r="BB198" s="1">
        <v>631.00860595703102</v>
      </c>
      <c r="BC198" s="1">
        <v>2563.64794921875</v>
      </c>
      <c r="BD198" s="1">
        <v>1677.2216796875</v>
      </c>
      <c r="BE198" s="1">
        <v>523.68341064453102</v>
      </c>
      <c r="BF198" s="1">
        <v>10</v>
      </c>
      <c r="BG198" s="1">
        <v>5231.20849609375</v>
      </c>
      <c r="BH198" s="1">
        <f t="shared" si="9"/>
        <v>19215.755676269524</v>
      </c>
      <c r="BI198" s="1">
        <f t="shared" si="10"/>
        <v>10025.422342936194</v>
      </c>
      <c r="BJ198" s="1">
        <f t="shared" si="11"/>
        <v>100509093.15424424</v>
      </c>
    </row>
    <row r="199" spans="1:62" x14ac:dyDescent="0.25">
      <c r="A199" s="1">
        <v>198961</v>
      </c>
      <c r="B199" s="1">
        <v>199173</v>
      </c>
      <c r="C199" s="1">
        <v>207</v>
      </c>
      <c r="D199" s="1">
        <v>2</v>
      </c>
      <c r="E199" s="1">
        <v>207</v>
      </c>
      <c r="F199" s="1">
        <v>207</v>
      </c>
      <c r="G199" s="1">
        <v>5</v>
      </c>
      <c r="H199" s="1">
        <v>5</v>
      </c>
      <c r="I199" s="1">
        <v>155.31</v>
      </c>
      <c r="J199" s="1">
        <v>155.37</v>
      </c>
      <c r="K199" s="1" t="s">
        <v>130</v>
      </c>
      <c r="L199" s="1">
        <v>1</v>
      </c>
      <c r="M199" s="1" t="s">
        <v>126</v>
      </c>
      <c r="N199" s="1">
        <v>207</v>
      </c>
      <c r="O199" s="1">
        <v>97.566666666666606</v>
      </c>
      <c r="P199" s="1">
        <v>56.149999999999899</v>
      </c>
      <c r="Q199" s="1">
        <v>46.866666666666603</v>
      </c>
      <c r="R199" s="1">
        <v>36.633333333333297</v>
      </c>
      <c r="S199" s="1">
        <v>60.5833333333333</v>
      </c>
      <c r="T199" s="1">
        <v>133.75833333333301</v>
      </c>
      <c r="U199" s="1">
        <v>273.88333333333298</v>
      </c>
      <c r="V199" s="1">
        <v>375.558333333333</v>
      </c>
      <c r="W199" s="1">
        <v>370.35833333333301</v>
      </c>
      <c r="X199" s="1">
        <v>445.67500000000001</v>
      </c>
      <c r="Y199" s="1">
        <v>554</v>
      </c>
      <c r="Z199" s="1">
        <v>633.24166666666599</v>
      </c>
      <c r="AA199" s="1">
        <v>675.99166666666599</v>
      </c>
      <c r="AB199" s="1">
        <v>757.04999999999905</v>
      </c>
      <c r="AC199" s="1">
        <v>1094.06666666666</v>
      </c>
      <c r="AD199" s="1">
        <v>1352.7</v>
      </c>
      <c r="AE199" s="1">
        <v>1449.86666666666</v>
      </c>
      <c r="AF199" s="1">
        <v>1263.11666666666</v>
      </c>
      <c r="AG199" s="1">
        <v>892.42499999999905</v>
      </c>
      <c r="AH199" s="1">
        <v>619.09166666666601</v>
      </c>
      <c r="AI199" s="1">
        <v>483.31666666666598</v>
      </c>
      <c r="AJ199" s="1">
        <v>491.4</v>
      </c>
      <c r="AK199" s="1">
        <v>388.90833333333302</v>
      </c>
      <c r="AL199" s="1">
        <v>206.666666666666</v>
      </c>
      <c r="AM199" s="1">
        <v>12758.8749999999</v>
      </c>
      <c r="AN199" s="1">
        <v>1</v>
      </c>
      <c r="AO199" s="1">
        <v>2620.2833333333301</v>
      </c>
      <c r="AP199" s="1">
        <v>1511.5166666666601</v>
      </c>
      <c r="AQ199" s="1">
        <v>1868.0916666666601</v>
      </c>
      <c r="AR199" s="1">
        <v>194961</v>
      </c>
      <c r="AS199" s="1">
        <v>195173</v>
      </c>
      <c r="AT199" s="1">
        <v>112626</v>
      </c>
      <c r="AU199" s="1">
        <v>114243</v>
      </c>
      <c r="AV199" s="1">
        <v>965.46917724609295</v>
      </c>
      <c r="AW199" s="1">
        <v>1477.49047851562</v>
      </c>
      <c r="AX199" s="1">
        <v>1435.62048339843</v>
      </c>
      <c r="AY199" s="1">
        <v>1882.4033203125</v>
      </c>
      <c r="AZ199" s="1">
        <v>605.294189453125</v>
      </c>
      <c r="BA199" s="1">
        <v>1289.16784667968</v>
      </c>
      <c r="BB199" s="1">
        <v>590.41888427734295</v>
      </c>
      <c r="BC199" s="1">
        <v>2100.806640625</v>
      </c>
      <c r="BD199" s="1">
        <v>1594.7470703125</v>
      </c>
      <c r="BE199" s="1">
        <v>483.7177734375</v>
      </c>
      <c r="BF199" s="1">
        <v>160.30000305175699</v>
      </c>
      <c r="BG199" s="1">
        <v>4297.90283203125</v>
      </c>
      <c r="BH199" s="1">
        <f t="shared" si="9"/>
        <v>16883.338699340798</v>
      </c>
      <c r="BI199" s="1">
        <f t="shared" si="10"/>
        <v>4124.4636993408985</v>
      </c>
      <c r="BJ199" s="1">
        <f t="shared" si="11"/>
        <v>17011200.807180811</v>
      </c>
    </row>
    <row r="200" spans="1:62" x14ac:dyDescent="0.25">
      <c r="A200" s="1">
        <v>198963</v>
      </c>
      <c r="B200" s="1">
        <v>198972</v>
      </c>
      <c r="C200" s="1">
        <v>205</v>
      </c>
      <c r="D200" s="1">
        <v>2</v>
      </c>
      <c r="E200" s="1">
        <v>205</v>
      </c>
      <c r="F200" s="1">
        <v>205</v>
      </c>
      <c r="G200" s="1">
        <v>5</v>
      </c>
      <c r="H200" s="1">
        <v>5</v>
      </c>
      <c r="I200" s="1">
        <v>185.07</v>
      </c>
      <c r="J200" s="1">
        <v>185.13</v>
      </c>
      <c r="K200" s="1" t="s">
        <v>130</v>
      </c>
      <c r="L200" s="1">
        <v>1</v>
      </c>
      <c r="M200" s="1" t="s">
        <v>126</v>
      </c>
      <c r="N200" s="1">
        <v>205</v>
      </c>
      <c r="O200" s="1">
        <v>27.766666666666602</v>
      </c>
      <c r="P200" s="1">
        <v>20.2083333333333</v>
      </c>
      <c r="Q200" s="1">
        <v>16.875</v>
      </c>
      <c r="R200" s="1">
        <v>27.483333333333299</v>
      </c>
      <c r="S200" s="1">
        <v>90.15</v>
      </c>
      <c r="T200" s="1">
        <v>387.08333333333297</v>
      </c>
      <c r="U200" s="1">
        <v>818.69166666666604</v>
      </c>
      <c r="V200" s="1">
        <v>847.82500000000005</v>
      </c>
      <c r="W200" s="1">
        <v>633.58333333333303</v>
      </c>
      <c r="X200" s="1">
        <v>582.82499999999902</v>
      </c>
      <c r="Y200" s="1">
        <v>548.53333333333296</v>
      </c>
      <c r="Z200" s="1">
        <v>509.90833333333302</v>
      </c>
      <c r="AA200" s="1">
        <v>515.54999999999995</v>
      </c>
      <c r="AB200" s="1">
        <v>536.30833333333305</v>
      </c>
      <c r="AC200" s="1">
        <v>630.31666666666604</v>
      </c>
      <c r="AD200" s="1">
        <v>750.75833333333298</v>
      </c>
      <c r="AE200" s="1">
        <v>883.41666666666595</v>
      </c>
      <c r="AF200" s="1">
        <v>918.625</v>
      </c>
      <c r="AG200" s="1">
        <v>541.07500000000005</v>
      </c>
      <c r="AH200" s="1">
        <v>336.85833333333301</v>
      </c>
      <c r="AI200" s="1">
        <v>256.69166666666598</v>
      </c>
      <c r="AJ200" s="1">
        <v>218.041666666666</v>
      </c>
      <c r="AK200" s="1">
        <v>145.15833333333299</v>
      </c>
      <c r="AL200" s="1">
        <v>79.3333333333333</v>
      </c>
      <c r="AM200" s="1">
        <v>10323.0666666666</v>
      </c>
      <c r="AN200" s="1">
        <v>1</v>
      </c>
      <c r="AO200" s="1">
        <v>2110.3000000000002</v>
      </c>
      <c r="AP200" s="1">
        <v>877.93333333333305</v>
      </c>
      <c r="AQ200" s="1">
        <v>881.70833333333303</v>
      </c>
      <c r="AR200" s="1">
        <v>194963</v>
      </c>
      <c r="AS200" s="1">
        <v>194972</v>
      </c>
      <c r="AT200" s="1">
        <v>31745</v>
      </c>
      <c r="AU200" s="1">
        <v>36366</v>
      </c>
      <c r="AV200" s="1">
        <v>1273.83422851562</v>
      </c>
      <c r="AW200" s="1">
        <v>1108</v>
      </c>
      <c r="AX200" s="1">
        <v>1240</v>
      </c>
      <c r="AY200" s="1">
        <v>2285</v>
      </c>
      <c r="AZ200" s="1">
        <v>1443.37829589843</v>
      </c>
      <c r="BA200" s="1">
        <v>1235.40002441406</v>
      </c>
      <c r="BB200" s="1">
        <v>1135.39965820312</v>
      </c>
      <c r="BC200" s="1">
        <v>1833.64990234375</v>
      </c>
      <c r="BD200" s="1">
        <v>1186</v>
      </c>
      <c r="BE200" s="1">
        <v>1201.07446289062</v>
      </c>
      <c r="BF200" s="1">
        <v>609.59997558593705</v>
      </c>
      <c r="BG200" s="1">
        <v>4775.2001953125</v>
      </c>
      <c r="BH200" s="1">
        <f t="shared" si="9"/>
        <v>19326.536743164037</v>
      </c>
      <c r="BI200" s="1">
        <f t="shared" si="10"/>
        <v>9003.4700764974368</v>
      </c>
      <c r="BJ200" s="1">
        <f t="shared" si="11"/>
        <v>81062473.418384761</v>
      </c>
    </row>
    <row r="201" spans="1:62" x14ac:dyDescent="0.25">
      <c r="A201" s="1">
        <v>198977</v>
      </c>
      <c r="B201" s="1">
        <v>199668</v>
      </c>
      <c r="C201" s="1">
        <v>275</v>
      </c>
      <c r="D201" s="1">
        <v>2</v>
      </c>
      <c r="E201" s="1">
        <v>275</v>
      </c>
      <c r="F201" s="1">
        <v>275</v>
      </c>
      <c r="G201" s="1">
        <v>5</v>
      </c>
      <c r="H201" s="1">
        <v>5</v>
      </c>
      <c r="I201" s="1">
        <v>173.28</v>
      </c>
      <c r="J201" s="1">
        <v>173.34</v>
      </c>
      <c r="K201" s="1" t="s">
        <v>130</v>
      </c>
      <c r="L201" s="1">
        <v>1</v>
      </c>
      <c r="M201" s="1" t="s">
        <v>126</v>
      </c>
      <c r="N201" s="1">
        <v>275</v>
      </c>
      <c r="O201" s="1">
        <v>23.783333333333299</v>
      </c>
      <c r="P201" s="1">
        <v>19.483333333333299</v>
      </c>
      <c r="Q201" s="1">
        <v>16.599999999999898</v>
      </c>
      <c r="R201" s="1">
        <v>16.574999999999999</v>
      </c>
      <c r="S201" s="1">
        <v>36.674999999999997</v>
      </c>
      <c r="T201" s="1">
        <v>431.683333333333</v>
      </c>
      <c r="U201" s="1">
        <v>1066.95</v>
      </c>
      <c r="V201" s="1">
        <v>1320.57499999999</v>
      </c>
      <c r="W201" s="1">
        <v>1167.9166666666599</v>
      </c>
      <c r="X201" s="1">
        <v>868.36666666666599</v>
      </c>
      <c r="Y201" s="1">
        <v>693.474999999999</v>
      </c>
      <c r="Z201" s="1">
        <v>400.916666666666</v>
      </c>
      <c r="AA201" s="1">
        <v>332.19166666666598</v>
      </c>
      <c r="AB201" s="1">
        <v>330.60833333333301</v>
      </c>
      <c r="AC201" s="1">
        <v>352.98333333333301</v>
      </c>
      <c r="AD201" s="1">
        <v>388.625</v>
      </c>
      <c r="AE201" s="1">
        <v>395.23333333333301</v>
      </c>
      <c r="AF201" s="1">
        <v>419.49166666666599</v>
      </c>
      <c r="AG201" s="1">
        <v>333.98333333333301</v>
      </c>
      <c r="AH201" s="1">
        <v>183.416666666666</v>
      </c>
      <c r="AI201" s="1">
        <v>129.31666666666601</v>
      </c>
      <c r="AJ201" s="1">
        <v>106.99166666666601</v>
      </c>
      <c r="AK201" s="1">
        <v>70.991666666666603</v>
      </c>
      <c r="AL201" s="1">
        <v>39.5</v>
      </c>
      <c r="AM201" s="1">
        <v>9146.3333333333303</v>
      </c>
      <c r="AN201" s="1">
        <v>1</v>
      </c>
      <c r="AO201" s="1">
        <v>1757.19166666666</v>
      </c>
      <c r="AP201" s="1">
        <v>517.4</v>
      </c>
      <c r="AQ201" s="1">
        <v>459.916666666666</v>
      </c>
      <c r="AR201" s="1">
        <v>194977</v>
      </c>
      <c r="AS201" s="1">
        <v>195668</v>
      </c>
      <c r="AT201" s="1">
        <v>60943</v>
      </c>
      <c r="AU201" s="1">
        <v>62182</v>
      </c>
      <c r="AV201" s="1">
        <v>1223.59313964843</v>
      </c>
      <c r="AW201" s="1">
        <v>1138.0009765625</v>
      </c>
      <c r="AX201" s="1">
        <v>1274.37622070312</v>
      </c>
      <c r="AY201" s="1">
        <v>2981.4013671875</v>
      </c>
      <c r="AZ201" s="1">
        <v>1604.3671875</v>
      </c>
      <c r="BA201" s="1">
        <v>1487.77233886718</v>
      </c>
      <c r="BB201" s="1">
        <v>1411.31750488281</v>
      </c>
      <c r="BC201" s="1">
        <v>1940.14892578125</v>
      </c>
      <c r="BD201" s="1">
        <v>1112.60278320312</v>
      </c>
      <c r="BE201" s="1">
        <v>1410.71655273437</v>
      </c>
      <c r="BF201" s="1">
        <v>755.90002441406205</v>
      </c>
      <c r="BG201" s="1">
        <v>5687.21875</v>
      </c>
      <c r="BH201" s="1">
        <f t="shared" si="9"/>
        <v>22027.415771484342</v>
      </c>
      <c r="BI201" s="1">
        <f t="shared" si="10"/>
        <v>12881.082438151012</v>
      </c>
      <c r="BJ201" s="1">
        <f t="shared" si="11"/>
        <v>165922284.77844241</v>
      </c>
    </row>
    <row r="202" spans="1:62" x14ac:dyDescent="0.25">
      <c r="A202" s="1">
        <v>198979</v>
      </c>
      <c r="B202" s="1">
        <v>199527</v>
      </c>
      <c r="C202" s="1">
        <v>17</v>
      </c>
      <c r="D202" s="1">
        <v>2</v>
      </c>
      <c r="E202" s="1">
        <v>17</v>
      </c>
      <c r="F202" s="1">
        <v>17</v>
      </c>
      <c r="G202" s="1">
        <v>405</v>
      </c>
      <c r="H202" s="1">
        <v>405</v>
      </c>
      <c r="I202" s="1">
        <v>19.21</v>
      </c>
      <c r="J202" s="1">
        <v>19.2</v>
      </c>
      <c r="K202" s="1" t="s">
        <v>130</v>
      </c>
      <c r="L202" s="1">
        <v>1</v>
      </c>
      <c r="M202" s="1" t="s">
        <v>126</v>
      </c>
      <c r="N202" s="1">
        <v>17</v>
      </c>
      <c r="O202" s="1">
        <v>30.266666666666602</v>
      </c>
      <c r="P202" s="1">
        <v>27.591666666666601</v>
      </c>
      <c r="Q202" s="1">
        <v>16.175000000000001</v>
      </c>
      <c r="R202" s="1">
        <v>23.941666666666599</v>
      </c>
      <c r="S202" s="1">
        <v>82.658333333333303</v>
      </c>
      <c r="T202" s="1">
        <v>251.141666666666</v>
      </c>
      <c r="U202" s="1">
        <v>743.97500000000002</v>
      </c>
      <c r="V202" s="1">
        <v>1189.0916666666601</v>
      </c>
      <c r="W202" s="1">
        <v>1207.8333333333301</v>
      </c>
      <c r="X202" s="1">
        <v>927.55</v>
      </c>
      <c r="Y202" s="1">
        <v>556.18333333333305</v>
      </c>
      <c r="Z202" s="1">
        <v>435.666666666666</v>
      </c>
      <c r="AA202" s="1">
        <v>428.19166666666598</v>
      </c>
      <c r="AB202" s="1">
        <v>435.46666666666601</v>
      </c>
      <c r="AC202" s="1">
        <v>539.21666666666601</v>
      </c>
      <c r="AD202" s="1">
        <v>641.42499999999995</v>
      </c>
      <c r="AE202" s="1">
        <v>670.06666666666604</v>
      </c>
      <c r="AF202" s="1">
        <v>642.75</v>
      </c>
      <c r="AG202" s="1">
        <v>479.75</v>
      </c>
      <c r="AH202" s="1">
        <v>381.8</v>
      </c>
      <c r="AI202" s="1">
        <v>267.15833333333302</v>
      </c>
      <c r="AJ202" s="1">
        <v>234.92500000000001</v>
      </c>
      <c r="AK202" s="1">
        <v>152.78333333333299</v>
      </c>
      <c r="AL202" s="1">
        <v>96.741666666666603</v>
      </c>
      <c r="AM202" s="1">
        <v>10462.3499999999</v>
      </c>
      <c r="AN202" s="1">
        <v>0</v>
      </c>
      <c r="AO202" s="1">
        <v>1855.50833333333</v>
      </c>
      <c r="AP202" s="1">
        <v>861.54999999999905</v>
      </c>
      <c r="AQ202" s="1">
        <v>0</v>
      </c>
      <c r="AR202" s="1">
        <v>194979</v>
      </c>
      <c r="AS202" s="1">
        <v>195527</v>
      </c>
      <c r="AT202" s="1">
        <v>64740</v>
      </c>
      <c r="AU202" s="1">
        <v>67996</v>
      </c>
      <c r="AV202" s="1">
        <v>1285.55871582031</v>
      </c>
      <c r="AW202" s="1">
        <v>1141.99951171875</v>
      </c>
      <c r="AX202" s="1">
        <v>1235.88293457031</v>
      </c>
      <c r="AZ202" s="1">
        <v>1519.13415527343</v>
      </c>
      <c r="BA202" s="1">
        <v>1260.78540039062</v>
      </c>
      <c r="BB202" s="1">
        <v>1256.75915527343</v>
      </c>
      <c r="BC202" s="1">
        <v>1860.2998046875</v>
      </c>
      <c r="BD202" s="1">
        <v>1202.02258300781</v>
      </c>
      <c r="BE202" s="1">
        <v>1253.73376464843</v>
      </c>
      <c r="BG202" s="1">
        <v>4873.1337890625</v>
      </c>
      <c r="BH202" s="1">
        <f t="shared" si="9"/>
        <v>16889.309814453089</v>
      </c>
      <c r="BI202" s="1">
        <f t="shared" si="10"/>
        <v>6426.9598144531883</v>
      </c>
      <c r="BJ202" s="1">
        <f t="shared" si="11"/>
        <v>41305812.456596158</v>
      </c>
    </row>
    <row r="203" spans="1:62" x14ac:dyDescent="0.25">
      <c r="A203" s="1">
        <v>198985</v>
      </c>
      <c r="B203" s="1">
        <v>198986</v>
      </c>
      <c r="C203" s="1">
        <v>206</v>
      </c>
      <c r="D203" s="1">
        <v>2</v>
      </c>
      <c r="E203" s="1">
        <v>206</v>
      </c>
      <c r="F203" s="1">
        <v>206</v>
      </c>
      <c r="G203" s="1">
        <v>5</v>
      </c>
      <c r="H203" s="1">
        <v>5</v>
      </c>
      <c r="I203" s="1">
        <v>175.51</v>
      </c>
      <c r="J203" s="1">
        <v>175.57</v>
      </c>
      <c r="K203" s="1" t="s">
        <v>130</v>
      </c>
      <c r="L203" s="1">
        <v>1</v>
      </c>
      <c r="M203" s="1" t="s">
        <v>126</v>
      </c>
      <c r="N203" s="1">
        <v>206</v>
      </c>
      <c r="O203" s="1">
        <v>16.324999999999999</v>
      </c>
      <c r="P203" s="1">
        <v>9.3833333333333293</v>
      </c>
      <c r="Q203" s="1">
        <v>6.2333333333333298</v>
      </c>
      <c r="R203" s="1">
        <v>15.5166666666666</v>
      </c>
      <c r="S203" s="1">
        <v>81.0416666666666</v>
      </c>
      <c r="T203" s="1">
        <v>471.375</v>
      </c>
      <c r="U203" s="1">
        <v>1226.0333333333299</v>
      </c>
      <c r="V203" s="1">
        <v>1507.9666666666601</v>
      </c>
      <c r="W203" s="1">
        <v>1315.9166666666599</v>
      </c>
      <c r="X203" s="1">
        <v>1006.1</v>
      </c>
      <c r="Y203" s="1">
        <v>793.02499999999998</v>
      </c>
      <c r="Z203" s="1">
        <v>650</v>
      </c>
      <c r="AA203" s="1">
        <v>603.45000000000005</v>
      </c>
      <c r="AB203" s="1">
        <v>594.224999999999</v>
      </c>
      <c r="AC203" s="1">
        <v>640.18333333333305</v>
      </c>
      <c r="AD203" s="1">
        <v>672.92499999999995</v>
      </c>
      <c r="AE203" s="1">
        <v>729.46666666666601</v>
      </c>
      <c r="AF203" s="1">
        <v>801.60833333333301</v>
      </c>
      <c r="AG203" s="1">
        <v>636.18333333333305</v>
      </c>
      <c r="AH203" s="1">
        <v>377.09166666666601</v>
      </c>
      <c r="AI203" s="1">
        <v>284.67500000000001</v>
      </c>
      <c r="AJ203" s="1">
        <v>244.52500000000001</v>
      </c>
      <c r="AK203" s="1">
        <v>159.42500000000001</v>
      </c>
      <c r="AL203" s="1">
        <v>81.941666666666606</v>
      </c>
      <c r="AM203" s="1">
        <v>12924.616666666599</v>
      </c>
      <c r="AN203" s="1">
        <v>1</v>
      </c>
      <c r="AO203" s="1">
        <v>2640.7</v>
      </c>
      <c r="AP203" s="1">
        <v>1013.275</v>
      </c>
      <c r="AQ203" s="1">
        <v>899.06666666666604</v>
      </c>
      <c r="AR203" s="1">
        <v>194985</v>
      </c>
      <c r="AS203" s="1">
        <v>194986</v>
      </c>
      <c r="AT203" s="1">
        <v>55705</v>
      </c>
      <c r="AU203" s="1">
        <v>56399</v>
      </c>
      <c r="AV203" s="1">
        <v>1536.63439941406</v>
      </c>
      <c r="AW203" s="1">
        <v>1480.6259765625</v>
      </c>
      <c r="AX203" s="1">
        <v>1561.31518554687</v>
      </c>
      <c r="AY203" s="1">
        <v>3684.201171875</v>
      </c>
      <c r="AZ203" s="1">
        <v>1835.775390625</v>
      </c>
      <c r="BA203" s="1">
        <v>1670.33911132812</v>
      </c>
      <c r="BB203" s="1">
        <v>1622.97546386718</v>
      </c>
      <c r="BC203" s="1">
        <v>2405.84912109375</v>
      </c>
      <c r="BD203" s="1">
        <v>1461.60278320312</v>
      </c>
      <c r="BE203" s="1">
        <v>1621.69970703125</v>
      </c>
      <c r="BF203" s="1">
        <v>940.90002441406205</v>
      </c>
      <c r="BG203" s="1">
        <v>6394.0849609375</v>
      </c>
      <c r="BH203" s="1">
        <f t="shared" si="9"/>
        <v>26216.003295898412</v>
      </c>
      <c r="BI203" s="1">
        <f t="shared" si="10"/>
        <v>13291.386629231813</v>
      </c>
      <c r="BJ203" s="1">
        <f t="shared" si="11"/>
        <v>176660958.52772221</v>
      </c>
    </row>
    <row r="204" spans="1:62" x14ac:dyDescent="0.25">
      <c r="A204" s="1">
        <v>198993</v>
      </c>
      <c r="B204" s="1">
        <v>199039</v>
      </c>
      <c r="C204" s="1">
        <v>240</v>
      </c>
      <c r="D204" s="1">
        <v>2</v>
      </c>
      <c r="E204" s="1">
        <v>240</v>
      </c>
      <c r="F204" s="1">
        <v>240</v>
      </c>
      <c r="G204" s="1">
        <v>5</v>
      </c>
      <c r="H204" s="1">
        <v>5</v>
      </c>
      <c r="I204" s="1">
        <v>183.22</v>
      </c>
      <c r="J204" s="1">
        <v>183.28</v>
      </c>
      <c r="K204" s="1" t="s">
        <v>130</v>
      </c>
      <c r="L204" s="1">
        <v>1</v>
      </c>
      <c r="M204" s="1" t="s">
        <v>126</v>
      </c>
      <c r="N204" s="1">
        <v>240</v>
      </c>
      <c r="O204" s="1">
        <v>59.683333333333302</v>
      </c>
      <c r="P204" s="1">
        <v>30.1</v>
      </c>
      <c r="Q204" s="1">
        <v>20.8</v>
      </c>
      <c r="R204" s="1">
        <v>18.4166666666666</v>
      </c>
      <c r="S204" s="1">
        <v>26.108333333333299</v>
      </c>
      <c r="T204" s="1">
        <v>66.108333333333306</v>
      </c>
      <c r="U204" s="1">
        <v>179.34166666666599</v>
      </c>
      <c r="V204" s="1">
        <v>257.78333333333302</v>
      </c>
      <c r="W204" s="1">
        <v>249.67500000000001</v>
      </c>
      <c r="X204" s="1">
        <v>288.34166666666601</v>
      </c>
      <c r="Y204" s="1">
        <v>353.61666666666599</v>
      </c>
      <c r="Z204" s="1">
        <v>404.11666666666599</v>
      </c>
      <c r="AA204" s="1">
        <v>512.22500000000002</v>
      </c>
      <c r="AB204" s="1">
        <v>567.51666666666597</v>
      </c>
      <c r="AC204" s="1">
        <v>773.80833333333305</v>
      </c>
      <c r="AD204" s="1">
        <v>1110.38333333333</v>
      </c>
      <c r="AE204" s="1">
        <v>1248.94999999999</v>
      </c>
      <c r="AF204" s="1">
        <v>1096.49166666666</v>
      </c>
      <c r="AG204" s="1">
        <v>853.8</v>
      </c>
      <c r="AH204" s="1">
        <v>499.26666666666603</v>
      </c>
      <c r="AI204" s="1">
        <v>346.99166666666599</v>
      </c>
      <c r="AJ204" s="1">
        <v>317.97500000000002</v>
      </c>
      <c r="AK204" s="1">
        <v>234.46666666666599</v>
      </c>
      <c r="AL204" s="1">
        <v>122.258333333333</v>
      </c>
      <c r="AM204" s="1">
        <v>9638.2249999999894</v>
      </c>
      <c r="AN204" s="1">
        <v>1</v>
      </c>
      <c r="AO204" s="1">
        <v>1837.4749999999999</v>
      </c>
      <c r="AP204" s="1">
        <v>1353.06666666666</v>
      </c>
      <c r="AQ204" s="1">
        <v>1176.8</v>
      </c>
      <c r="AR204" s="1">
        <v>194993</v>
      </c>
      <c r="AS204" s="1">
        <v>195039</v>
      </c>
      <c r="AT204" s="1">
        <v>183780</v>
      </c>
      <c r="AU204" s="1">
        <v>37540</v>
      </c>
      <c r="AV204" s="1">
        <v>763.72265625</v>
      </c>
      <c r="AW204" s="1">
        <v>1595.42529296875</v>
      </c>
      <c r="AX204" s="1">
        <v>1676.04699707031</v>
      </c>
      <c r="AY204" s="1">
        <v>2458.80078125</v>
      </c>
      <c r="AZ204" s="1">
        <v>590.33331298828102</v>
      </c>
      <c r="BA204" s="1">
        <v>1394.69445800781</v>
      </c>
      <c r="BB204" s="1">
        <v>513.33331298828102</v>
      </c>
      <c r="BC204" s="1">
        <v>2698.24951171875</v>
      </c>
      <c r="BD204" s="1">
        <v>1734.94311523437</v>
      </c>
      <c r="BE204" s="1">
        <v>483.33334350585898</v>
      </c>
      <c r="BF204" s="1">
        <v>6</v>
      </c>
      <c r="BG204" s="1">
        <v>4826.990234375</v>
      </c>
      <c r="BH204" s="1">
        <f t="shared" si="9"/>
        <v>18741.873016357411</v>
      </c>
      <c r="BI204" s="1">
        <f t="shared" si="10"/>
        <v>9103.6480163574215</v>
      </c>
      <c r="BJ204" s="1">
        <f t="shared" si="11"/>
        <v>82876407.205728412</v>
      </c>
    </row>
    <row r="205" spans="1:62" x14ac:dyDescent="0.25">
      <c r="A205" s="1">
        <v>198995</v>
      </c>
      <c r="B205" s="1">
        <v>199711</v>
      </c>
      <c r="C205" s="1">
        <v>44</v>
      </c>
      <c r="D205" s="1">
        <v>2</v>
      </c>
      <c r="E205" s="1">
        <v>44</v>
      </c>
      <c r="F205" s="1">
        <v>44</v>
      </c>
      <c r="G205" s="1">
        <v>405</v>
      </c>
      <c r="H205" s="1">
        <v>405</v>
      </c>
      <c r="I205" s="1">
        <v>5.32</v>
      </c>
      <c r="J205" s="1">
        <v>5.29</v>
      </c>
      <c r="K205" s="1" t="s">
        <v>130</v>
      </c>
      <c r="L205" s="1">
        <v>1</v>
      </c>
      <c r="M205" s="1" t="s">
        <v>126</v>
      </c>
      <c r="N205" s="1">
        <v>44</v>
      </c>
      <c r="O205" s="1">
        <v>58.774999999999999</v>
      </c>
      <c r="P205" s="1">
        <v>31.024999999999999</v>
      </c>
      <c r="Q205" s="1">
        <v>29.2</v>
      </c>
      <c r="R205" s="1">
        <v>26.75</v>
      </c>
      <c r="S205" s="1">
        <v>114.61666666666601</v>
      </c>
      <c r="T205" s="1">
        <v>256.89999999999998</v>
      </c>
      <c r="U205" s="1">
        <v>476.76666666666603</v>
      </c>
      <c r="V205" s="1">
        <v>592.60833333333301</v>
      </c>
      <c r="W205" s="1">
        <v>543.5</v>
      </c>
      <c r="X205" s="1">
        <v>550.64166666666597</v>
      </c>
      <c r="Y205" s="1">
        <v>630.20000000000005</v>
      </c>
      <c r="Z205" s="1">
        <v>657.15833333333296</v>
      </c>
      <c r="AA205" s="1">
        <v>667.96666666666601</v>
      </c>
      <c r="AB205" s="1">
        <v>747.43333333333305</v>
      </c>
      <c r="AC205" s="1">
        <v>934.27499999999998</v>
      </c>
      <c r="AD205" s="1">
        <v>1121.6666666666599</v>
      </c>
      <c r="AE205" s="1">
        <v>1151.36666666666</v>
      </c>
      <c r="AF205" s="1">
        <v>1068.3916666666601</v>
      </c>
      <c r="AG205" s="1">
        <v>972.7</v>
      </c>
      <c r="AH205" s="1">
        <v>979.15833333333296</v>
      </c>
      <c r="AI205" s="1">
        <v>606.14166666666597</v>
      </c>
      <c r="AJ205" s="1">
        <v>500.36666666666599</v>
      </c>
      <c r="AK205" s="1">
        <v>321.99166666666599</v>
      </c>
      <c r="AL205" s="1">
        <v>173.63333333333301</v>
      </c>
      <c r="AM205" s="1">
        <v>13213.233333333301</v>
      </c>
      <c r="AN205" s="1">
        <v>0</v>
      </c>
      <c r="AO205" s="1">
        <v>2702.75833333333</v>
      </c>
      <c r="AP205" s="1">
        <v>1951.8583333333299</v>
      </c>
      <c r="AQ205" s="1">
        <v>0</v>
      </c>
      <c r="AR205" s="1">
        <v>194995</v>
      </c>
      <c r="AS205" s="1">
        <v>195711</v>
      </c>
      <c r="AT205" s="1">
        <v>109142</v>
      </c>
      <c r="AU205" s="1">
        <v>184264</v>
      </c>
      <c r="AV205" s="1">
        <v>1021.46380615234</v>
      </c>
      <c r="AW205" s="1">
        <v>1313.525390625</v>
      </c>
      <c r="AX205" s="1">
        <v>1303.88537597656</v>
      </c>
      <c r="AZ205" s="1">
        <v>913.30096435546795</v>
      </c>
      <c r="BA205" s="1">
        <v>1190.63061523437</v>
      </c>
      <c r="BB205" s="1">
        <v>803.92590332031205</v>
      </c>
      <c r="BC205" s="1">
        <v>2110.84912109375</v>
      </c>
      <c r="BD205" s="1">
        <v>1349.26965332031</v>
      </c>
      <c r="BE205" s="1">
        <v>803.40051269531205</v>
      </c>
      <c r="BG205" s="1">
        <v>4575.140625</v>
      </c>
      <c r="BH205" s="1">
        <f t="shared" si="9"/>
        <v>15385.391967773423</v>
      </c>
      <c r="BI205" s="1">
        <f t="shared" si="10"/>
        <v>2172.1586344401221</v>
      </c>
      <c r="BJ205" s="1">
        <f t="shared" si="11"/>
        <v>4718273.1331727756</v>
      </c>
    </row>
    <row r="206" spans="1:62" x14ac:dyDescent="0.25">
      <c r="A206" s="1">
        <v>199002</v>
      </c>
      <c r="B206" s="1">
        <v>198829</v>
      </c>
      <c r="C206" s="1">
        <v>251</v>
      </c>
      <c r="D206" s="1">
        <v>2</v>
      </c>
      <c r="E206" s="1">
        <v>251</v>
      </c>
      <c r="F206" s="1">
        <v>251</v>
      </c>
      <c r="G206" s="1">
        <v>5</v>
      </c>
      <c r="H206" s="1">
        <v>5</v>
      </c>
      <c r="I206" s="1">
        <v>178.75</v>
      </c>
      <c r="J206" s="1">
        <v>178.81</v>
      </c>
      <c r="K206" s="1" t="s">
        <v>130</v>
      </c>
      <c r="L206" s="1">
        <v>1</v>
      </c>
      <c r="M206" s="1" t="s">
        <v>126</v>
      </c>
      <c r="N206" s="1">
        <v>251</v>
      </c>
      <c r="O206" s="1">
        <v>26.691666666666599</v>
      </c>
      <c r="P206" s="1">
        <v>17.183333333333302</v>
      </c>
      <c r="Q206" s="1">
        <v>12.875</v>
      </c>
      <c r="R206" s="1">
        <v>21.8666666666666</v>
      </c>
      <c r="S206" s="1">
        <v>86.966666666666598</v>
      </c>
      <c r="T206" s="1">
        <v>446.36666666666599</v>
      </c>
      <c r="U206" s="1">
        <v>989.69999999999902</v>
      </c>
      <c r="V206" s="1">
        <v>1025.86666666666</v>
      </c>
      <c r="W206" s="1">
        <v>870.75</v>
      </c>
      <c r="X206" s="1">
        <v>788.02499999999998</v>
      </c>
      <c r="Y206" s="1">
        <v>677.30833333333305</v>
      </c>
      <c r="Z206" s="1">
        <v>590.79999999999995</v>
      </c>
      <c r="AA206" s="1">
        <v>567.84166666666601</v>
      </c>
      <c r="AB206" s="1">
        <v>570.66666666666595</v>
      </c>
      <c r="AC206" s="1">
        <v>653.75833333333298</v>
      </c>
      <c r="AD206" s="1">
        <v>710.099999999999</v>
      </c>
      <c r="AE206" s="1">
        <v>795.65833333333296</v>
      </c>
      <c r="AF206" s="1">
        <v>871.39166666666597</v>
      </c>
      <c r="AG206" s="1">
        <v>639.23333333333301</v>
      </c>
      <c r="AH206" s="1">
        <v>368.48333333333301</v>
      </c>
      <c r="AI206" s="1">
        <v>268.14166666666603</v>
      </c>
      <c r="AJ206" s="1">
        <v>231.10833333333301</v>
      </c>
      <c r="AK206" s="1">
        <v>152.291666666666</v>
      </c>
      <c r="AL206" s="1">
        <v>79.683333333333294</v>
      </c>
      <c r="AM206" s="1">
        <v>11462.7583333333</v>
      </c>
      <c r="AN206" s="1">
        <v>1</v>
      </c>
      <c r="AO206" s="1">
        <v>2406.61666666666</v>
      </c>
      <c r="AP206" s="1">
        <v>1007.71666666666</v>
      </c>
      <c r="AQ206" s="1">
        <v>896.80833333333305</v>
      </c>
      <c r="AR206" s="1">
        <v>195002</v>
      </c>
      <c r="AS206" s="1">
        <v>194829</v>
      </c>
      <c r="AT206" s="1">
        <v>46778</v>
      </c>
      <c r="AU206" s="1">
        <v>49717</v>
      </c>
      <c r="AV206" s="1">
        <v>1344.00024414062</v>
      </c>
      <c r="AW206" s="1">
        <v>1272.00048828125</v>
      </c>
      <c r="AX206" s="1">
        <v>1409.06494140625</v>
      </c>
      <c r="AY206" s="1">
        <v>3063.6005859375</v>
      </c>
      <c r="AZ206" s="1">
        <v>1498.91467285156</v>
      </c>
      <c r="BA206" s="1">
        <v>1411.39794921875</v>
      </c>
      <c r="BB206" s="1">
        <v>1333.28967285156</v>
      </c>
      <c r="BC206" s="1">
        <v>2315.24951171875</v>
      </c>
      <c r="BD206" s="1">
        <v>1309.97827148437</v>
      </c>
      <c r="BE206" s="1">
        <v>1310.06433105468</v>
      </c>
      <c r="BF206" s="1">
        <v>714.20001220703102</v>
      </c>
      <c r="BG206" s="1">
        <v>5579.00048828125</v>
      </c>
      <c r="BH206" s="1">
        <f t="shared" si="9"/>
        <v>22560.761169433572</v>
      </c>
      <c r="BI206" s="1">
        <f t="shared" si="10"/>
        <v>11098.002836100271</v>
      </c>
      <c r="BJ206" s="1">
        <f t="shared" si="11"/>
        <v>123165666.95008966</v>
      </c>
    </row>
    <row r="207" spans="1:62" x14ac:dyDescent="0.25">
      <c r="A207" s="1">
        <v>199008</v>
      </c>
      <c r="B207" s="1">
        <v>199514</v>
      </c>
      <c r="C207" s="1">
        <v>271</v>
      </c>
      <c r="D207" s="1">
        <v>2</v>
      </c>
      <c r="E207" s="1">
        <v>271</v>
      </c>
      <c r="F207" s="1">
        <v>271</v>
      </c>
      <c r="G207" s="1">
        <v>5</v>
      </c>
      <c r="H207" s="1">
        <v>5</v>
      </c>
      <c r="I207" s="1">
        <v>180.17</v>
      </c>
      <c r="J207" s="1">
        <v>180.23</v>
      </c>
      <c r="K207" s="1" t="s">
        <v>130</v>
      </c>
      <c r="L207" s="1">
        <v>2</v>
      </c>
      <c r="M207" s="1" t="s">
        <v>126</v>
      </c>
      <c r="N207" s="1">
        <v>271</v>
      </c>
      <c r="O207" s="1">
        <v>51.483333333333299</v>
      </c>
      <c r="P207" s="1">
        <v>41.95</v>
      </c>
      <c r="Q207" s="1">
        <v>37.85</v>
      </c>
      <c r="R207" s="1">
        <v>47.066666666666599</v>
      </c>
      <c r="S207" s="1">
        <v>107.516666666666</v>
      </c>
      <c r="T207" s="1">
        <v>472.1</v>
      </c>
      <c r="U207" s="1">
        <v>1177.5</v>
      </c>
      <c r="V207" s="1">
        <v>1435.7166666666601</v>
      </c>
      <c r="W207" s="1">
        <v>1136.8999999999901</v>
      </c>
      <c r="X207" s="1">
        <v>878.31666666666604</v>
      </c>
      <c r="Y207" s="1">
        <v>693.5</v>
      </c>
      <c r="Z207" s="1">
        <v>595.68333333333305</v>
      </c>
      <c r="AA207" s="1">
        <v>578.65</v>
      </c>
      <c r="AB207" s="1">
        <v>590.099999999999</v>
      </c>
      <c r="AC207" s="1">
        <v>700.68333333333305</v>
      </c>
      <c r="AD207" s="1">
        <v>786.53333333333296</v>
      </c>
      <c r="AE207" s="1">
        <v>924.23333333333301</v>
      </c>
      <c r="AF207" s="1">
        <v>1034.7</v>
      </c>
      <c r="AG207" s="1">
        <v>716.35</v>
      </c>
      <c r="AH207" s="1">
        <v>403.933333333333</v>
      </c>
      <c r="AI207" s="1">
        <v>299.64999999999998</v>
      </c>
      <c r="AJ207" s="1">
        <v>261.38333333333298</v>
      </c>
      <c r="AK207" s="1">
        <v>186.95</v>
      </c>
      <c r="AL207" s="1">
        <v>114.15</v>
      </c>
      <c r="AM207" s="1">
        <v>13272.8999999999</v>
      </c>
      <c r="AN207" s="1">
        <v>1</v>
      </c>
      <c r="AO207" s="1">
        <v>2457.9333333333302</v>
      </c>
      <c r="AP207" s="1">
        <v>1120.2833333333299</v>
      </c>
      <c r="AQ207" s="1">
        <v>1148</v>
      </c>
      <c r="AR207" s="1">
        <v>195008</v>
      </c>
      <c r="AS207" s="1">
        <v>195514</v>
      </c>
      <c r="AT207" s="1">
        <v>184397</v>
      </c>
      <c r="AU207" s="1">
        <v>45700</v>
      </c>
      <c r="AV207" s="1">
        <v>1344.00024414062</v>
      </c>
      <c r="AW207" s="1">
        <v>1272.00048828125</v>
      </c>
      <c r="AX207" s="1">
        <v>1408.06494140625</v>
      </c>
      <c r="AY207" s="1">
        <v>3044.6005859375</v>
      </c>
      <c r="AZ207" s="1">
        <v>1496.58129882812</v>
      </c>
      <c r="BA207" s="1">
        <v>1411.39794921875</v>
      </c>
      <c r="BB207" s="1">
        <v>1330.95629882812</v>
      </c>
      <c r="BC207" s="1">
        <v>2306.24951171875</v>
      </c>
      <c r="BD207" s="1">
        <v>1309.97827148437</v>
      </c>
      <c r="BE207" s="1">
        <v>1307.73095703125</v>
      </c>
      <c r="BF207" s="1">
        <v>709.20001220703102</v>
      </c>
      <c r="BG207" s="1">
        <v>5579.00048828125</v>
      </c>
      <c r="BH207" s="1">
        <f t="shared" si="9"/>
        <v>22519.761047363259</v>
      </c>
      <c r="BI207" s="1">
        <f t="shared" si="10"/>
        <v>9246.8610473633598</v>
      </c>
      <c r="BJ207" s="1">
        <f t="shared" si="11"/>
        <v>85504439.229245812</v>
      </c>
    </row>
    <row r="208" spans="1:62" x14ac:dyDescent="0.25">
      <c r="A208" s="1">
        <v>199048</v>
      </c>
      <c r="B208" s="1">
        <v>199049</v>
      </c>
      <c r="C208" s="1">
        <v>166</v>
      </c>
      <c r="D208" s="1">
        <v>2</v>
      </c>
      <c r="E208" s="1">
        <v>166</v>
      </c>
      <c r="F208" s="1">
        <v>166</v>
      </c>
      <c r="G208" s="1">
        <v>5</v>
      </c>
      <c r="H208" s="1">
        <v>5</v>
      </c>
      <c r="I208" s="1">
        <v>193.03</v>
      </c>
      <c r="J208" s="1">
        <v>193.09</v>
      </c>
      <c r="K208" s="1" t="s">
        <v>130</v>
      </c>
      <c r="L208" s="1">
        <v>1</v>
      </c>
      <c r="M208" s="1" t="s">
        <v>126</v>
      </c>
      <c r="N208" s="1">
        <v>166</v>
      </c>
      <c r="O208" s="1">
        <v>27.816666666666599</v>
      </c>
      <c r="P208" s="1">
        <v>22.375</v>
      </c>
      <c r="Q208" s="1">
        <v>19.391666666666602</v>
      </c>
      <c r="R208" s="1">
        <v>24.591666666666601</v>
      </c>
      <c r="S208" s="1">
        <v>86.399999999999906</v>
      </c>
      <c r="T208" s="1">
        <v>293.08333333333297</v>
      </c>
      <c r="U208" s="1">
        <v>418.08333333333297</v>
      </c>
      <c r="V208" s="1">
        <v>403.06666666666598</v>
      </c>
      <c r="W208" s="1">
        <v>327.86666666666599</v>
      </c>
      <c r="X208" s="1">
        <v>340.90833333333302</v>
      </c>
      <c r="Y208" s="1">
        <v>337.7</v>
      </c>
      <c r="Z208" s="1">
        <v>338.20833333333297</v>
      </c>
      <c r="AA208" s="1">
        <v>341.4</v>
      </c>
      <c r="AB208" s="1">
        <v>381.28333333333302</v>
      </c>
      <c r="AC208" s="1">
        <v>404.77499999999998</v>
      </c>
      <c r="AD208" s="1">
        <v>434.52499999999998</v>
      </c>
      <c r="AE208" s="1">
        <v>462.75</v>
      </c>
      <c r="AF208" s="1">
        <v>429.933333333333</v>
      </c>
      <c r="AG208" s="1">
        <v>321.58333333333297</v>
      </c>
      <c r="AH208" s="1">
        <v>232.166666666666</v>
      </c>
      <c r="AI208" s="1">
        <v>182.15833333333299</v>
      </c>
      <c r="AJ208" s="1">
        <v>157.75833333333301</v>
      </c>
      <c r="AK208" s="1">
        <v>96.966666666666598</v>
      </c>
      <c r="AL208" s="1">
        <v>47.516666666666602</v>
      </c>
      <c r="AM208" s="1">
        <v>6132.3083333333198</v>
      </c>
      <c r="AN208" s="1">
        <v>1</v>
      </c>
      <c r="AO208" s="1">
        <v>1398.5916666666601</v>
      </c>
      <c r="AP208" s="1">
        <v>553.75</v>
      </c>
      <c r="AQ208" s="1">
        <v>664.97500000000002</v>
      </c>
      <c r="AR208" s="1">
        <v>195048</v>
      </c>
      <c r="AS208" s="1">
        <v>195049</v>
      </c>
      <c r="AT208" s="1">
        <v>22316</v>
      </c>
      <c r="AU208" s="1">
        <v>22497</v>
      </c>
      <c r="AV208" s="1">
        <v>933</v>
      </c>
      <c r="AW208" s="1">
        <v>487</v>
      </c>
      <c r="AX208" s="1">
        <v>505</v>
      </c>
      <c r="AY208" s="1">
        <v>1247</v>
      </c>
      <c r="AZ208" s="1">
        <v>999.92517089843705</v>
      </c>
      <c r="BA208" s="1">
        <v>661</v>
      </c>
      <c r="BB208" s="1">
        <v>822.92517089843705</v>
      </c>
      <c r="BC208" s="1">
        <v>706</v>
      </c>
      <c r="BD208" s="1">
        <v>513</v>
      </c>
      <c r="BE208" s="1">
        <v>929.050048828125</v>
      </c>
      <c r="BF208" s="1">
        <v>323.29998779296801</v>
      </c>
      <c r="BG208" s="1">
        <v>3038</v>
      </c>
      <c r="BH208" s="1">
        <f t="shared" si="9"/>
        <v>11165.200378417969</v>
      </c>
      <c r="BI208" s="1">
        <f t="shared" si="10"/>
        <v>5032.892045084649</v>
      </c>
      <c r="BJ208" s="1">
        <f t="shared" si="11"/>
        <v>25330002.337476339</v>
      </c>
    </row>
    <row r="209" spans="1:62" x14ac:dyDescent="0.25">
      <c r="A209" s="1">
        <v>199066</v>
      </c>
      <c r="B209" s="1">
        <v>199211</v>
      </c>
      <c r="C209" s="1">
        <v>192</v>
      </c>
      <c r="D209" s="1">
        <v>2</v>
      </c>
      <c r="E209" s="1">
        <v>192</v>
      </c>
      <c r="F209" s="1">
        <v>192</v>
      </c>
      <c r="G209" s="1">
        <v>5</v>
      </c>
      <c r="H209" s="1">
        <v>5</v>
      </c>
      <c r="I209" s="1">
        <v>180.17</v>
      </c>
      <c r="J209" s="1">
        <v>180.23</v>
      </c>
      <c r="K209" s="1" t="s">
        <v>130</v>
      </c>
      <c r="L209" s="1">
        <v>1</v>
      </c>
      <c r="M209" s="1" t="s">
        <v>126</v>
      </c>
      <c r="N209" s="1">
        <v>192</v>
      </c>
      <c r="O209" s="1">
        <v>56.716666666666598</v>
      </c>
      <c r="P209" s="1">
        <v>24.533333333333299</v>
      </c>
      <c r="Q209" s="1">
        <v>15.375</v>
      </c>
      <c r="R209" s="1">
        <v>13.0583333333333</v>
      </c>
      <c r="S209" s="1">
        <v>21.258333333333301</v>
      </c>
      <c r="T209" s="1">
        <v>52.983333333333299</v>
      </c>
      <c r="U209" s="1">
        <v>152.849999999999</v>
      </c>
      <c r="V209" s="1">
        <v>236.683333333333</v>
      </c>
      <c r="W209" s="1">
        <v>222.96666666666599</v>
      </c>
      <c r="X209" s="1">
        <v>246.82499999999999</v>
      </c>
      <c r="Y209" s="1">
        <v>310.23333333333301</v>
      </c>
      <c r="Z209" s="1">
        <v>384.48333333333301</v>
      </c>
      <c r="AA209" s="1">
        <v>520.56666666666604</v>
      </c>
      <c r="AB209" s="1">
        <v>593.42499999999995</v>
      </c>
      <c r="AC209" s="1">
        <v>821.25</v>
      </c>
      <c r="AD209" s="1">
        <v>1209.575</v>
      </c>
      <c r="AE209" s="1">
        <v>1319.44166666666</v>
      </c>
      <c r="AF209" s="1">
        <v>1298.44166666666</v>
      </c>
      <c r="AG209" s="1">
        <v>1039.4583333333301</v>
      </c>
      <c r="AH209" s="1">
        <v>560.69166666666604</v>
      </c>
      <c r="AI209" s="1">
        <v>387.09166666666601</v>
      </c>
      <c r="AJ209" s="1">
        <v>381.808333333333</v>
      </c>
      <c r="AK209" s="1">
        <v>288.39166666666603</v>
      </c>
      <c r="AL209" s="1">
        <v>145.058333333333</v>
      </c>
      <c r="AM209" s="1">
        <v>10303.166666666601</v>
      </c>
      <c r="AN209" s="1">
        <v>1</v>
      </c>
      <c r="AO209" s="1">
        <v>1808.7083333333301</v>
      </c>
      <c r="AP209" s="1">
        <v>1600.15</v>
      </c>
      <c r="AQ209" s="1">
        <v>1333.2916666666599</v>
      </c>
      <c r="AR209" s="1">
        <v>195066</v>
      </c>
      <c r="AS209" s="1">
        <v>195211</v>
      </c>
      <c r="AT209" s="1">
        <v>45470</v>
      </c>
      <c r="AU209" s="1">
        <v>43681</v>
      </c>
      <c r="AV209" s="1">
        <v>763.77294921875</v>
      </c>
      <c r="AW209" s="1">
        <v>1489.87744140625</v>
      </c>
      <c r="AX209" s="1">
        <v>1547.57141113281</v>
      </c>
      <c r="AY209" s="1">
        <v>2326.201171875</v>
      </c>
      <c r="AZ209" s="1">
        <v>580</v>
      </c>
      <c r="BA209" s="1">
        <v>1306.59875488281</v>
      </c>
      <c r="BB209" s="1">
        <v>471</v>
      </c>
      <c r="BC209" s="1">
        <v>2583.84912109375</v>
      </c>
      <c r="BD209" s="1">
        <v>1655.81506347656</v>
      </c>
      <c r="BE209" s="1">
        <v>423</v>
      </c>
      <c r="BF209" s="1">
        <v>10</v>
      </c>
      <c r="BG209" s="1">
        <v>4729.5908203125</v>
      </c>
      <c r="BH209" s="1">
        <f t="shared" si="9"/>
        <v>17887.27673339843</v>
      </c>
      <c r="BI209" s="1">
        <f t="shared" si="10"/>
        <v>7584.1100667318296</v>
      </c>
      <c r="BJ209" s="1">
        <f t="shared" si="11"/>
        <v>57518725.504303075</v>
      </c>
    </row>
    <row r="210" spans="1:62" x14ac:dyDescent="0.25">
      <c r="A210" s="1">
        <v>199070</v>
      </c>
      <c r="B210" s="1">
        <v>199672</v>
      </c>
      <c r="C210" s="1">
        <v>208</v>
      </c>
      <c r="D210" s="1">
        <v>2</v>
      </c>
      <c r="E210" s="1">
        <v>208</v>
      </c>
      <c r="F210" s="1">
        <v>208</v>
      </c>
      <c r="G210" s="1">
        <v>5</v>
      </c>
      <c r="H210" s="1">
        <v>5</v>
      </c>
      <c r="I210" s="1">
        <v>182.04</v>
      </c>
      <c r="J210" s="1">
        <v>182.1</v>
      </c>
      <c r="K210" s="1" t="s">
        <v>130</v>
      </c>
      <c r="L210" s="1">
        <v>1</v>
      </c>
      <c r="M210" s="1" t="s">
        <v>126</v>
      </c>
      <c r="N210" s="1">
        <v>208</v>
      </c>
      <c r="O210" s="1">
        <v>19.758333333333301</v>
      </c>
      <c r="P210" s="1">
        <v>20.258333333333301</v>
      </c>
      <c r="Q210" s="1">
        <v>19.816666666666599</v>
      </c>
      <c r="R210" s="1">
        <v>23.15</v>
      </c>
      <c r="S210" s="1">
        <v>80.25</v>
      </c>
      <c r="T210" s="1">
        <v>398.041666666666</v>
      </c>
      <c r="U210" s="1">
        <v>855.54999999999905</v>
      </c>
      <c r="V210" s="1">
        <v>1082.9583333333301</v>
      </c>
      <c r="W210" s="1">
        <v>806.39166666666597</v>
      </c>
      <c r="X210" s="1">
        <v>653.98333333333301</v>
      </c>
      <c r="Y210" s="1">
        <v>539.60833333333301</v>
      </c>
      <c r="Z210" s="1">
        <v>485.49166666666599</v>
      </c>
      <c r="AA210" s="1">
        <v>471.07499999999999</v>
      </c>
      <c r="AB210" s="1">
        <v>478.56666666666598</v>
      </c>
      <c r="AC210" s="1">
        <v>553.724999999999</v>
      </c>
      <c r="AD210" s="1">
        <v>655.55833333333305</v>
      </c>
      <c r="AE210" s="1">
        <v>744.49166666666599</v>
      </c>
      <c r="AF210" s="1">
        <v>788.2</v>
      </c>
      <c r="AG210" s="1">
        <v>485.933333333333</v>
      </c>
      <c r="AH210" s="1">
        <v>278.01666666666603</v>
      </c>
      <c r="AI210" s="1">
        <v>199.67500000000001</v>
      </c>
      <c r="AJ210" s="1">
        <v>168.92500000000001</v>
      </c>
      <c r="AK210" s="1">
        <v>108.208333333333</v>
      </c>
      <c r="AL210" s="1">
        <v>52.9</v>
      </c>
      <c r="AM210" s="1">
        <v>9970.5333333333292</v>
      </c>
      <c r="AN210" s="1">
        <v>1</v>
      </c>
      <c r="AO210" s="1">
        <v>1974.74166666666</v>
      </c>
      <c r="AP210" s="1">
        <v>763.94999999999902</v>
      </c>
      <c r="AQ210" s="1">
        <v>692.94166666666604</v>
      </c>
      <c r="AR210" s="1">
        <v>195070</v>
      </c>
      <c r="AS210" s="1">
        <v>195672</v>
      </c>
      <c r="AT210" s="1">
        <v>40399</v>
      </c>
      <c r="AU210" s="1">
        <v>41458</v>
      </c>
      <c r="AV210" s="1">
        <v>1203.91687011718</v>
      </c>
      <c r="AW210" s="1">
        <v>1152.85986328125</v>
      </c>
      <c r="AX210" s="1">
        <v>1245</v>
      </c>
      <c r="AY210" s="1">
        <v>2465.2001953125</v>
      </c>
      <c r="AZ210" s="1">
        <v>1337.21569824218</v>
      </c>
      <c r="BA210" s="1">
        <v>1241.86462402343</v>
      </c>
      <c r="BB210" s="1">
        <v>1170.59069824218</v>
      </c>
      <c r="BC210" s="1">
        <v>1923.94970703125</v>
      </c>
      <c r="BD210" s="1">
        <v>1173.11267089843</v>
      </c>
      <c r="BE210" s="1">
        <v>1140.41552734375</v>
      </c>
      <c r="BF210" s="1">
        <v>552.79998779296795</v>
      </c>
      <c r="BG210" s="1">
        <v>5017.466796875</v>
      </c>
      <c r="BH210" s="1">
        <f t="shared" si="9"/>
        <v>19624.39263916012</v>
      </c>
      <c r="BI210" s="1">
        <f t="shared" si="10"/>
        <v>9653.8593058267907</v>
      </c>
      <c r="BJ210" s="1">
        <f t="shared" si="11"/>
        <v>93196999.496698529</v>
      </c>
    </row>
    <row r="211" spans="1:62" x14ac:dyDescent="0.25">
      <c r="A211" s="1">
        <v>199101</v>
      </c>
      <c r="B211" s="1">
        <v>199102</v>
      </c>
      <c r="C211" s="1">
        <v>216</v>
      </c>
      <c r="D211" s="1">
        <v>2</v>
      </c>
      <c r="E211" s="1">
        <v>216</v>
      </c>
      <c r="F211" s="1">
        <v>216</v>
      </c>
      <c r="G211" s="1">
        <v>5</v>
      </c>
      <c r="H211" s="1">
        <v>5</v>
      </c>
      <c r="I211" s="1">
        <v>165.13</v>
      </c>
      <c r="J211" s="1">
        <v>165.19</v>
      </c>
      <c r="K211" s="1" t="s">
        <v>130</v>
      </c>
      <c r="L211" s="1">
        <v>1</v>
      </c>
      <c r="M211" s="1" t="s">
        <v>126</v>
      </c>
      <c r="N211" s="1">
        <v>216</v>
      </c>
      <c r="O211" s="1">
        <v>47.7</v>
      </c>
      <c r="P211" s="1">
        <v>27.766666666666602</v>
      </c>
      <c r="Q211" s="1">
        <v>20.45</v>
      </c>
      <c r="R211" s="1">
        <v>21.7083333333333</v>
      </c>
      <c r="S211" s="1">
        <v>72.966666666666598</v>
      </c>
      <c r="T211" s="1">
        <v>799.31666666666604</v>
      </c>
      <c r="U211" s="1">
        <v>1419.5166666666601</v>
      </c>
      <c r="V211" s="1">
        <v>1506.7666666666601</v>
      </c>
      <c r="W211" s="1">
        <v>1386.7750000000001</v>
      </c>
      <c r="X211" s="1">
        <v>1367.4666666666601</v>
      </c>
      <c r="Y211" s="1">
        <v>1331.05833333333</v>
      </c>
      <c r="Z211" s="1">
        <v>865.54166666666595</v>
      </c>
      <c r="AA211" s="1">
        <v>680.25833333333298</v>
      </c>
      <c r="AB211" s="1">
        <v>744.93333333333305</v>
      </c>
      <c r="AC211" s="1">
        <v>949.75</v>
      </c>
      <c r="AD211" s="1">
        <v>1167.00833333333</v>
      </c>
      <c r="AE211" s="1">
        <v>1151.675</v>
      </c>
      <c r="AF211" s="1">
        <v>1027.0916666666601</v>
      </c>
      <c r="AG211" s="1">
        <v>838.42499999999995</v>
      </c>
      <c r="AH211" s="1">
        <v>538.07500000000005</v>
      </c>
      <c r="AI211" s="1">
        <v>409.46666666666601</v>
      </c>
      <c r="AJ211" s="1">
        <v>391.88333333333298</v>
      </c>
      <c r="AK211" s="1">
        <v>240.558333333333</v>
      </c>
      <c r="AL211" s="1">
        <v>125.6</v>
      </c>
      <c r="AM211" s="1">
        <v>17131.758333333299</v>
      </c>
      <c r="AN211" s="1">
        <v>1</v>
      </c>
      <c r="AO211" s="1">
        <v>3621.7916666666601</v>
      </c>
      <c r="AP211" s="1">
        <v>1376.5</v>
      </c>
      <c r="AQ211" s="1">
        <v>1358.1</v>
      </c>
      <c r="AR211" s="1">
        <v>195101</v>
      </c>
      <c r="AS211" s="1">
        <v>195102</v>
      </c>
      <c r="AT211" s="1">
        <v>86387</v>
      </c>
      <c r="AU211" s="1">
        <v>86834</v>
      </c>
      <c r="AV211" s="1">
        <v>778.810302734375</v>
      </c>
      <c r="AW211" s="1">
        <v>1434.42407226562</v>
      </c>
      <c r="AX211" s="1">
        <v>1420.19091796875</v>
      </c>
      <c r="AY211" s="1">
        <v>2253.8017578125</v>
      </c>
      <c r="AZ211" s="1">
        <v>754.54724121093705</v>
      </c>
      <c r="BA211" s="1">
        <v>1054.68139648437</v>
      </c>
      <c r="BB211" s="1">
        <v>716.650634765625</v>
      </c>
      <c r="BC211" s="1">
        <v>2336.3984375</v>
      </c>
      <c r="BD211" s="1">
        <v>1535.7158203125</v>
      </c>
      <c r="BE211" s="1">
        <v>660.350341796875</v>
      </c>
      <c r="BF211" s="1">
        <v>375.29998779296801</v>
      </c>
      <c r="BG211" s="1">
        <v>3579.93579101562</v>
      </c>
      <c r="BH211" s="1">
        <f t="shared" si="9"/>
        <v>16900.806701660142</v>
      </c>
      <c r="BI211" s="1">
        <f t="shared" si="10"/>
        <v>-230.95163167315695</v>
      </c>
      <c r="BJ211" s="1">
        <f t="shared" si="11"/>
        <v>53338.656172493553</v>
      </c>
    </row>
    <row r="212" spans="1:62" x14ac:dyDescent="0.25">
      <c r="A212" s="1">
        <v>199104</v>
      </c>
      <c r="B212" s="1">
        <v>199107</v>
      </c>
      <c r="C212" s="1">
        <v>170</v>
      </c>
      <c r="D212" s="1">
        <v>2</v>
      </c>
      <c r="E212" s="1">
        <v>170</v>
      </c>
      <c r="F212" s="1">
        <v>170</v>
      </c>
      <c r="G212" s="1">
        <v>5</v>
      </c>
      <c r="H212" s="1">
        <v>5</v>
      </c>
      <c r="I212" s="1">
        <v>164.66</v>
      </c>
      <c r="J212" s="1">
        <v>164.72</v>
      </c>
      <c r="K212" s="1" t="s">
        <v>130</v>
      </c>
      <c r="L212" s="1">
        <v>1</v>
      </c>
      <c r="M212" s="1" t="s">
        <v>126</v>
      </c>
      <c r="N212" s="1">
        <v>170</v>
      </c>
      <c r="O212" s="1">
        <v>58.3</v>
      </c>
      <c r="P212" s="1">
        <v>35.783333333333303</v>
      </c>
      <c r="Q212" s="1">
        <v>27.358333333333299</v>
      </c>
      <c r="R212" s="1">
        <v>26.941666666666599</v>
      </c>
      <c r="S212" s="1">
        <v>68.658333333333303</v>
      </c>
      <c r="T212" s="1">
        <v>344.416666666666</v>
      </c>
      <c r="U212" s="1">
        <v>627.00833333333298</v>
      </c>
      <c r="V212" s="1">
        <v>728.35</v>
      </c>
      <c r="W212" s="1">
        <v>663.21666666666601</v>
      </c>
      <c r="X212" s="1">
        <v>721.25</v>
      </c>
      <c r="Y212" s="1">
        <v>798.23333333333301</v>
      </c>
      <c r="Z212" s="1">
        <v>702.32500000000005</v>
      </c>
      <c r="AA212" s="1">
        <v>684.61666666666599</v>
      </c>
      <c r="AB212" s="1">
        <v>740.06666666666604</v>
      </c>
      <c r="AC212" s="1">
        <v>931.19166666666604</v>
      </c>
      <c r="AD212" s="1">
        <v>1146.2</v>
      </c>
      <c r="AE212" s="1">
        <v>1142.7833333333299</v>
      </c>
      <c r="AF212" s="1">
        <v>1026.05</v>
      </c>
      <c r="AG212" s="1">
        <v>858.10833333333301</v>
      </c>
      <c r="AH212" s="1">
        <v>563.55833333333305</v>
      </c>
      <c r="AI212" s="1">
        <v>428.84166666666601</v>
      </c>
      <c r="AJ212" s="1">
        <v>424.13333333333298</v>
      </c>
      <c r="AK212" s="1">
        <v>261.25833333333298</v>
      </c>
      <c r="AL212" s="1">
        <v>140.55000000000001</v>
      </c>
      <c r="AM212" s="1">
        <v>13149.2</v>
      </c>
      <c r="AN212" s="1">
        <v>1</v>
      </c>
      <c r="AO212" s="1">
        <v>2925.24166666666</v>
      </c>
      <c r="AP212" s="1">
        <v>1421.6666666666599</v>
      </c>
      <c r="AQ212" s="1">
        <v>1471.82499999999</v>
      </c>
      <c r="AR212" s="1">
        <v>195104</v>
      </c>
      <c r="AS212" s="1">
        <v>195107</v>
      </c>
      <c r="AT212" s="1">
        <v>87817</v>
      </c>
      <c r="AU212" s="1">
        <v>88529</v>
      </c>
      <c r="AV212" s="1">
        <v>1170.48681640625</v>
      </c>
      <c r="AW212" s="1">
        <v>1430.42407226562</v>
      </c>
      <c r="AX212" s="1">
        <v>1420.19091796875</v>
      </c>
      <c r="AY212" s="1">
        <v>2253.8017578125</v>
      </c>
      <c r="AZ212" s="1">
        <v>1032.27600097656</v>
      </c>
      <c r="BA212" s="1">
        <v>1499.48132324218</v>
      </c>
      <c r="BB212" s="1">
        <v>880.02575683593705</v>
      </c>
      <c r="BC212" s="1">
        <v>2336.3984375</v>
      </c>
      <c r="BD212" s="1">
        <v>1529.7158203125</v>
      </c>
      <c r="BE212" s="1">
        <v>869.70037841796795</v>
      </c>
      <c r="BF212" s="1">
        <v>383.29998779296801</v>
      </c>
      <c r="BG212" s="1">
        <v>5617.9384765625</v>
      </c>
      <c r="BH212" s="1">
        <f t="shared" si="9"/>
        <v>20423.739746093735</v>
      </c>
      <c r="BI212" s="1">
        <f t="shared" si="10"/>
        <v>7274.5397460937347</v>
      </c>
      <c r="BJ212" s="1">
        <f t="shared" si="11"/>
        <v>52918928.517497495</v>
      </c>
    </row>
    <row r="213" spans="1:62" x14ac:dyDescent="0.25">
      <c r="A213" s="1">
        <v>199109</v>
      </c>
      <c r="B213" s="1">
        <v>199401</v>
      </c>
      <c r="C213" s="1">
        <v>257</v>
      </c>
      <c r="D213" s="1">
        <v>2</v>
      </c>
      <c r="E213" s="1">
        <v>257</v>
      </c>
      <c r="F213" s="1">
        <v>257</v>
      </c>
      <c r="G213" s="1">
        <v>5</v>
      </c>
      <c r="H213" s="1">
        <v>5</v>
      </c>
      <c r="I213" s="1">
        <v>163.96</v>
      </c>
      <c r="J213" s="1">
        <v>164.02</v>
      </c>
      <c r="K213" s="1" t="s">
        <v>130</v>
      </c>
      <c r="L213" s="1">
        <v>1</v>
      </c>
      <c r="M213" s="1" t="s">
        <v>126</v>
      </c>
      <c r="N213" s="1">
        <v>257</v>
      </c>
      <c r="O213" s="1">
        <v>160.35833333333301</v>
      </c>
      <c r="P213" s="1">
        <v>91.266666666666595</v>
      </c>
      <c r="Q213" s="1">
        <v>80.433333333333294</v>
      </c>
      <c r="R213" s="1">
        <v>101.75</v>
      </c>
      <c r="S213" s="1">
        <v>266.13333333333298</v>
      </c>
      <c r="T213" s="1">
        <v>895.69166666666604</v>
      </c>
      <c r="U213" s="1">
        <v>1492.6416666666601</v>
      </c>
      <c r="V213" s="1">
        <v>1315.85</v>
      </c>
      <c r="W213" s="1">
        <v>1164.5416666666599</v>
      </c>
      <c r="X213" s="1">
        <v>1168.875</v>
      </c>
      <c r="Y213" s="1">
        <v>1159.8416666666601</v>
      </c>
      <c r="Z213" s="1">
        <v>1150.05</v>
      </c>
      <c r="AA213" s="1">
        <v>1191.7333333333299</v>
      </c>
      <c r="AB213" s="1">
        <v>1256.68333333333</v>
      </c>
      <c r="AC213" s="1">
        <v>1386.2916666666599</v>
      </c>
      <c r="AD213" s="1">
        <v>1448.5333333333299</v>
      </c>
      <c r="AE213" s="1">
        <v>1432.2750000000001</v>
      </c>
      <c r="AF213" s="1">
        <v>1336.6</v>
      </c>
      <c r="AG213" s="1">
        <v>1162.1666666666599</v>
      </c>
      <c r="AH213" s="1">
        <v>828.60833333333301</v>
      </c>
      <c r="AI213" s="1">
        <v>705.71666666666601</v>
      </c>
      <c r="AJ213" s="1">
        <v>677.05833333333305</v>
      </c>
      <c r="AK213" s="1">
        <v>541.50833333333298</v>
      </c>
      <c r="AL213" s="1">
        <v>330.5</v>
      </c>
      <c r="AM213" s="1">
        <v>21345.108333333301</v>
      </c>
      <c r="AN213" s="1">
        <v>1</v>
      </c>
      <c r="AO213" s="1">
        <v>4758.3083333333298</v>
      </c>
      <c r="AP213" s="1">
        <v>1990.7750000000001</v>
      </c>
      <c r="AQ213" s="1">
        <v>2954.7249999999999</v>
      </c>
      <c r="AR213" s="1">
        <v>195109</v>
      </c>
      <c r="AS213" s="1">
        <v>195401</v>
      </c>
      <c r="AT213" s="1">
        <v>89933</v>
      </c>
      <c r="AU213" s="1">
        <v>91504</v>
      </c>
      <c r="AV213" s="1">
        <v>1225.31628417968</v>
      </c>
      <c r="AW213" s="1">
        <v>1521.05102539062</v>
      </c>
      <c r="AX213" s="1">
        <v>1500.24243164062</v>
      </c>
      <c r="AY213" s="1">
        <v>2820.2041015625</v>
      </c>
      <c r="AZ213" s="1">
        <v>1077.88537597656</v>
      </c>
      <c r="BA213" s="1">
        <v>1524.93286132812</v>
      </c>
      <c r="BB213" s="1">
        <v>1059.38525390625</v>
      </c>
      <c r="BC213" s="1">
        <v>2449.17016601562</v>
      </c>
      <c r="BD213" s="1">
        <v>1569.50390625</v>
      </c>
      <c r="BE213" s="1">
        <v>986.88421630859295</v>
      </c>
      <c r="BF213" s="1">
        <v>369.29998779296801</v>
      </c>
      <c r="BG213" s="1">
        <v>5642.9482421875</v>
      </c>
      <c r="BH213" s="1">
        <f t="shared" si="9"/>
        <v>21746.823852539033</v>
      </c>
      <c r="BI213" s="1">
        <f t="shared" si="10"/>
        <v>401.71551920573256</v>
      </c>
      <c r="BJ213" s="1">
        <f t="shared" si="11"/>
        <v>161375.35837073129</v>
      </c>
    </row>
    <row r="214" spans="1:62" x14ac:dyDescent="0.25">
      <c r="A214" s="1">
        <v>199136</v>
      </c>
      <c r="B214" s="1">
        <v>199473</v>
      </c>
      <c r="C214" s="1">
        <v>23</v>
      </c>
      <c r="D214" s="1">
        <v>2</v>
      </c>
      <c r="E214" s="1">
        <v>23</v>
      </c>
      <c r="F214" s="1">
        <v>23</v>
      </c>
      <c r="G214" s="1">
        <v>405</v>
      </c>
      <c r="H214" s="1">
        <v>405</v>
      </c>
      <c r="I214" s="1">
        <v>7</v>
      </c>
      <c r="J214" s="1">
        <v>6.97</v>
      </c>
      <c r="K214" s="1" t="s">
        <v>130</v>
      </c>
      <c r="L214" s="1">
        <v>1</v>
      </c>
      <c r="M214" s="1" t="s">
        <v>126</v>
      </c>
      <c r="N214" s="1">
        <v>23</v>
      </c>
      <c r="O214" s="1">
        <v>78.899999999999906</v>
      </c>
      <c r="P214" s="1">
        <v>38.558333333333302</v>
      </c>
      <c r="Q214" s="1">
        <v>21.108333333333299</v>
      </c>
      <c r="R214" s="1">
        <v>42.625</v>
      </c>
      <c r="S214" s="1">
        <v>230.13333333333301</v>
      </c>
      <c r="T214" s="1">
        <v>400.76666666666603</v>
      </c>
      <c r="U214" s="1">
        <v>1034.25833333333</v>
      </c>
      <c r="V214" s="1">
        <v>1308.7666666666601</v>
      </c>
      <c r="W214" s="1">
        <v>1183.7</v>
      </c>
      <c r="X214" s="1">
        <v>975.97500000000002</v>
      </c>
      <c r="Y214" s="1">
        <v>799.75833333333298</v>
      </c>
      <c r="Z214" s="1">
        <v>759.55833333333305</v>
      </c>
      <c r="AA214" s="1">
        <v>764.00833333333298</v>
      </c>
      <c r="AB214" s="1">
        <v>813.9</v>
      </c>
      <c r="AC214" s="1">
        <v>879.35</v>
      </c>
      <c r="AD214" s="1">
        <v>975.9</v>
      </c>
      <c r="AE214" s="1">
        <v>1004.49166666666</v>
      </c>
      <c r="AF214" s="1">
        <v>1066.94999999999</v>
      </c>
      <c r="AG214" s="1">
        <v>868.79166666666595</v>
      </c>
      <c r="AH214" s="1">
        <v>744.04999999999905</v>
      </c>
      <c r="AI214" s="1">
        <v>631.47500000000002</v>
      </c>
      <c r="AJ214" s="1">
        <v>597.79166666666595</v>
      </c>
      <c r="AK214" s="1">
        <v>375.32499999999999</v>
      </c>
      <c r="AL214" s="1">
        <v>183.85833333333301</v>
      </c>
      <c r="AM214" s="1">
        <v>15779.9999999999</v>
      </c>
      <c r="AN214" s="1">
        <v>0</v>
      </c>
      <c r="AO214" s="1">
        <v>3137.2249999999999</v>
      </c>
      <c r="AP214" s="1">
        <v>1612.8416666666601</v>
      </c>
      <c r="AQ214" s="1">
        <v>0</v>
      </c>
      <c r="AR214" s="1">
        <v>195136</v>
      </c>
      <c r="AS214" s="1">
        <v>195473</v>
      </c>
      <c r="AT214" s="1">
        <v>105522</v>
      </c>
      <c r="AU214" s="1">
        <v>103725</v>
      </c>
      <c r="AV214" s="1">
        <v>1219.40112304687</v>
      </c>
      <c r="AW214" s="1">
        <v>1275.98742675781</v>
      </c>
      <c r="AX214" s="1">
        <v>1381.14050292968</v>
      </c>
      <c r="AZ214" s="1">
        <v>1420.72119140625</v>
      </c>
      <c r="BA214" s="1">
        <v>1389.32604980468</v>
      </c>
      <c r="BB214" s="1">
        <v>1231.65075683593</v>
      </c>
      <c r="BC214" s="1">
        <v>2275.84912109375</v>
      </c>
      <c r="BD214" s="1">
        <v>1386.18627929687</v>
      </c>
      <c r="BE214" s="1">
        <v>1169.30041503906</v>
      </c>
      <c r="BG214" s="1">
        <v>5289.2021484375</v>
      </c>
      <c r="BH214" s="1">
        <f t="shared" si="9"/>
        <v>18038.765014648401</v>
      </c>
      <c r="BI214" s="1">
        <f t="shared" si="10"/>
        <v>2258.7650146485012</v>
      </c>
      <c r="BJ214" s="1">
        <f t="shared" si="11"/>
        <v>5102019.3914000439</v>
      </c>
    </row>
    <row r="215" spans="1:62" x14ac:dyDescent="0.25">
      <c r="A215" s="1">
        <v>199138</v>
      </c>
      <c r="B215" s="1">
        <v>199139</v>
      </c>
      <c r="C215" s="1">
        <v>140</v>
      </c>
      <c r="D215" s="1">
        <v>2</v>
      </c>
      <c r="E215" s="1">
        <v>140</v>
      </c>
      <c r="F215" s="1">
        <v>140</v>
      </c>
      <c r="G215" s="1">
        <v>90</v>
      </c>
      <c r="H215" s="1">
        <v>90</v>
      </c>
      <c r="I215" s="1">
        <v>8.93</v>
      </c>
      <c r="J215" s="1">
        <v>6.99</v>
      </c>
      <c r="K215" s="1" t="s">
        <v>130</v>
      </c>
      <c r="L215" s="1">
        <v>1</v>
      </c>
      <c r="M215" s="1" t="s">
        <v>126</v>
      </c>
      <c r="N215" s="1">
        <v>140</v>
      </c>
      <c r="O215" s="1">
        <v>15.233333333333301</v>
      </c>
      <c r="P215" s="1">
        <v>10.074999999999999</v>
      </c>
      <c r="Q215" s="1">
        <v>9.30833333333333</v>
      </c>
      <c r="R215" s="1">
        <v>8.35</v>
      </c>
      <c r="S215" s="1">
        <v>5.6333333333333302</v>
      </c>
      <c r="T215" s="1">
        <v>7</v>
      </c>
      <c r="U215" s="1">
        <v>27.483333333333299</v>
      </c>
      <c r="V215" s="1">
        <v>86.2</v>
      </c>
      <c r="W215" s="1">
        <v>105.075</v>
      </c>
      <c r="X215" s="1">
        <v>88.3333333333333</v>
      </c>
      <c r="Y215" s="1">
        <v>77.524999999999906</v>
      </c>
      <c r="Z215" s="1">
        <v>71.2916666666666</v>
      </c>
      <c r="AA215" s="1">
        <v>74.374999999999901</v>
      </c>
      <c r="AB215" s="1">
        <v>123.22499999999999</v>
      </c>
      <c r="AC215" s="1">
        <v>181.52500000000001</v>
      </c>
      <c r="AD215" s="1">
        <v>297.39999999999998</v>
      </c>
      <c r="AE215" s="1">
        <v>450.36666666666599</v>
      </c>
      <c r="AF215" s="1">
        <v>569.57500000000005</v>
      </c>
      <c r="AG215" s="1">
        <v>388.03333333333302</v>
      </c>
      <c r="AH215" s="1">
        <v>182.85833333333301</v>
      </c>
      <c r="AI215" s="1">
        <v>127.56666666666599</v>
      </c>
      <c r="AJ215" s="1">
        <v>137.9</v>
      </c>
      <c r="AK215" s="1">
        <v>100.11666666666601</v>
      </c>
      <c r="AL215" s="1">
        <v>51.2083333333333</v>
      </c>
      <c r="AM215" s="1">
        <v>3195.6583333333301</v>
      </c>
      <c r="AN215" s="1">
        <v>1</v>
      </c>
      <c r="AO215" s="1">
        <v>346.416666666666</v>
      </c>
      <c r="AP215" s="1">
        <v>570.89166666666597</v>
      </c>
      <c r="AQ215" s="1">
        <v>465.39166666666603</v>
      </c>
      <c r="AR215" s="1">
        <v>195138</v>
      </c>
      <c r="AS215" s="1">
        <v>195139</v>
      </c>
      <c r="AT215" s="1">
        <v>92408</v>
      </c>
      <c r="AU215" s="1">
        <v>184228</v>
      </c>
      <c r="AV215" s="1">
        <v>549.55407714843705</v>
      </c>
      <c r="AW215" s="1">
        <v>819.632568359375</v>
      </c>
      <c r="AX215" s="1">
        <v>967.51611328125</v>
      </c>
      <c r="AY215" s="1">
        <v>0</v>
      </c>
      <c r="AZ215" s="1">
        <v>592.65789794921795</v>
      </c>
      <c r="BA215" s="1">
        <v>851.00134277343705</v>
      </c>
      <c r="BB215" s="1">
        <v>583.28283691406205</v>
      </c>
      <c r="BC215" s="1">
        <v>1549.68725585937</v>
      </c>
      <c r="BD215" s="1">
        <v>788.78204345703102</v>
      </c>
      <c r="BE215" s="1">
        <v>368.68243408203102</v>
      </c>
      <c r="BF215" s="1">
        <v>0</v>
      </c>
      <c r="BG215" s="1">
        <v>3438.92504882812</v>
      </c>
      <c r="BH215" s="1">
        <f t="shared" si="9"/>
        <v>10509.721618652331</v>
      </c>
      <c r="BI215" s="1">
        <f t="shared" si="10"/>
        <v>7314.0632853190009</v>
      </c>
      <c r="BJ215" s="1">
        <f t="shared" si="11"/>
        <v>53495521.741651379</v>
      </c>
    </row>
    <row r="216" spans="1:62" x14ac:dyDescent="0.25">
      <c r="A216" s="1">
        <v>199141</v>
      </c>
      <c r="B216" s="1">
        <v>199623</v>
      </c>
      <c r="C216" s="1">
        <v>227</v>
      </c>
      <c r="D216" s="1">
        <v>2</v>
      </c>
      <c r="E216" s="1">
        <v>227</v>
      </c>
      <c r="F216" s="1">
        <v>227</v>
      </c>
      <c r="G216" s="1">
        <v>5</v>
      </c>
      <c r="H216" s="1">
        <v>5</v>
      </c>
      <c r="I216" s="1">
        <v>156.52000000000001</v>
      </c>
      <c r="J216" s="1">
        <v>156.58000000000001</v>
      </c>
      <c r="K216" s="1" t="s">
        <v>130</v>
      </c>
      <c r="L216" s="1">
        <v>1</v>
      </c>
      <c r="M216" s="1" t="s">
        <v>126</v>
      </c>
      <c r="N216" s="1">
        <v>227</v>
      </c>
      <c r="O216" s="1">
        <v>75.95</v>
      </c>
      <c r="P216" s="1">
        <v>33.016666666666602</v>
      </c>
      <c r="Q216" s="1">
        <v>21.141666666666602</v>
      </c>
      <c r="R216" s="1">
        <v>20.9166666666666</v>
      </c>
      <c r="S216" s="1">
        <v>60.491666666666603</v>
      </c>
      <c r="T216" s="1">
        <v>311.60000000000002</v>
      </c>
      <c r="U216" s="1">
        <v>767.21666666666601</v>
      </c>
      <c r="V216" s="1">
        <v>917.65</v>
      </c>
      <c r="W216" s="1">
        <v>737.02499999999998</v>
      </c>
      <c r="X216" s="1">
        <v>598.75</v>
      </c>
      <c r="Y216" s="1">
        <v>561.55833333333305</v>
      </c>
      <c r="Z216" s="1">
        <v>584.54999999999995</v>
      </c>
      <c r="AA216" s="1">
        <v>614.79999999999995</v>
      </c>
      <c r="AB216" s="1">
        <v>621.4</v>
      </c>
      <c r="AC216" s="1">
        <v>615.95000000000005</v>
      </c>
      <c r="AD216" s="1">
        <v>619.5</v>
      </c>
      <c r="AE216" s="1">
        <v>604.08333333333303</v>
      </c>
      <c r="AF216" s="1">
        <v>664.24166666666599</v>
      </c>
      <c r="AG216" s="1">
        <v>569.39166666666597</v>
      </c>
      <c r="AH216" s="1">
        <v>376.67500000000001</v>
      </c>
      <c r="AI216" s="1">
        <v>340.51666666666603</v>
      </c>
      <c r="AJ216" s="1">
        <v>331.85</v>
      </c>
      <c r="AK216" s="1">
        <v>269.65833333333302</v>
      </c>
      <c r="AL216" s="1">
        <v>162.71666666666599</v>
      </c>
      <c r="AM216" s="1">
        <v>10480.65</v>
      </c>
      <c r="AN216" s="1">
        <v>1</v>
      </c>
      <c r="AO216" s="1">
        <v>2382.3083333333302</v>
      </c>
      <c r="AP216" s="1">
        <v>946.06666666666604</v>
      </c>
      <c r="AQ216" s="1">
        <v>1316.25833333333</v>
      </c>
      <c r="AR216" s="1">
        <v>195141</v>
      </c>
      <c r="AS216" s="1">
        <v>195623</v>
      </c>
      <c r="AT216" s="1">
        <v>110883</v>
      </c>
      <c r="AU216" s="1">
        <v>109640</v>
      </c>
      <c r="AV216" s="1">
        <v>1263.23962402343</v>
      </c>
      <c r="AW216" s="1">
        <v>1160.45031738281</v>
      </c>
      <c r="AX216" s="1">
        <v>1243.69116210937</v>
      </c>
      <c r="AY216" s="1">
        <v>2622.0048828125</v>
      </c>
      <c r="AZ216" s="1">
        <v>1394.40783691406</v>
      </c>
      <c r="BA216" s="1">
        <v>1273.70776367187</v>
      </c>
      <c r="BB216" s="1">
        <v>1242.86071777343</v>
      </c>
      <c r="BC216" s="1">
        <v>1713.82397460937</v>
      </c>
      <c r="BD216" s="1">
        <v>1254.06945800781</v>
      </c>
      <c r="BE216" s="1">
        <v>1256.65771484375</v>
      </c>
      <c r="BF216" s="1">
        <v>626.79998779296795</v>
      </c>
      <c r="BG216" s="1">
        <v>4716.5888671875</v>
      </c>
      <c r="BH216" s="1">
        <f t="shared" si="9"/>
        <v>19768.30230712887</v>
      </c>
      <c r="BI216" s="1">
        <f t="shared" si="10"/>
        <v>9287.6523071288702</v>
      </c>
      <c r="BJ216" s="1">
        <f t="shared" si="11"/>
        <v>86260485.37811622</v>
      </c>
    </row>
    <row r="217" spans="1:62" x14ac:dyDescent="0.25">
      <c r="A217" s="1">
        <v>199142</v>
      </c>
      <c r="B217" s="1">
        <v>199143</v>
      </c>
      <c r="C217" s="1">
        <v>31</v>
      </c>
      <c r="D217" s="1">
        <v>2</v>
      </c>
      <c r="E217" s="1">
        <v>31</v>
      </c>
      <c r="F217" s="1">
        <v>31</v>
      </c>
      <c r="G217" s="1">
        <v>405</v>
      </c>
      <c r="H217" s="1">
        <v>405</v>
      </c>
      <c r="I217" s="1">
        <v>10.79</v>
      </c>
      <c r="J217" s="1">
        <v>10.76</v>
      </c>
      <c r="K217" s="1" t="s">
        <v>130</v>
      </c>
      <c r="L217" s="1">
        <v>1</v>
      </c>
      <c r="M217" s="1" t="s">
        <v>126</v>
      </c>
      <c r="N217" s="1">
        <v>31</v>
      </c>
      <c r="O217" s="1">
        <v>74.108333333333306</v>
      </c>
      <c r="P217" s="1">
        <v>34.533333333333303</v>
      </c>
      <c r="Q217" s="1">
        <v>29.158333333333299</v>
      </c>
      <c r="R217" s="1">
        <v>43.366666666666603</v>
      </c>
      <c r="S217" s="1">
        <v>184.958333333333</v>
      </c>
      <c r="T217" s="1">
        <v>280.39999999999998</v>
      </c>
      <c r="U217" s="1">
        <v>639.64166666666597</v>
      </c>
      <c r="V217" s="1">
        <v>822.05833333333305</v>
      </c>
      <c r="W217" s="1">
        <v>817.625</v>
      </c>
      <c r="X217" s="1">
        <v>659.55</v>
      </c>
      <c r="Y217" s="1">
        <v>515.41666666666595</v>
      </c>
      <c r="Z217" s="1">
        <v>485.82499999999999</v>
      </c>
      <c r="AA217" s="1">
        <v>491.15</v>
      </c>
      <c r="AB217" s="1">
        <v>520.03333333333296</v>
      </c>
      <c r="AC217" s="1">
        <v>550.27499999999998</v>
      </c>
      <c r="AD217" s="1">
        <v>619.56666666666604</v>
      </c>
      <c r="AE217" s="1">
        <v>616.24999999999898</v>
      </c>
      <c r="AF217" s="1">
        <v>626.49166666666599</v>
      </c>
      <c r="AG217" s="1">
        <v>539.85</v>
      </c>
      <c r="AH217" s="1">
        <v>483.83333333333297</v>
      </c>
      <c r="AI217" s="1">
        <v>399.89166666666603</v>
      </c>
      <c r="AJ217" s="1">
        <v>388.125</v>
      </c>
      <c r="AK217" s="1">
        <v>262.60000000000002</v>
      </c>
      <c r="AL217" s="1">
        <v>145.666666666666</v>
      </c>
      <c r="AM217" s="1">
        <v>10230.375</v>
      </c>
      <c r="AN217" s="1">
        <v>0</v>
      </c>
      <c r="AO217" s="1">
        <v>2012.425</v>
      </c>
      <c r="AP217" s="1">
        <v>1023.68333333333</v>
      </c>
      <c r="AQ217" s="1">
        <v>0</v>
      </c>
      <c r="AR217" s="1">
        <v>195142</v>
      </c>
      <c r="AS217" s="1">
        <v>195143</v>
      </c>
      <c r="AT217" s="1">
        <v>95079</v>
      </c>
      <c r="AU217" s="1">
        <v>184473</v>
      </c>
      <c r="AV217" s="1">
        <v>886.30059814453102</v>
      </c>
      <c r="AW217" s="1">
        <v>911.362060546875</v>
      </c>
      <c r="AX217" s="1">
        <v>987.09020996093705</v>
      </c>
      <c r="AZ217" s="1">
        <v>1082.966796875</v>
      </c>
      <c r="BA217" s="1">
        <v>1013.1782836914</v>
      </c>
      <c r="BB217" s="1">
        <v>966.96685791015602</v>
      </c>
      <c r="BC217" s="1">
        <v>1616.24951171875</v>
      </c>
      <c r="BD217" s="1">
        <v>1023.53039550781</v>
      </c>
      <c r="BE217" s="1">
        <v>935.86676025390602</v>
      </c>
      <c r="BG217" s="1">
        <v>3814.201171875</v>
      </c>
      <c r="BH217" s="1">
        <f t="shared" si="9"/>
        <v>13237.712646484366</v>
      </c>
      <c r="BI217" s="1">
        <f t="shared" si="10"/>
        <v>3007.3376464843659</v>
      </c>
      <c r="BJ217" s="1">
        <f t="shared" si="11"/>
        <v>9044079.7199621256</v>
      </c>
    </row>
    <row r="218" spans="1:62" x14ac:dyDescent="0.25">
      <c r="A218" s="1">
        <v>199144</v>
      </c>
      <c r="B218" s="1">
        <v>199145</v>
      </c>
      <c r="C218" s="1">
        <v>148</v>
      </c>
      <c r="D218" s="1">
        <v>2</v>
      </c>
      <c r="E218" s="1">
        <v>148</v>
      </c>
      <c r="F218" s="1">
        <v>148</v>
      </c>
      <c r="G218" s="1">
        <v>90</v>
      </c>
      <c r="H218" s="1">
        <v>90</v>
      </c>
      <c r="I218" s="1">
        <v>12.89</v>
      </c>
      <c r="J218" s="1">
        <v>10.95</v>
      </c>
      <c r="K218" s="1" t="s">
        <v>130</v>
      </c>
      <c r="L218" s="1">
        <v>1</v>
      </c>
      <c r="M218" s="1" t="s">
        <v>126</v>
      </c>
      <c r="N218" s="1">
        <v>148</v>
      </c>
      <c r="O218" s="1">
        <v>12.858333333333301</v>
      </c>
      <c r="P218" s="1">
        <v>6.18333333333333</v>
      </c>
      <c r="Q218" s="1">
        <v>5.0833333333333304</v>
      </c>
      <c r="R218" s="1">
        <v>5.4833333333333298</v>
      </c>
      <c r="S218" s="1">
        <v>11.074999999999999</v>
      </c>
      <c r="T218" s="1">
        <v>21.05</v>
      </c>
      <c r="U218" s="1">
        <v>56.408333333333303</v>
      </c>
      <c r="V218" s="1">
        <v>100.375</v>
      </c>
      <c r="W218" s="1">
        <v>118.02500000000001</v>
      </c>
      <c r="X218" s="1">
        <v>159.166666666666</v>
      </c>
      <c r="Y218" s="1">
        <v>186.44166666666601</v>
      </c>
      <c r="Z218" s="1">
        <v>206.583333333333</v>
      </c>
      <c r="AA218" s="1">
        <v>228.27500000000001</v>
      </c>
      <c r="AB218" s="1">
        <v>245.46666666666599</v>
      </c>
      <c r="AC218" s="1">
        <v>316.60000000000002</v>
      </c>
      <c r="AD218" s="1">
        <v>486.61666666666599</v>
      </c>
      <c r="AE218" s="1">
        <v>752.95833333333303</v>
      </c>
      <c r="AF218" s="1">
        <v>1028.9666666666601</v>
      </c>
      <c r="AG218" s="1">
        <v>693.349999999999</v>
      </c>
      <c r="AH218" s="1">
        <v>336.97500000000002</v>
      </c>
      <c r="AI218" s="1">
        <v>223.6</v>
      </c>
      <c r="AJ218" s="1">
        <v>198.933333333333</v>
      </c>
      <c r="AK218" s="1">
        <v>111.85833333333299</v>
      </c>
      <c r="AL218" s="1">
        <v>53.591666666666598</v>
      </c>
      <c r="AM218" s="1">
        <v>5565.9250000000002</v>
      </c>
      <c r="AN218" s="1">
        <v>0</v>
      </c>
      <c r="AO218" s="1">
        <v>866.76666666666597</v>
      </c>
      <c r="AP218" s="1">
        <v>1030.32499999999</v>
      </c>
      <c r="AQ218" s="1">
        <v>0</v>
      </c>
      <c r="AR218" s="1">
        <v>195144</v>
      </c>
      <c r="AS218" s="1">
        <v>195145</v>
      </c>
      <c r="AT218" s="1">
        <v>184352</v>
      </c>
      <c r="AU218" s="1">
        <v>95974</v>
      </c>
      <c r="AV218" s="1">
        <v>468.70098876953102</v>
      </c>
      <c r="AW218" s="1">
        <v>992.10101318359295</v>
      </c>
      <c r="AX218" s="1">
        <v>1085.89477539062</v>
      </c>
      <c r="AZ218" s="1">
        <v>283.52902221679602</v>
      </c>
      <c r="BA218" s="1">
        <v>871.62481689453102</v>
      </c>
      <c r="BB218" s="1">
        <v>266.45849609375</v>
      </c>
      <c r="BC218" s="1">
        <v>1799.6982421875</v>
      </c>
      <c r="BD218" s="1">
        <v>1149.93103027343</v>
      </c>
      <c r="BE218" s="1">
        <v>80.783409118652301</v>
      </c>
      <c r="BG218" s="1">
        <v>3100.001953125</v>
      </c>
      <c r="BH218" s="1">
        <f t="shared" si="9"/>
        <v>10098.723747253403</v>
      </c>
      <c r="BI218" s="1">
        <f t="shared" si="10"/>
        <v>4532.7987472534032</v>
      </c>
      <c r="BJ218" s="1">
        <f t="shared" si="11"/>
        <v>20546264.483102024</v>
      </c>
    </row>
    <row r="219" spans="1:62" x14ac:dyDescent="0.25">
      <c r="A219" s="1">
        <v>199176</v>
      </c>
      <c r="B219" s="1">
        <v>199221</v>
      </c>
      <c r="C219" s="1">
        <v>201</v>
      </c>
      <c r="D219" s="1">
        <v>2</v>
      </c>
      <c r="E219" s="1">
        <v>201</v>
      </c>
      <c r="F219" s="1">
        <v>201</v>
      </c>
      <c r="G219" s="1">
        <v>5</v>
      </c>
      <c r="H219" s="1">
        <v>5</v>
      </c>
      <c r="I219" s="1">
        <v>155.31</v>
      </c>
      <c r="J219" s="1">
        <v>155.37</v>
      </c>
      <c r="K219" s="1" t="s">
        <v>130</v>
      </c>
      <c r="L219" s="1">
        <v>1</v>
      </c>
      <c r="M219" s="1" t="s">
        <v>126</v>
      </c>
      <c r="N219" s="1">
        <v>201</v>
      </c>
      <c r="O219" s="1">
        <v>76.058333333333294</v>
      </c>
      <c r="P219" s="1">
        <v>40.424999999999997</v>
      </c>
      <c r="Q219" s="1">
        <v>26.574999999999999</v>
      </c>
      <c r="R219" s="1">
        <v>24.716666666666601</v>
      </c>
      <c r="S219" s="1">
        <v>61.7083333333333</v>
      </c>
      <c r="T219" s="1">
        <v>317.375</v>
      </c>
      <c r="U219" s="1">
        <v>774.56666666666604</v>
      </c>
      <c r="V219" s="1">
        <v>914.67499999999995</v>
      </c>
      <c r="W219" s="1">
        <v>730.88333333333298</v>
      </c>
      <c r="X219" s="1">
        <v>579.375</v>
      </c>
      <c r="Y219" s="1">
        <v>530.15</v>
      </c>
      <c r="Z219" s="1">
        <v>548.54166666666595</v>
      </c>
      <c r="AA219" s="1">
        <v>574.55833333333305</v>
      </c>
      <c r="AB219" s="1">
        <v>579.52499999999895</v>
      </c>
      <c r="AC219" s="1">
        <v>575.70833333333303</v>
      </c>
      <c r="AD219" s="1">
        <v>578.83333333333303</v>
      </c>
      <c r="AE219" s="1">
        <v>573.10833333333301</v>
      </c>
      <c r="AF219" s="1">
        <v>630.54999999999995</v>
      </c>
      <c r="AG219" s="1">
        <v>537.65</v>
      </c>
      <c r="AH219" s="1">
        <v>347.74166666666599</v>
      </c>
      <c r="AI219" s="1">
        <v>304.90833333333302</v>
      </c>
      <c r="AJ219" s="1">
        <v>296.64999999999998</v>
      </c>
      <c r="AK219" s="1">
        <v>241.09166666666599</v>
      </c>
      <c r="AL219" s="1">
        <v>145.90833333333299</v>
      </c>
      <c r="AM219" s="1">
        <v>10011.2833333333</v>
      </c>
      <c r="AN219" s="1">
        <v>1</v>
      </c>
      <c r="AO219" s="1">
        <v>2232.7750000000001</v>
      </c>
      <c r="AP219" s="1">
        <v>885.39166666666597</v>
      </c>
      <c r="AQ219" s="1">
        <v>1218.0416666666599</v>
      </c>
      <c r="AR219" s="1">
        <v>195176</v>
      </c>
      <c r="AS219" s="1">
        <v>195221</v>
      </c>
      <c r="AT219" s="1">
        <v>114522</v>
      </c>
      <c r="AU219" s="1">
        <v>112686</v>
      </c>
      <c r="AV219" s="1">
        <v>1141.18054199218</v>
      </c>
      <c r="AW219" s="1">
        <v>1040.18664550781</v>
      </c>
      <c r="AX219" s="1">
        <v>1211.2568359375</v>
      </c>
      <c r="AY219" s="1">
        <v>2534.0048828125</v>
      </c>
      <c r="AZ219" s="1">
        <v>1392.24963378906</v>
      </c>
      <c r="BA219" s="1">
        <v>1218.84252929687</v>
      </c>
      <c r="BB219" s="1">
        <v>1209.82580566406</v>
      </c>
      <c r="BC219" s="1">
        <v>1642.82397460937</v>
      </c>
      <c r="BD219" s="1">
        <v>1117.09655761718</v>
      </c>
      <c r="BE219" s="1">
        <v>1235.12451171875</v>
      </c>
      <c r="BF219" s="1">
        <v>604.79998779296795</v>
      </c>
      <c r="BG219" s="1">
        <v>4707.80908203125</v>
      </c>
      <c r="BH219" s="1">
        <f t="shared" si="9"/>
        <v>19055.200988769499</v>
      </c>
      <c r="BI219" s="1">
        <f t="shared" si="10"/>
        <v>9043.9176554361984</v>
      </c>
      <c r="BJ219" s="1">
        <f t="shared" si="11"/>
        <v>81792446.558310583</v>
      </c>
    </row>
    <row r="220" spans="1:62" x14ac:dyDescent="0.25">
      <c r="A220" s="1">
        <v>199180</v>
      </c>
      <c r="B220" s="1">
        <v>199288</v>
      </c>
      <c r="C220" s="1">
        <v>183</v>
      </c>
      <c r="D220" s="1">
        <v>2</v>
      </c>
      <c r="E220" s="1">
        <v>183</v>
      </c>
      <c r="F220" s="1">
        <v>183</v>
      </c>
      <c r="G220" s="1">
        <v>5</v>
      </c>
      <c r="H220" s="1">
        <v>5</v>
      </c>
      <c r="I220" s="1">
        <v>150.36000000000001</v>
      </c>
      <c r="J220" s="1">
        <v>150.41999999999999</v>
      </c>
      <c r="K220" s="1" t="s">
        <v>130</v>
      </c>
      <c r="L220" s="1">
        <v>1</v>
      </c>
      <c r="M220" s="1" t="s">
        <v>126</v>
      </c>
      <c r="N220" s="1">
        <v>183</v>
      </c>
      <c r="O220" s="1">
        <v>30.8666666666666</v>
      </c>
      <c r="P220" s="1">
        <v>21.5833333333333</v>
      </c>
      <c r="Q220" s="1">
        <v>18.4916666666666</v>
      </c>
      <c r="R220" s="1">
        <v>28.4</v>
      </c>
      <c r="S220" s="1">
        <v>106.5</v>
      </c>
      <c r="T220" s="1">
        <v>521</v>
      </c>
      <c r="U220" s="1">
        <v>1143.55</v>
      </c>
      <c r="V220" s="1">
        <v>1282.0833333333301</v>
      </c>
      <c r="W220" s="1">
        <v>902.98333333333301</v>
      </c>
      <c r="X220" s="1">
        <v>597.50833333333298</v>
      </c>
      <c r="Y220" s="1">
        <v>497.76666666666603</v>
      </c>
      <c r="Z220" s="1">
        <v>480.53333333333302</v>
      </c>
      <c r="AA220" s="1">
        <v>509.07499999999902</v>
      </c>
      <c r="AB220" s="1">
        <v>526.54166666666595</v>
      </c>
      <c r="AC220" s="1">
        <v>531.04166666666595</v>
      </c>
      <c r="AD220" s="1">
        <v>542.43333333333305</v>
      </c>
      <c r="AE220" s="1">
        <v>566.85833333333301</v>
      </c>
      <c r="AF220" s="1">
        <v>606.79166666666595</v>
      </c>
      <c r="AG220" s="1">
        <v>505.71666666666601</v>
      </c>
      <c r="AH220" s="1">
        <v>294.08333333333297</v>
      </c>
      <c r="AI220" s="1">
        <v>225.75833333333301</v>
      </c>
      <c r="AJ220" s="1">
        <v>206.44166666666601</v>
      </c>
      <c r="AK220" s="1">
        <v>131.59166666666599</v>
      </c>
      <c r="AL220" s="1">
        <v>67.441666666666606</v>
      </c>
      <c r="AM220" s="1">
        <v>10345.041666666601</v>
      </c>
      <c r="AN220" s="1">
        <v>1</v>
      </c>
      <c r="AO220" s="1">
        <v>2013.9166666666599</v>
      </c>
      <c r="AP220" s="1">
        <v>799.79999999999905</v>
      </c>
      <c r="AQ220" s="1">
        <v>837.07500000000005</v>
      </c>
      <c r="AR220" s="1">
        <v>195180</v>
      </c>
      <c r="AS220" s="1">
        <v>195288</v>
      </c>
      <c r="AT220" s="1">
        <v>124208</v>
      </c>
      <c r="AU220" s="1">
        <v>122278</v>
      </c>
      <c r="AV220" s="1">
        <v>1326.3427734375</v>
      </c>
      <c r="AW220" s="1">
        <v>841.27606201171795</v>
      </c>
      <c r="AX220" s="1">
        <v>1021.80047607421</v>
      </c>
      <c r="AY220" s="1">
        <v>2603.2021484375</v>
      </c>
      <c r="AZ220" s="1">
        <v>1579.80200195312</v>
      </c>
      <c r="BA220" s="1">
        <v>1191.68884277343</v>
      </c>
      <c r="BB220" s="1">
        <v>1384.30346679687</v>
      </c>
      <c r="BC220" s="1">
        <v>1514.84912109375</v>
      </c>
      <c r="BD220" s="1">
        <v>868.27606201171795</v>
      </c>
      <c r="BE220" s="1">
        <v>1445.85717773437</v>
      </c>
      <c r="BF220" s="1">
        <v>688.90002441406205</v>
      </c>
      <c r="BG220" s="1">
        <v>4896.1640625</v>
      </c>
      <c r="BH220" s="1">
        <f t="shared" si="9"/>
        <v>19362.462219238249</v>
      </c>
      <c r="BI220" s="1">
        <f t="shared" si="10"/>
        <v>9017.4205525716479</v>
      </c>
      <c r="BJ220" s="1">
        <f t="shared" si="11"/>
        <v>81313873.421941563</v>
      </c>
    </row>
    <row r="221" spans="1:62" x14ac:dyDescent="0.25">
      <c r="A221" s="1">
        <v>199183</v>
      </c>
      <c r="B221" s="1">
        <v>199177</v>
      </c>
      <c r="C221" s="1">
        <v>113</v>
      </c>
      <c r="D221" s="1">
        <v>2</v>
      </c>
      <c r="E221" s="1">
        <v>113</v>
      </c>
      <c r="F221" s="1">
        <v>113</v>
      </c>
      <c r="G221" s="1">
        <v>167</v>
      </c>
      <c r="H221" s="1">
        <v>167</v>
      </c>
      <c r="I221" s="1">
        <v>18.489999999999998</v>
      </c>
      <c r="J221" s="1">
        <v>19.809999999999999</v>
      </c>
      <c r="K221" s="1" t="s">
        <v>130</v>
      </c>
      <c r="L221" s="1">
        <v>1</v>
      </c>
      <c r="M221" s="1" t="s">
        <v>126</v>
      </c>
      <c r="N221" s="1">
        <v>113</v>
      </c>
      <c r="O221" s="1">
        <v>132.5</v>
      </c>
      <c r="P221" s="1">
        <v>61.308333333333302</v>
      </c>
      <c r="Q221" s="1">
        <v>44.966666666666598</v>
      </c>
      <c r="R221" s="1">
        <v>36.941666666666599</v>
      </c>
      <c r="S221" s="1">
        <v>86.075000000000003</v>
      </c>
      <c r="T221" s="1">
        <v>87.933333333333294</v>
      </c>
      <c r="U221" s="1">
        <v>165.84166666666599</v>
      </c>
      <c r="V221" s="1">
        <v>198.016666666666</v>
      </c>
      <c r="W221" s="1">
        <v>235.391666666666</v>
      </c>
      <c r="X221" s="1">
        <v>276.55</v>
      </c>
      <c r="Y221" s="1">
        <v>321.308333333333</v>
      </c>
      <c r="Z221" s="1">
        <v>388.25833333333298</v>
      </c>
      <c r="AA221" s="1">
        <v>429.83333333333297</v>
      </c>
      <c r="AB221" s="1">
        <v>536.81666666666604</v>
      </c>
      <c r="AC221" s="1">
        <v>833.35833333333301</v>
      </c>
      <c r="AD221" s="1">
        <v>913.91666666666595</v>
      </c>
      <c r="AE221" s="1">
        <v>989.71666666666601</v>
      </c>
      <c r="AF221" s="1">
        <v>911.77499999999998</v>
      </c>
      <c r="AG221" s="1">
        <v>646.27499999999998</v>
      </c>
      <c r="AH221" s="1">
        <v>719.52499999999998</v>
      </c>
      <c r="AI221" s="1">
        <v>516.64166666666597</v>
      </c>
      <c r="AJ221" s="1">
        <v>449.89166666666603</v>
      </c>
      <c r="AK221" s="1">
        <v>392.27499999999998</v>
      </c>
      <c r="AL221" s="1">
        <v>272.541666666666</v>
      </c>
      <c r="AM221" s="1">
        <v>9647.6583333333292</v>
      </c>
      <c r="AN221" s="1">
        <v>0</v>
      </c>
      <c r="AO221" s="1">
        <v>1676.2166666666601</v>
      </c>
      <c r="AP221" s="1">
        <v>1365.8</v>
      </c>
      <c r="AQ221" s="1">
        <v>0</v>
      </c>
      <c r="AR221" s="1">
        <v>195183</v>
      </c>
      <c r="AS221" s="1">
        <v>195177</v>
      </c>
      <c r="AT221" s="1">
        <v>183682</v>
      </c>
      <c r="AU221" s="1">
        <v>117746</v>
      </c>
      <c r="AV221" s="1">
        <v>996.07147216796795</v>
      </c>
      <c r="AW221" s="1">
        <v>1367.48693847656</v>
      </c>
      <c r="AX221" s="1">
        <v>1364.84838867187</v>
      </c>
      <c r="AZ221" s="1">
        <v>993.64703369140602</v>
      </c>
      <c r="BA221" s="1">
        <v>1247.81115722656</v>
      </c>
      <c r="BB221" s="1">
        <v>839.93176269531205</v>
      </c>
      <c r="BC221" s="1">
        <v>2203.36157226562</v>
      </c>
      <c r="BD221" s="1">
        <v>1422.96398925781</v>
      </c>
      <c r="BE221" s="1">
        <v>765.64031982421795</v>
      </c>
      <c r="BG221" s="1">
        <v>4303.9541015625</v>
      </c>
      <c r="BH221" s="1">
        <f t="shared" si="9"/>
        <v>15505.716735839826</v>
      </c>
      <c r="BI221" s="1">
        <f t="shared" si="10"/>
        <v>5858.0584025064963</v>
      </c>
      <c r="BJ221" s="1">
        <f t="shared" si="11"/>
        <v>34316848.247176968</v>
      </c>
    </row>
    <row r="222" spans="1:62" x14ac:dyDescent="0.25">
      <c r="A222" s="1">
        <v>199200</v>
      </c>
      <c r="B222" s="1">
        <v>199201</v>
      </c>
      <c r="C222" s="1">
        <v>69</v>
      </c>
      <c r="D222" s="1">
        <v>2</v>
      </c>
      <c r="E222" s="1">
        <v>69</v>
      </c>
      <c r="F222" s="1">
        <v>69</v>
      </c>
      <c r="G222" s="1">
        <v>520</v>
      </c>
      <c r="H222" s="1">
        <v>520</v>
      </c>
      <c r="I222" s="1">
        <v>5.43</v>
      </c>
      <c r="J222" s="1">
        <v>5.43</v>
      </c>
      <c r="K222" s="1" t="s">
        <v>130</v>
      </c>
      <c r="L222" s="1">
        <v>1</v>
      </c>
      <c r="M222" s="1" t="s">
        <v>126</v>
      </c>
      <c r="N222" s="1">
        <v>69</v>
      </c>
      <c r="O222" s="1">
        <v>95.7916666666666</v>
      </c>
      <c r="P222" s="1">
        <v>82.191666666666606</v>
      </c>
      <c r="Q222" s="1">
        <v>76.691666666666606</v>
      </c>
      <c r="R222" s="1">
        <v>69.533333333333303</v>
      </c>
      <c r="S222" s="1">
        <v>72.25</v>
      </c>
      <c r="T222" s="1">
        <v>114.74166666666601</v>
      </c>
      <c r="U222" s="1">
        <v>277.33333333333297</v>
      </c>
      <c r="V222" s="1">
        <v>535.375</v>
      </c>
      <c r="W222" s="1">
        <v>611.89166666666597</v>
      </c>
      <c r="X222" s="1">
        <v>449.6</v>
      </c>
      <c r="Y222" s="1">
        <v>457.59166666666601</v>
      </c>
      <c r="Z222" s="1">
        <v>486.85833333333301</v>
      </c>
      <c r="AA222" s="1">
        <v>499.33333333333297</v>
      </c>
      <c r="AB222" s="1">
        <v>498.1</v>
      </c>
      <c r="AC222" s="1">
        <v>536.63333333333298</v>
      </c>
      <c r="AD222" s="1">
        <v>606.64166666666597</v>
      </c>
      <c r="AE222" s="1">
        <v>681.40833333333296</v>
      </c>
      <c r="AF222" s="1">
        <v>688.25833333333298</v>
      </c>
      <c r="AG222" s="1">
        <v>683.65833333333296</v>
      </c>
      <c r="AH222" s="1">
        <v>509.82499999999999</v>
      </c>
      <c r="AI222" s="1">
        <v>323.95</v>
      </c>
      <c r="AJ222" s="1">
        <v>269.541666666666</v>
      </c>
      <c r="AK222" s="1">
        <v>183.125</v>
      </c>
      <c r="AL222" s="1">
        <v>120.73333333333299</v>
      </c>
      <c r="AM222" s="1">
        <v>8931.0583333333307</v>
      </c>
      <c r="AN222" s="1">
        <v>1</v>
      </c>
      <c r="AO222" s="1">
        <v>1941.88333333333</v>
      </c>
      <c r="AP222" s="1">
        <v>1193.4833333333299</v>
      </c>
      <c r="AQ222" s="1">
        <v>1293.80833333333</v>
      </c>
      <c r="AR222" s="1">
        <v>195200</v>
      </c>
      <c r="AS222" s="1">
        <v>195201</v>
      </c>
      <c r="AT222" s="1">
        <v>77407</v>
      </c>
      <c r="AU222" s="1">
        <v>184069</v>
      </c>
      <c r="AV222" s="1">
        <v>178.875244140625</v>
      </c>
      <c r="AW222" s="1">
        <v>241.75009155273401</v>
      </c>
      <c r="AX222" s="1">
        <v>314.85006713867102</v>
      </c>
      <c r="AY222" s="1">
        <v>492.400390625</v>
      </c>
      <c r="AZ222" s="1">
        <v>190.09556579589801</v>
      </c>
      <c r="BA222" s="1">
        <v>260.19998168945301</v>
      </c>
      <c r="BB222" s="1">
        <v>182.09556579589801</v>
      </c>
      <c r="BC222" s="1">
        <v>431.599609375</v>
      </c>
      <c r="BD222" s="1">
        <v>215.75009155273401</v>
      </c>
      <c r="BE222" s="1">
        <v>164.09556579589801</v>
      </c>
      <c r="BF222" s="1">
        <v>0</v>
      </c>
      <c r="BG222" s="1">
        <v>987.20068359375</v>
      </c>
      <c r="BH222" s="1">
        <f t="shared" si="9"/>
        <v>3658.9128570556609</v>
      </c>
      <c r="BI222" s="1">
        <f t="shared" si="10"/>
        <v>-5272.1454762776702</v>
      </c>
      <c r="BJ222" s="1">
        <f t="shared" si="11"/>
        <v>27795517.923035104</v>
      </c>
    </row>
    <row r="223" spans="1:62" x14ac:dyDescent="0.25">
      <c r="A223" s="1">
        <v>199204</v>
      </c>
      <c r="B223" s="1">
        <v>199536</v>
      </c>
      <c r="C223" s="1">
        <v>71</v>
      </c>
      <c r="D223" s="1">
        <v>3</v>
      </c>
      <c r="E223" s="1">
        <v>71</v>
      </c>
      <c r="F223" s="1">
        <v>71</v>
      </c>
      <c r="G223" s="1">
        <v>520</v>
      </c>
      <c r="H223" s="1">
        <v>520</v>
      </c>
      <c r="I223" s="1">
        <v>11.22</v>
      </c>
      <c r="J223" s="1">
        <v>11.21</v>
      </c>
      <c r="K223" s="1" t="s">
        <v>130</v>
      </c>
      <c r="L223" s="1">
        <v>1</v>
      </c>
      <c r="M223" s="1" t="s">
        <v>126</v>
      </c>
      <c r="N223" s="1">
        <v>71</v>
      </c>
      <c r="O223" s="1">
        <v>45.8</v>
      </c>
      <c r="P223" s="1">
        <v>27.0833333333333</v>
      </c>
      <c r="Q223" s="1">
        <v>24.45</v>
      </c>
      <c r="R223" s="1">
        <v>24.4166666666666</v>
      </c>
      <c r="S223" s="1">
        <v>71.066666666666606</v>
      </c>
      <c r="T223" s="1">
        <v>210.891666666666</v>
      </c>
      <c r="U223" s="1">
        <v>533.01666666666597</v>
      </c>
      <c r="V223" s="1">
        <v>1177.0916666666601</v>
      </c>
      <c r="W223" s="1">
        <v>1730.175</v>
      </c>
      <c r="X223" s="1">
        <v>1820.50833333333</v>
      </c>
      <c r="Y223" s="1">
        <v>1183.45</v>
      </c>
      <c r="Z223" s="1">
        <v>763.49166666666599</v>
      </c>
      <c r="AA223" s="1">
        <v>760.47500000000002</v>
      </c>
      <c r="AB223" s="1">
        <v>740.75</v>
      </c>
      <c r="AC223" s="1">
        <v>575.61666666666599</v>
      </c>
      <c r="AD223" s="1">
        <v>593.20833333333303</v>
      </c>
      <c r="AE223" s="1">
        <v>571.72500000000002</v>
      </c>
      <c r="AF223" s="1">
        <v>571.56666666666604</v>
      </c>
      <c r="AG223" s="1">
        <v>478.35833333333301</v>
      </c>
      <c r="AH223" s="1">
        <v>401.433333333333</v>
      </c>
      <c r="AI223" s="1">
        <v>325.84166666666601</v>
      </c>
      <c r="AJ223" s="1">
        <v>267.73333333333301</v>
      </c>
      <c r="AK223" s="1">
        <v>169.583333333333</v>
      </c>
      <c r="AL223" s="1">
        <v>99.108333333333306</v>
      </c>
      <c r="AM223" s="1">
        <v>13166.8416666666</v>
      </c>
      <c r="AN223" s="1">
        <v>0</v>
      </c>
      <c r="AO223" s="1">
        <v>3448.1666666666601</v>
      </c>
      <c r="AP223" s="1">
        <v>879.79166666666595</v>
      </c>
      <c r="AQ223" s="1">
        <v>0</v>
      </c>
      <c r="AR223" s="1">
        <v>195204</v>
      </c>
      <c r="AS223" s="1">
        <v>195536</v>
      </c>
      <c r="AT223" s="1">
        <v>184120</v>
      </c>
      <c r="AU223" s="1">
        <v>72437</v>
      </c>
      <c r="AV223" s="1">
        <v>445.20858764648398</v>
      </c>
      <c r="AW223" s="1">
        <v>1</v>
      </c>
      <c r="AX223" s="1">
        <v>249.25003051757801</v>
      </c>
      <c r="AZ223" s="1">
        <v>516.68597412109295</v>
      </c>
      <c r="BA223" s="1">
        <v>252.73332214355401</v>
      </c>
      <c r="BB223" s="1">
        <v>494.06103515625</v>
      </c>
      <c r="BC223" s="1">
        <v>44</v>
      </c>
      <c r="BD223" s="1">
        <v>50</v>
      </c>
      <c r="BE223" s="1">
        <v>328.26080322265602</v>
      </c>
      <c r="BG223" s="1">
        <v>1579.73376464843</v>
      </c>
      <c r="BH223" s="1">
        <f t="shared" si="9"/>
        <v>3960.9335174560456</v>
      </c>
      <c r="BI223" s="1">
        <f t="shared" si="10"/>
        <v>-9205.9081492105543</v>
      </c>
      <c r="BJ223" s="1">
        <f t="shared" si="11"/>
        <v>84748744.851701289</v>
      </c>
    </row>
    <row r="224" spans="1:62" x14ac:dyDescent="0.25">
      <c r="A224" s="1">
        <v>199205</v>
      </c>
      <c r="B224" s="1">
        <v>199071</v>
      </c>
      <c r="C224" s="1">
        <v>281</v>
      </c>
      <c r="D224" s="1">
        <v>2</v>
      </c>
      <c r="E224" s="1">
        <v>281</v>
      </c>
      <c r="F224" s="1">
        <v>281</v>
      </c>
      <c r="G224" s="1">
        <v>5</v>
      </c>
      <c r="H224" s="1">
        <v>5</v>
      </c>
      <c r="I224" s="1">
        <v>182.04</v>
      </c>
      <c r="J224" s="1">
        <v>182.1</v>
      </c>
      <c r="K224" s="1" t="s">
        <v>130</v>
      </c>
      <c r="L224" s="1">
        <v>1</v>
      </c>
      <c r="M224" s="1" t="s">
        <v>126</v>
      </c>
      <c r="N224" s="1">
        <v>281</v>
      </c>
      <c r="O224" s="1">
        <v>59.5833333333333</v>
      </c>
      <c r="P224" s="1">
        <v>29.966666666666601</v>
      </c>
      <c r="Q224" s="1">
        <v>20.524999999999999</v>
      </c>
      <c r="R224" s="1">
        <v>17.8666666666666</v>
      </c>
      <c r="S224" s="1">
        <v>24.058333333333302</v>
      </c>
      <c r="T224" s="1">
        <v>54.616666666666603</v>
      </c>
      <c r="U224" s="1">
        <v>148.891666666666</v>
      </c>
      <c r="V224" s="1">
        <v>220.56666666666601</v>
      </c>
      <c r="W224" s="1">
        <v>217.61666666666599</v>
      </c>
      <c r="X224" s="1">
        <v>248.59166666666599</v>
      </c>
      <c r="Y224" s="1">
        <v>306.04999999999899</v>
      </c>
      <c r="Z224" s="1">
        <v>362.67500000000001</v>
      </c>
      <c r="AA224" s="1">
        <v>475.83333333333297</v>
      </c>
      <c r="AB224" s="1">
        <v>528.60833333333301</v>
      </c>
      <c r="AC224" s="1">
        <v>712.35</v>
      </c>
      <c r="AD224" s="1">
        <v>998.22500000000002</v>
      </c>
      <c r="AE224" s="1">
        <v>1086.625</v>
      </c>
      <c r="AF224" s="1">
        <v>1045.5</v>
      </c>
      <c r="AG224" s="1">
        <v>854.79166666666595</v>
      </c>
      <c r="AH224" s="1">
        <v>485.45</v>
      </c>
      <c r="AI224" s="1">
        <v>334.70833333333297</v>
      </c>
      <c r="AJ224" s="1">
        <v>318.808333333333</v>
      </c>
      <c r="AK224" s="1">
        <v>245.333333333333</v>
      </c>
      <c r="AL224" s="1">
        <v>129.416666666666</v>
      </c>
      <c r="AM224" s="1">
        <v>8926.6583333333292</v>
      </c>
      <c r="AN224" s="1">
        <v>1</v>
      </c>
      <c r="AO224" s="1">
        <v>1673.1666666666599</v>
      </c>
      <c r="AP224" s="1">
        <v>1340.24166666666</v>
      </c>
      <c r="AQ224" s="1">
        <v>1180.2666666666601</v>
      </c>
      <c r="AR224" s="1">
        <v>195205</v>
      </c>
      <c r="AS224" s="1">
        <v>195071</v>
      </c>
      <c r="AT224" s="1">
        <v>41430</v>
      </c>
      <c r="AU224" s="1">
        <v>40480</v>
      </c>
      <c r="AV224" s="1">
        <v>597.764404296875</v>
      </c>
      <c r="AW224" s="1">
        <v>1309.60363769531</v>
      </c>
      <c r="AX224" s="1">
        <v>1418.70007324218</v>
      </c>
      <c r="AY224" s="1">
        <v>2118.80078125</v>
      </c>
      <c r="AZ224" s="1">
        <v>444.66665649414</v>
      </c>
      <c r="BA224" s="1">
        <v>1154.46130371093</v>
      </c>
      <c r="BB224" s="1">
        <v>411.66665649414</v>
      </c>
      <c r="BC224" s="1">
        <v>2396.54931640625</v>
      </c>
      <c r="BD224" s="1">
        <v>1470.26696777343</v>
      </c>
      <c r="BE224" s="1">
        <v>379.66665649414</v>
      </c>
      <c r="BF224" s="1">
        <v>8</v>
      </c>
      <c r="BG224" s="1">
        <v>4198.70751953125</v>
      </c>
      <c r="BH224" s="1">
        <f t="shared" si="9"/>
        <v>15908.853973388646</v>
      </c>
      <c r="BI224" s="1">
        <f t="shared" si="10"/>
        <v>6982.1956400553172</v>
      </c>
      <c r="BJ224" s="1">
        <f t="shared" si="11"/>
        <v>48751055.956007481</v>
      </c>
    </row>
    <row r="225" spans="1:62" x14ac:dyDescent="0.25">
      <c r="A225" s="1">
        <v>199218</v>
      </c>
      <c r="B225" s="1">
        <v>199219</v>
      </c>
      <c r="C225" s="1">
        <v>222</v>
      </c>
      <c r="D225" s="1">
        <v>2</v>
      </c>
      <c r="E225" s="1">
        <v>222</v>
      </c>
      <c r="F225" s="1">
        <v>222</v>
      </c>
      <c r="G225" s="1">
        <v>5</v>
      </c>
      <c r="H225" s="1">
        <v>5</v>
      </c>
      <c r="I225" s="1">
        <v>159.57</v>
      </c>
      <c r="J225" s="1">
        <v>159.63</v>
      </c>
      <c r="K225" s="1" t="s">
        <v>130</v>
      </c>
      <c r="L225" s="1">
        <v>1</v>
      </c>
      <c r="M225" s="1" t="s">
        <v>126</v>
      </c>
      <c r="N225" s="1">
        <v>222</v>
      </c>
      <c r="O225" s="1">
        <v>89.633333333333297</v>
      </c>
      <c r="P225" s="1">
        <v>52.625</v>
      </c>
      <c r="Q225" s="1">
        <v>45.091666666666598</v>
      </c>
      <c r="R225" s="1">
        <v>38.933333333333302</v>
      </c>
      <c r="S225" s="1">
        <v>81.033333333333303</v>
      </c>
      <c r="T225" s="1">
        <v>224.791666666666</v>
      </c>
      <c r="U225" s="1">
        <v>416.76666666666603</v>
      </c>
      <c r="V225" s="1">
        <v>506.058333333333</v>
      </c>
      <c r="W225" s="1">
        <v>475.13333333333298</v>
      </c>
      <c r="X225" s="1">
        <v>577.224999999999</v>
      </c>
      <c r="Y225" s="1">
        <v>691.24166666666599</v>
      </c>
      <c r="Z225" s="1">
        <v>741.44166666666604</v>
      </c>
      <c r="AA225" s="1">
        <v>747.98333333333301</v>
      </c>
      <c r="AB225" s="1">
        <v>801.375</v>
      </c>
      <c r="AC225" s="1">
        <v>1025.05833333333</v>
      </c>
      <c r="AD225" s="1">
        <v>1245.4583333333301</v>
      </c>
      <c r="AE225" s="1">
        <v>1297.575</v>
      </c>
      <c r="AF225" s="1">
        <v>1110.5166666666601</v>
      </c>
      <c r="AG225" s="1">
        <v>878.96666666666601</v>
      </c>
      <c r="AH225" s="1">
        <v>617.50833333333298</v>
      </c>
      <c r="AI225" s="1">
        <v>499.433333333333</v>
      </c>
      <c r="AJ225" s="1">
        <v>497.97500000000002</v>
      </c>
      <c r="AK225" s="1">
        <v>371.57499999999999</v>
      </c>
      <c r="AL225" s="1">
        <v>195.31666666666601</v>
      </c>
      <c r="AM225" s="1">
        <v>13228.7166666666</v>
      </c>
      <c r="AN225" s="1">
        <v>1</v>
      </c>
      <c r="AO225" s="1">
        <v>2982.0416666666601</v>
      </c>
      <c r="AP225" s="1">
        <v>1496.4749999999999</v>
      </c>
      <c r="AQ225" s="1">
        <v>1871.61666666666</v>
      </c>
      <c r="AR225" s="1">
        <v>195218</v>
      </c>
      <c r="AS225" s="1">
        <v>195219</v>
      </c>
      <c r="AT225" s="1">
        <v>102979</v>
      </c>
      <c r="AU225" s="1">
        <v>104554</v>
      </c>
      <c r="AV225" s="1">
        <v>773.03387451171795</v>
      </c>
      <c r="AW225" s="1">
        <v>1390.18701171875</v>
      </c>
      <c r="AX225" s="1">
        <v>1313.73693847656</v>
      </c>
      <c r="AY225" s="1">
        <v>1948.603515625</v>
      </c>
      <c r="AZ225" s="1">
        <v>629.13739013671795</v>
      </c>
      <c r="BA225" s="1">
        <v>1221.31311035156</v>
      </c>
      <c r="BB225" s="1">
        <v>624.26214599609295</v>
      </c>
      <c r="BC225" s="1">
        <v>2168.607421875</v>
      </c>
      <c r="BD225" s="1">
        <v>1496.5810546875</v>
      </c>
      <c r="BE225" s="1">
        <v>497.71136474609301</v>
      </c>
      <c r="BF225" s="1">
        <v>214.30000305175699</v>
      </c>
      <c r="BG225" s="1">
        <v>4624.658203125</v>
      </c>
      <c r="BH225" s="1">
        <f t="shared" si="9"/>
        <v>16902.132034301751</v>
      </c>
      <c r="BI225" s="1">
        <f t="shared" si="10"/>
        <v>3673.4153676351507</v>
      </c>
      <c r="BJ225" s="1">
        <f t="shared" si="11"/>
        <v>13493980.463178089</v>
      </c>
    </row>
    <row r="226" spans="1:62" x14ac:dyDescent="0.25">
      <c r="A226" s="1">
        <v>199220</v>
      </c>
      <c r="B226" s="1">
        <v>199119</v>
      </c>
      <c r="C226" s="1">
        <v>221</v>
      </c>
      <c r="D226" s="1">
        <v>2</v>
      </c>
      <c r="E226" s="1">
        <v>221</v>
      </c>
      <c r="F226" s="1">
        <v>221</v>
      </c>
      <c r="G226" s="1">
        <v>5</v>
      </c>
      <c r="H226" s="1">
        <v>5</v>
      </c>
      <c r="I226" s="1">
        <v>159.57</v>
      </c>
      <c r="J226" s="1">
        <v>159.63</v>
      </c>
      <c r="K226" s="1" t="s">
        <v>130</v>
      </c>
      <c r="L226" s="1">
        <v>1</v>
      </c>
      <c r="M226" s="1" t="s">
        <v>126</v>
      </c>
      <c r="N226" s="1">
        <v>221</v>
      </c>
      <c r="O226" s="1">
        <v>81.008333333333297</v>
      </c>
      <c r="P226" s="1">
        <v>35.491666666666603</v>
      </c>
      <c r="Q226" s="1">
        <v>21.658333333333299</v>
      </c>
      <c r="R226" s="1">
        <v>22.65</v>
      </c>
      <c r="S226" s="1">
        <v>65.075000000000003</v>
      </c>
      <c r="T226" s="1">
        <v>322.21666666666601</v>
      </c>
      <c r="U226" s="1">
        <v>892.2</v>
      </c>
      <c r="V226" s="1">
        <v>1178.38333333333</v>
      </c>
      <c r="W226" s="1">
        <v>980.69166666666604</v>
      </c>
      <c r="X226" s="1">
        <v>725.02499999999998</v>
      </c>
      <c r="Y226" s="1">
        <v>650.44166666666604</v>
      </c>
      <c r="Z226" s="1">
        <v>661.33333333333303</v>
      </c>
      <c r="AA226" s="1">
        <v>697.73333333333301</v>
      </c>
      <c r="AB226" s="1">
        <v>717.70833333333303</v>
      </c>
      <c r="AC226" s="1">
        <v>747.3</v>
      </c>
      <c r="AD226" s="1">
        <v>772.34166666666601</v>
      </c>
      <c r="AE226" s="1">
        <v>755.83333333333303</v>
      </c>
      <c r="AF226" s="1">
        <v>788.08333333333303</v>
      </c>
      <c r="AG226" s="1">
        <v>651.70833333333303</v>
      </c>
      <c r="AH226" s="1">
        <v>419.73333333333301</v>
      </c>
      <c r="AI226" s="1">
        <v>371.51666666666603</v>
      </c>
      <c r="AJ226" s="1">
        <v>367.71666666666601</v>
      </c>
      <c r="AK226" s="1">
        <v>294.59166666666601</v>
      </c>
      <c r="AL226" s="1">
        <v>174.94999999999899</v>
      </c>
      <c r="AM226" s="1">
        <v>12395.391666666599</v>
      </c>
      <c r="AN226" s="1">
        <v>1</v>
      </c>
      <c r="AO226" s="1">
        <v>2727.2166666666599</v>
      </c>
      <c r="AP226" s="1">
        <v>1071.44166666666</v>
      </c>
      <c r="AQ226" s="1">
        <v>1434.6583333333299</v>
      </c>
      <c r="AR226" s="1">
        <v>195220</v>
      </c>
      <c r="AS226" s="1">
        <v>195119</v>
      </c>
      <c r="AT226" s="1">
        <v>104558</v>
      </c>
      <c r="AU226" s="1">
        <v>102669</v>
      </c>
      <c r="AV226" s="1">
        <v>1246.30639648437</v>
      </c>
      <c r="AW226" s="1">
        <v>1233.96752929687</v>
      </c>
      <c r="AX226" s="1">
        <v>1296.49096679687</v>
      </c>
      <c r="AY226" s="1">
        <v>2618.2041015625</v>
      </c>
      <c r="AZ226" s="1">
        <v>1460.08337402343</v>
      </c>
      <c r="BA226" s="1">
        <v>1327.55297851562</v>
      </c>
      <c r="BB226" s="1">
        <v>1294.03454589843</v>
      </c>
      <c r="BC226" s="1">
        <v>1792.77368164062</v>
      </c>
      <c r="BD226" s="1">
        <v>1322.29162597656</v>
      </c>
      <c r="BE226" s="1">
        <v>1293.55798339843</v>
      </c>
      <c r="BF226" s="1">
        <v>653</v>
      </c>
      <c r="BG226" s="1">
        <v>4906.66259765625</v>
      </c>
      <c r="BH226" s="1">
        <f t="shared" si="9"/>
        <v>20444.925781249949</v>
      </c>
      <c r="BI226" s="1">
        <f t="shared" si="10"/>
        <v>8049.5341145833499</v>
      </c>
      <c r="BJ226" s="1">
        <f t="shared" si="11"/>
        <v>64794999.461841159</v>
      </c>
    </row>
    <row r="227" spans="1:62" x14ac:dyDescent="0.25">
      <c r="A227" s="1">
        <v>199224</v>
      </c>
      <c r="B227" s="1">
        <v>199225</v>
      </c>
      <c r="C227" s="1">
        <v>285</v>
      </c>
      <c r="D227" s="1">
        <v>2</v>
      </c>
      <c r="E227" s="1">
        <v>285</v>
      </c>
      <c r="F227" s="1">
        <v>285</v>
      </c>
      <c r="G227" s="1">
        <v>5</v>
      </c>
      <c r="H227" s="1">
        <v>5</v>
      </c>
      <c r="I227" s="1">
        <v>145.22</v>
      </c>
      <c r="J227" s="1">
        <v>145.28</v>
      </c>
      <c r="K227" s="1" t="s">
        <v>130</v>
      </c>
      <c r="L227" s="1">
        <v>1</v>
      </c>
      <c r="M227" s="1" t="s">
        <v>126</v>
      </c>
      <c r="N227" s="1">
        <v>285</v>
      </c>
      <c r="O227" s="1">
        <v>75.5833333333333</v>
      </c>
      <c r="P227" s="1">
        <v>36.950000000000003</v>
      </c>
      <c r="Q227" s="1">
        <v>30.0416666666666</v>
      </c>
      <c r="R227" s="1">
        <v>25.158333333333299</v>
      </c>
      <c r="S227" s="1">
        <v>37.024999999999999</v>
      </c>
      <c r="T227" s="1">
        <v>82.141666666666595</v>
      </c>
      <c r="U227" s="1">
        <v>184.558333333333</v>
      </c>
      <c r="V227" s="1">
        <v>265.25833333333298</v>
      </c>
      <c r="W227" s="1">
        <v>263.15833333333302</v>
      </c>
      <c r="X227" s="1">
        <v>329.45833333333297</v>
      </c>
      <c r="Y227" s="1">
        <v>427.85833333333301</v>
      </c>
      <c r="Z227" s="1">
        <v>493.82499999999902</v>
      </c>
      <c r="AA227" s="1">
        <v>548.19166666666604</v>
      </c>
      <c r="AB227" s="1">
        <v>633.54166666666595</v>
      </c>
      <c r="AC227" s="1">
        <v>972.43333333333305</v>
      </c>
      <c r="AD227" s="1">
        <v>1249.2833333333299</v>
      </c>
      <c r="AE227" s="1">
        <v>1295.9749999999999</v>
      </c>
      <c r="AF227" s="1">
        <v>1173.25</v>
      </c>
      <c r="AG227" s="1">
        <v>775.76666666666597</v>
      </c>
      <c r="AH227" s="1">
        <v>499.27499999999998</v>
      </c>
      <c r="AI227" s="1">
        <v>389.2</v>
      </c>
      <c r="AJ227" s="1">
        <v>369.19166666666598</v>
      </c>
      <c r="AK227" s="1">
        <v>294.15833333333302</v>
      </c>
      <c r="AL227" s="1">
        <v>159.125</v>
      </c>
      <c r="AM227" s="1">
        <v>10610.4083333333</v>
      </c>
      <c r="AN227" s="1">
        <v>1</v>
      </c>
      <c r="AO227" s="1">
        <v>2103.4166666666601</v>
      </c>
      <c r="AP227" s="1">
        <v>1275.0416666666599</v>
      </c>
      <c r="AQ227" s="1">
        <v>1416.43333333333</v>
      </c>
      <c r="AR227" s="1">
        <v>195224</v>
      </c>
      <c r="AS227" s="1">
        <v>195225</v>
      </c>
      <c r="AT227" s="1">
        <v>133419</v>
      </c>
      <c r="AU227" s="1">
        <v>183622</v>
      </c>
      <c r="AV227" s="1">
        <v>841.51281738281205</v>
      </c>
      <c r="AW227" s="1">
        <v>1631.79077148437</v>
      </c>
      <c r="AX227" s="1">
        <v>1602.94592285156</v>
      </c>
      <c r="AY227" s="1">
        <v>2187.0009765625</v>
      </c>
      <c r="AZ227" s="1">
        <v>470.758697509765</v>
      </c>
      <c r="BA227" s="1">
        <v>1451.06115722656</v>
      </c>
      <c r="BB227" s="1">
        <v>516.13372802734295</v>
      </c>
      <c r="BC227" s="1">
        <v>2560.16064453125</v>
      </c>
      <c r="BD227" s="1">
        <v>1708.99389648437</v>
      </c>
      <c r="BE227" s="1">
        <v>404.58352661132801</v>
      </c>
      <c r="BF227" s="1">
        <v>68</v>
      </c>
      <c r="BG227" s="1">
        <v>4845.447265625</v>
      </c>
      <c r="BH227" s="1">
        <f t="shared" si="9"/>
        <v>18288.389404296857</v>
      </c>
      <c r="BI227" s="1">
        <f t="shared" si="10"/>
        <v>7677.9810709635567</v>
      </c>
      <c r="BJ227" s="1">
        <f t="shared" si="11"/>
        <v>58951393.326074682</v>
      </c>
    </row>
    <row r="228" spans="1:62" x14ac:dyDescent="0.25">
      <c r="A228" s="1">
        <v>199228</v>
      </c>
      <c r="B228" s="1">
        <v>199226</v>
      </c>
      <c r="C228" s="1">
        <v>174</v>
      </c>
      <c r="D228" s="1">
        <v>2</v>
      </c>
      <c r="E228" s="1">
        <v>174</v>
      </c>
      <c r="F228" s="1">
        <v>174</v>
      </c>
      <c r="G228" s="1">
        <v>5</v>
      </c>
      <c r="H228" s="1">
        <v>5</v>
      </c>
      <c r="I228" s="1">
        <v>140.15</v>
      </c>
      <c r="J228" s="1">
        <v>140.21</v>
      </c>
      <c r="K228" s="1" t="s">
        <v>130</v>
      </c>
      <c r="L228" s="1">
        <v>1</v>
      </c>
      <c r="M228" s="1" t="s">
        <v>126</v>
      </c>
      <c r="N228" s="1">
        <v>174</v>
      </c>
      <c r="O228" s="1">
        <v>321.2</v>
      </c>
      <c r="P228" s="1">
        <v>273.75833333333298</v>
      </c>
      <c r="Q228" s="1">
        <v>219.85833333333301</v>
      </c>
      <c r="R228" s="1">
        <v>213.42499999999899</v>
      </c>
      <c r="S228" s="1">
        <v>188.808333333333</v>
      </c>
      <c r="T228" s="1">
        <v>200.07499999999999</v>
      </c>
      <c r="U228" s="1">
        <v>171</v>
      </c>
      <c r="V228" s="1">
        <v>150.958333333333</v>
      </c>
      <c r="W228" s="1">
        <v>156.71666666666599</v>
      </c>
      <c r="X228" s="1">
        <v>277.933333333333</v>
      </c>
      <c r="Y228" s="1">
        <v>259.56666666666598</v>
      </c>
      <c r="Z228" s="1">
        <v>188.891666666666</v>
      </c>
      <c r="AA228" s="1">
        <v>211.63333333333301</v>
      </c>
      <c r="AB228" s="1">
        <v>192.96666666666599</v>
      </c>
      <c r="AC228" s="1">
        <v>150.141666666666</v>
      </c>
      <c r="AD228" s="1">
        <v>159.61666666666599</v>
      </c>
      <c r="AE228" s="1">
        <v>209.7</v>
      </c>
      <c r="AF228" s="1">
        <v>265.11666666666599</v>
      </c>
      <c r="AG228" s="1">
        <v>362.63333333333298</v>
      </c>
      <c r="AH228" s="1">
        <v>470.25</v>
      </c>
      <c r="AI228" s="1">
        <v>527.63333333333298</v>
      </c>
      <c r="AJ228" s="1">
        <v>556.15833333333296</v>
      </c>
      <c r="AK228" s="1">
        <v>559.73333333333301</v>
      </c>
      <c r="AL228" s="1">
        <v>585.20000000000005</v>
      </c>
      <c r="AM228" s="1">
        <v>6872.9750000000004</v>
      </c>
      <c r="AN228" s="1">
        <v>1</v>
      </c>
      <c r="AO228" s="1">
        <v>853.05833333333305</v>
      </c>
      <c r="AP228" s="1">
        <v>832.88333333333298</v>
      </c>
      <c r="AQ228" s="1">
        <v>3445.7750000000001</v>
      </c>
      <c r="AR228" s="1">
        <v>195228</v>
      </c>
      <c r="AS228" s="1">
        <v>195226</v>
      </c>
      <c r="AT228" s="1">
        <v>148803</v>
      </c>
      <c r="AU228" s="1">
        <v>147420</v>
      </c>
      <c r="AV228" s="1">
        <v>1205.46118164062</v>
      </c>
      <c r="AW228" s="1">
        <v>949.77551269531205</v>
      </c>
      <c r="AX228" s="1">
        <v>1148.35021972656</v>
      </c>
      <c r="AY228" s="1">
        <v>2473.4013671875</v>
      </c>
      <c r="AZ228" s="1">
        <v>1534.64221191406</v>
      </c>
      <c r="BA228" s="1">
        <v>1111.58569335937</v>
      </c>
      <c r="BB228" s="1">
        <v>1197.12780761718</v>
      </c>
      <c r="BC228" s="1">
        <v>1495.24951171875</v>
      </c>
      <c r="BD228" s="1">
        <v>993.15051269531205</v>
      </c>
      <c r="BE228" s="1">
        <v>1343.75720214843</v>
      </c>
      <c r="BF228" s="1">
        <v>558.10003662109295</v>
      </c>
      <c r="BG228" s="1">
        <v>5012.5439453125</v>
      </c>
      <c r="BH228" s="1">
        <f t="shared" si="9"/>
        <v>19023.14520263669</v>
      </c>
      <c r="BI228" s="1">
        <f t="shared" si="10"/>
        <v>12150.170202636689</v>
      </c>
      <c r="BJ228" s="1">
        <f t="shared" si="11"/>
        <v>147626635.95304048</v>
      </c>
    </row>
    <row r="229" spans="1:62" x14ac:dyDescent="0.25">
      <c r="A229" s="1">
        <v>199230</v>
      </c>
      <c r="B229" s="1">
        <v>199707</v>
      </c>
      <c r="C229" s="1">
        <v>134</v>
      </c>
      <c r="D229" s="1">
        <v>2</v>
      </c>
      <c r="E229" s="1">
        <v>134</v>
      </c>
      <c r="F229" s="1">
        <v>134</v>
      </c>
      <c r="G229" s="1">
        <v>90</v>
      </c>
      <c r="H229" s="1">
        <v>90</v>
      </c>
      <c r="I229" s="1">
        <v>12.89</v>
      </c>
      <c r="J229" s="1">
        <v>10.95</v>
      </c>
      <c r="K229" s="1" t="s">
        <v>130</v>
      </c>
      <c r="L229" s="1">
        <v>1</v>
      </c>
      <c r="M229" s="1" t="s">
        <v>126</v>
      </c>
      <c r="N229" s="1">
        <v>134</v>
      </c>
      <c r="O229" s="1">
        <v>25.9166666666666</v>
      </c>
      <c r="P229" s="1">
        <v>20.608333333333299</v>
      </c>
      <c r="Q229" s="1">
        <v>18.1166666666666</v>
      </c>
      <c r="R229" s="1">
        <v>16.308333333333302</v>
      </c>
      <c r="S229" s="1">
        <v>27.924999999999901</v>
      </c>
      <c r="T229" s="1">
        <v>69.3</v>
      </c>
      <c r="U229" s="1">
        <v>256.95833333333297</v>
      </c>
      <c r="V229" s="1">
        <v>733.97500000000002</v>
      </c>
      <c r="W229" s="1">
        <v>778.20833333333303</v>
      </c>
      <c r="X229" s="1">
        <v>425.041666666666</v>
      </c>
      <c r="Y229" s="1">
        <v>256.89999999999998</v>
      </c>
      <c r="Z229" s="1">
        <v>250.09166666666599</v>
      </c>
      <c r="AA229" s="1">
        <v>253.35</v>
      </c>
      <c r="AB229" s="1">
        <v>256.058333333333</v>
      </c>
      <c r="AC229" s="1">
        <v>276.058333333333</v>
      </c>
      <c r="AD229" s="1">
        <v>331.48333333333301</v>
      </c>
      <c r="AE229" s="1">
        <v>350.60833333333301</v>
      </c>
      <c r="AF229" s="1">
        <v>356.625</v>
      </c>
      <c r="AG229" s="1">
        <v>292.08333333333297</v>
      </c>
      <c r="AH229" s="1">
        <v>224.07499999999999</v>
      </c>
      <c r="AI229" s="1">
        <v>164.40833333333299</v>
      </c>
      <c r="AJ229" s="1">
        <v>134.52500000000001</v>
      </c>
      <c r="AK229" s="1">
        <v>82.775000000000006</v>
      </c>
      <c r="AL229" s="1">
        <v>49.141666666666602</v>
      </c>
      <c r="AM229" s="1">
        <v>5650.5416666666597</v>
      </c>
      <c r="AN229" s="1">
        <v>0</v>
      </c>
      <c r="AO229" s="1">
        <v>1016.4</v>
      </c>
      <c r="AP229" s="1">
        <v>516.15833333333296</v>
      </c>
      <c r="AQ229" s="1">
        <v>0</v>
      </c>
      <c r="AR229" s="1">
        <v>195230</v>
      </c>
      <c r="AS229" s="1">
        <v>195707</v>
      </c>
      <c r="AT229" s="1">
        <v>95797</v>
      </c>
      <c r="AU229" s="1">
        <v>93004</v>
      </c>
      <c r="AV229" s="1">
        <v>689.90954589843705</v>
      </c>
      <c r="AW229" s="1">
        <v>649.85070800781205</v>
      </c>
      <c r="AX229" s="1">
        <v>798.900390625</v>
      </c>
      <c r="AZ229" s="1">
        <v>693.541015625</v>
      </c>
      <c r="BA229" s="1">
        <v>839.23327636718705</v>
      </c>
      <c r="BB229" s="1">
        <v>589.79089355468705</v>
      </c>
      <c r="BC229" s="1">
        <v>1061.54931640625</v>
      </c>
      <c r="BD229" s="1">
        <v>605.85070800781205</v>
      </c>
      <c r="BE229" s="1">
        <v>555.790283203125</v>
      </c>
      <c r="BG229" s="1">
        <v>3152.33569335937</v>
      </c>
      <c r="BH229" s="1">
        <f t="shared" si="9"/>
        <v>9636.7518310546802</v>
      </c>
      <c r="BI229" s="1">
        <f t="shared" si="10"/>
        <v>3986.2101643880205</v>
      </c>
      <c r="BJ229" s="1">
        <f t="shared" si="11"/>
        <v>15889871.474670369</v>
      </c>
    </row>
    <row r="230" spans="1:62" x14ac:dyDescent="0.25">
      <c r="A230" s="1">
        <v>199232</v>
      </c>
      <c r="B230" s="1">
        <v>198833</v>
      </c>
      <c r="C230" s="1">
        <v>55</v>
      </c>
      <c r="D230" s="1">
        <v>2</v>
      </c>
      <c r="E230" s="1">
        <v>55</v>
      </c>
      <c r="F230" s="1">
        <v>55</v>
      </c>
      <c r="G230" s="1">
        <v>405</v>
      </c>
      <c r="H230" s="1">
        <v>405</v>
      </c>
      <c r="I230" s="1">
        <v>28.62</v>
      </c>
      <c r="J230" s="1">
        <v>28.6</v>
      </c>
      <c r="K230" s="1" t="s">
        <v>130</v>
      </c>
      <c r="L230" s="1">
        <v>1</v>
      </c>
      <c r="M230" s="1" t="s">
        <v>126</v>
      </c>
      <c r="N230" s="1">
        <v>55</v>
      </c>
      <c r="O230" s="1">
        <v>39.841666666666598</v>
      </c>
      <c r="P230" s="1">
        <v>40.533333333333303</v>
      </c>
      <c r="Q230" s="1">
        <v>25.4166666666666</v>
      </c>
      <c r="R230" s="1">
        <v>30.4166666666666</v>
      </c>
      <c r="S230" s="1">
        <v>85.033333333333303</v>
      </c>
      <c r="T230" s="1">
        <v>206.7</v>
      </c>
      <c r="U230" s="1">
        <v>607.35</v>
      </c>
      <c r="V230" s="1">
        <v>800.16666666666595</v>
      </c>
      <c r="W230" s="1">
        <v>547.06666666666604</v>
      </c>
      <c r="X230" s="1">
        <v>351.05</v>
      </c>
      <c r="Y230" s="1">
        <v>254.07499999999999</v>
      </c>
      <c r="Z230" s="1">
        <v>239.15</v>
      </c>
      <c r="AA230" s="1">
        <v>252.07499999999999</v>
      </c>
      <c r="AB230" s="1">
        <v>291.35000000000002</v>
      </c>
      <c r="AC230" s="1">
        <v>411.26666666666603</v>
      </c>
      <c r="AD230" s="1">
        <v>460.4</v>
      </c>
      <c r="AE230" s="1">
        <v>514.33333333333303</v>
      </c>
      <c r="AF230" s="1">
        <v>561.45833333333303</v>
      </c>
      <c r="AG230" s="1">
        <v>368.183333333333</v>
      </c>
      <c r="AH230" s="1">
        <v>285.67499999999899</v>
      </c>
      <c r="AI230" s="1">
        <v>219.44166666666601</v>
      </c>
      <c r="AJ230" s="1">
        <v>192.88333333333301</v>
      </c>
      <c r="AK230" s="1">
        <v>125.4</v>
      </c>
      <c r="AL230" s="1">
        <v>94.35</v>
      </c>
      <c r="AM230" s="1">
        <v>7003.6166666666604</v>
      </c>
      <c r="AN230" s="1">
        <v>0</v>
      </c>
      <c r="AO230" s="1">
        <v>1036.6500000000001</v>
      </c>
      <c r="AP230" s="1">
        <v>653.85833333333301</v>
      </c>
      <c r="AQ230" s="1">
        <v>0</v>
      </c>
      <c r="AR230" s="1">
        <v>195232</v>
      </c>
      <c r="AS230" s="1">
        <v>194833</v>
      </c>
      <c r="AT230" s="1">
        <v>42013</v>
      </c>
      <c r="AU230" s="1">
        <v>47082</v>
      </c>
      <c r="AV230" s="1">
        <v>878.33331298828102</v>
      </c>
      <c r="AW230" s="1">
        <v>877.74951171875</v>
      </c>
      <c r="AX230" s="1">
        <v>1136.06677246093</v>
      </c>
      <c r="AZ230" s="1">
        <v>1009.16687011718</v>
      </c>
      <c r="BA230" s="1">
        <v>1044.38537597656</v>
      </c>
      <c r="BB230" s="1">
        <v>771.79180908203102</v>
      </c>
      <c r="BC230" s="1">
        <v>1761</v>
      </c>
      <c r="BD230" s="1">
        <v>973.267578125</v>
      </c>
      <c r="BE230" s="1">
        <v>757.66680908203102</v>
      </c>
      <c r="BG230" s="1">
        <v>4047.33325195312</v>
      </c>
      <c r="BH230" s="1">
        <f t="shared" si="9"/>
        <v>13256.761291503883</v>
      </c>
      <c r="BI230" s="1">
        <f t="shared" si="10"/>
        <v>6253.1446248372222</v>
      </c>
      <c r="BJ230" s="1">
        <f t="shared" si="11"/>
        <v>39101817.699130647</v>
      </c>
    </row>
    <row r="231" spans="1:62" x14ac:dyDescent="0.25">
      <c r="A231" s="1">
        <v>199240</v>
      </c>
      <c r="B231" s="1">
        <v>199679</v>
      </c>
      <c r="C231" s="1">
        <v>179</v>
      </c>
      <c r="D231" s="1">
        <v>2</v>
      </c>
      <c r="E231" s="1">
        <v>179</v>
      </c>
      <c r="F231" s="1">
        <v>179</v>
      </c>
      <c r="G231" s="1">
        <v>5</v>
      </c>
      <c r="H231" s="1">
        <v>5</v>
      </c>
      <c r="I231" s="1">
        <v>178.75</v>
      </c>
      <c r="J231" s="1">
        <v>178.81</v>
      </c>
      <c r="K231" s="1" t="s">
        <v>130</v>
      </c>
      <c r="L231" s="1">
        <v>1</v>
      </c>
      <c r="M231" s="1" t="s">
        <v>126</v>
      </c>
      <c r="N231" s="1">
        <v>179</v>
      </c>
      <c r="O231" s="1">
        <v>51.966666666666598</v>
      </c>
      <c r="P231" s="1">
        <v>25.441666666666599</v>
      </c>
      <c r="Q231" s="1">
        <v>19.725000000000001</v>
      </c>
      <c r="R231" s="1">
        <v>11.8</v>
      </c>
      <c r="S231" s="1">
        <v>21.608333333333299</v>
      </c>
      <c r="T231" s="1">
        <v>58.475000000000001</v>
      </c>
      <c r="U231" s="1">
        <v>168.391666666666</v>
      </c>
      <c r="V231" s="1">
        <v>259.69166666666598</v>
      </c>
      <c r="W231" s="1">
        <v>239.07499999999999</v>
      </c>
      <c r="X231" s="1">
        <v>254.85833333333301</v>
      </c>
      <c r="Y231" s="1">
        <v>313.24166666666599</v>
      </c>
      <c r="Z231" s="1">
        <v>392.90833333333302</v>
      </c>
      <c r="AA231" s="1">
        <v>536.68333333333305</v>
      </c>
      <c r="AB231" s="1">
        <v>622.19166666666604</v>
      </c>
      <c r="AC231" s="1">
        <v>861.94166666666604</v>
      </c>
      <c r="AD231" s="1">
        <v>1300.7083333333301</v>
      </c>
      <c r="AE231" s="1">
        <v>1388.68333333333</v>
      </c>
      <c r="AF231" s="1">
        <v>1367.45</v>
      </c>
      <c r="AG231" s="1">
        <v>1134.6666666666599</v>
      </c>
      <c r="AH231" s="1">
        <v>580.21666666666601</v>
      </c>
      <c r="AI231" s="1">
        <v>385.73333333333301</v>
      </c>
      <c r="AJ231" s="1">
        <v>384.15</v>
      </c>
      <c r="AK231" s="1">
        <v>290.291666666666</v>
      </c>
      <c r="AL231" s="1">
        <v>137.69166666666601</v>
      </c>
      <c r="AM231" s="1">
        <v>10807.5916666666</v>
      </c>
      <c r="AN231" s="1">
        <v>1</v>
      </c>
      <c r="AO231" s="1">
        <v>1865.0250000000001</v>
      </c>
      <c r="AP231" s="1">
        <v>1714.88333333333</v>
      </c>
      <c r="AQ231" s="1">
        <v>1328.4083333333299</v>
      </c>
      <c r="AR231" s="1">
        <v>195240</v>
      </c>
      <c r="AS231" s="1">
        <v>195679</v>
      </c>
      <c r="AT231" s="1">
        <v>49469</v>
      </c>
      <c r="AU231" s="1">
        <v>46750</v>
      </c>
      <c r="AV231" s="1">
        <v>752.93963623046795</v>
      </c>
      <c r="AW231" s="1">
        <v>1423.15417480468</v>
      </c>
      <c r="AX231" s="1">
        <v>1474.72155761718</v>
      </c>
      <c r="AY231" s="1">
        <v>2232.201171875</v>
      </c>
      <c r="AZ231" s="1">
        <v>530</v>
      </c>
      <c r="BA231" s="1">
        <v>1261.94030761718</v>
      </c>
      <c r="BB231" s="1">
        <v>468</v>
      </c>
      <c r="BC231" s="1">
        <v>2456.84912109375</v>
      </c>
      <c r="BD231" s="1">
        <v>1570.33178710937</v>
      </c>
      <c r="BE231" s="1">
        <v>421</v>
      </c>
      <c r="BF231" s="1">
        <v>10</v>
      </c>
      <c r="BG231" s="1">
        <v>4523.2578125</v>
      </c>
      <c r="BH231" s="1">
        <f t="shared" si="9"/>
        <v>17124.395568847627</v>
      </c>
      <c r="BI231" s="1">
        <f t="shared" si="10"/>
        <v>6316.8039021810273</v>
      </c>
      <c r="BJ231" s="1">
        <f t="shared" si="11"/>
        <v>39902011.538609453</v>
      </c>
    </row>
    <row r="232" spans="1:62" x14ac:dyDescent="0.25">
      <c r="A232" s="1">
        <v>199247</v>
      </c>
      <c r="B232" s="1">
        <v>199416</v>
      </c>
      <c r="C232" s="1">
        <v>233</v>
      </c>
      <c r="D232" s="1">
        <v>2</v>
      </c>
      <c r="E232" s="1">
        <v>233</v>
      </c>
      <c r="F232" s="1">
        <v>233</v>
      </c>
      <c r="G232" s="1">
        <v>5</v>
      </c>
      <c r="H232" s="1">
        <v>5</v>
      </c>
      <c r="I232" s="1">
        <v>191.39</v>
      </c>
      <c r="J232" s="1">
        <v>191.45</v>
      </c>
      <c r="K232" s="1" t="s">
        <v>130</v>
      </c>
      <c r="L232" s="1">
        <v>1</v>
      </c>
      <c r="M232" s="1" t="s">
        <v>126</v>
      </c>
      <c r="N232" s="1">
        <v>233</v>
      </c>
      <c r="O232" s="1">
        <v>52.441666666666599</v>
      </c>
      <c r="P232" s="1">
        <v>26.8666666666666</v>
      </c>
      <c r="Q232" s="1">
        <v>18.8333333333333</v>
      </c>
      <c r="R232" s="1">
        <v>18.9166666666666</v>
      </c>
      <c r="S232" s="1">
        <v>25.024999999999999</v>
      </c>
      <c r="T232" s="1">
        <v>68.308333333333294</v>
      </c>
      <c r="U232" s="1">
        <v>177.65</v>
      </c>
      <c r="V232" s="1">
        <v>241.041666666666</v>
      </c>
      <c r="W232" s="1">
        <v>263.77499999999998</v>
      </c>
      <c r="X232" s="1">
        <v>318.15833333333302</v>
      </c>
      <c r="Y232" s="1">
        <v>405.34166666666601</v>
      </c>
      <c r="Z232" s="1">
        <v>455.52499999999998</v>
      </c>
      <c r="AA232" s="1">
        <v>542.38333333333298</v>
      </c>
      <c r="AB232" s="1">
        <v>623.29999999999995</v>
      </c>
      <c r="AC232" s="1">
        <v>940.78333333333296</v>
      </c>
      <c r="AD232" s="1">
        <v>1175.7333333333299</v>
      </c>
      <c r="AE232" s="1">
        <v>1226.4749999999999</v>
      </c>
      <c r="AF232" s="1">
        <v>1027.6083333333299</v>
      </c>
      <c r="AG232" s="1">
        <v>798.38333333333298</v>
      </c>
      <c r="AH232" s="1">
        <v>511.51666666666603</v>
      </c>
      <c r="AI232" s="1">
        <v>356.166666666666</v>
      </c>
      <c r="AJ232" s="1">
        <v>310.7</v>
      </c>
      <c r="AK232" s="1">
        <v>225.041666666666</v>
      </c>
      <c r="AL232" s="1">
        <v>134.64999999999901</v>
      </c>
      <c r="AM232" s="1">
        <v>9944.6249999999909</v>
      </c>
      <c r="AN232" s="1">
        <v>1</v>
      </c>
      <c r="AO232" s="1">
        <v>2026.55</v>
      </c>
      <c r="AP232" s="1">
        <v>1309.9000000000001</v>
      </c>
      <c r="AQ232" s="1">
        <v>1168.6416666666601</v>
      </c>
      <c r="AR232" s="1">
        <v>195247</v>
      </c>
      <c r="AS232" s="1">
        <v>195416</v>
      </c>
      <c r="AT232" s="1">
        <v>26019</v>
      </c>
      <c r="AU232" s="1">
        <v>186908</v>
      </c>
      <c r="AV232" s="1">
        <v>584.9697265625</v>
      </c>
      <c r="AW232" s="1">
        <v>1291.50012207031</v>
      </c>
      <c r="AX232" s="1">
        <v>1273.39086914062</v>
      </c>
      <c r="AY232" s="1">
        <v>1743.6005859375</v>
      </c>
      <c r="AZ232" s="1">
        <v>334.33334350585898</v>
      </c>
      <c r="BA232" s="1">
        <v>1073.01672363281</v>
      </c>
      <c r="BB232" s="1">
        <v>270.33334350585898</v>
      </c>
      <c r="BC232" s="1">
        <v>2028</v>
      </c>
      <c r="BD232" s="1">
        <v>1384.34020996093</v>
      </c>
      <c r="BE232" s="1">
        <v>250.33332824707</v>
      </c>
      <c r="BF232" s="1">
        <v>1</v>
      </c>
      <c r="BG232" s="1">
        <v>3446.87890625</v>
      </c>
      <c r="BH232" s="1">
        <f t="shared" si="9"/>
        <v>13681.697158813458</v>
      </c>
      <c r="BI232" s="1">
        <f t="shared" si="10"/>
        <v>3737.0721588134675</v>
      </c>
      <c r="BJ232" s="1">
        <f t="shared" si="11"/>
        <v>13965708.320178751</v>
      </c>
    </row>
    <row r="233" spans="1:62" x14ac:dyDescent="0.25">
      <c r="A233" s="1">
        <v>199253</v>
      </c>
      <c r="B233" s="1">
        <v>199254</v>
      </c>
      <c r="C233" s="1">
        <v>155</v>
      </c>
      <c r="D233" s="1">
        <v>2</v>
      </c>
      <c r="E233" s="1">
        <v>155</v>
      </c>
      <c r="F233" s="1">
        <v>155</v>
      </c>
      <c r="G233" s="1">
        <v>90</v>
      </c>
      <c r="H233" s="1">
        <v>90</v>
      </c>
      <c r="I233" s="1">
        <v>8.93</v>
      </c>
      <c r="J233" s="1">
        <v>6.99</v>
      </c>
      <c r="K233" s="1" t="s">
        <v>130</v>
      </c>
      <c r="L233" s="1">
        <v>2</v>
      </c>
      <c r="M233" s="1" t="s">
        <v>126</v>
      </c>
      <c r="N233" s="1">
        <v>155</v>
      </c>
      <c r="O233" s="1">
        <v>33</v>
      </c>
      <c r="P233" s="1">
        <v>27.533333333333299</v>
      </c>
      <c r="Q233" s="1">
        <v>23.983333333333299</v>
      </c>
      <c r="R233" s="1">
        <v>22.1166666666666</v>
      </c>
      <c r="S233" s="1">
        <v>30.433333333333302</v>
      </c>
      <c r="T233" s="1">
        <v>93.033333333333303</v>
      </c>
      <c r="U233" s="1">
        <v>305.11666666666599</v>
      </c>
      <c r="V233" s="1">
        <v>717.14999999999895</v>
      </c>
      <c r="W233" s="1">
        <v>696.4</v>
      </c>
      <c r="X233" s="1">
        <v>406.7</v>
      </c>
      <c r="Y233" s="1">
        <v>266.29999999999899</v>
      </c>
      <c r="Z233" s="1">
        <v>268.7</v>
      </c>
      <c r="AA233" s="1">
        <v>261.51666666666603</v>
      </c>
      <c r="AB233" s="1">
        <v>244.98333333333301</v>
      </c>
      <c r="AC233" s="1">
        <v>285.58333333333297</v>
      </c>
      <c r="AD233" s="1">
        <v>418.46666666666601</v>
      </c>
      <c r="AE233" s="1">
        <v>588.29999999999995</v>
      </c>
      <c r="AF233" s="1">
        <v>780.54999999999905</v>
      </c>
      <c r="AG233" s="1">
        <v>602.08333333333303</v>
      </c>
      <c r="AH233" s="1">
        <v>272.666666666666</v>
      </c>
      <c r="AI233" s="1">
        <v>151.31666666666601</v>
      </c>
      <c r="AJ233" s="1">
        <v>142.14999999999901</v>
      </c>
      <c r="AK233" s="1">
        <v>99.316666666666606</v>
      </c>
      <c r="AL233" s="1">
        <v>74.633333333333297</v>
      </c>
      <c r="AM233" s="1">
        <v>6812.0333333333301</v>
      </c>
      <c r="AN233" s="1">
        <v>1</v>
      </c>
      <c r="AO233" s="1">
        <v>1041.49999999999</v>
      </c>
      <c r="AP233" s="1">
        <v>874.75</v>
      </c>
      <c r="AQ233" s="1">
        <v>604.48333333333301</v>
      </c>
      <c r="AR233" s="1">
        <v>195253</v>
      </c>
      <c r="AS233" s="1">
        <v>195254</v>
      </c>
      <c r="AT233" s="1">
        <v>91725</v>
      </c>
      <c r="AU233" s="1">
        <v>184458</v>
      </c>
      <c r="AV233" s="1">
        <v>887.44293212890602</v>
      </c>
      <c r="AW233" s="1">
        <v>921.07666015625</v>
      </c>
      <c r="AX233" s="1">
        <v>1189.28295898437</v>
      </c>
      <c r="AY233" s="1">
        <v>160.2001953125</v>
      </c>
      <c r="AZ233" s="1">
        <v>938.587158203125</v>
      </c>
      <c r="BA233" s="1">
        <v>1237.95434570312</v>
      </c>
      <c r="BB233" s="1">
        <v>734.33685302734295</v>
      </c>
      <c r="BC233" s="1">
        <v>1940.34619140625</v>
      </c>
      <c r="BD233" s="1">
        <v>921.07287597656205</v>
      </c>
      <c r="BE233" s="1">
        <v>636.13537597656205</v>
      </c>
      <c r="BF233" s="1">
        <v>0</v>
      </c>
      <c r="BG233" s="1">
        <v>4136.328125</v>
      </c>
      <c r="BH233" s="1">
        <f t="shared" si="9"/>
        <v>13702.763671874987</v>
      </c>
      <c r="BI233" s="1">
        <f t="shared" si="10"/>
        <v>6890.7303385416571</v>
      </c>
      <c r="BJ233" s="1">
        <f t="shared" si="11"/>
        <v>47482164.598498419</v>
      </c>
    </row>
    <row r="234" spans="1:62" x14ac:dyDescent="0.25">
      <c r="A234" s="1">
        <v>199281</v>
      </c>
      <c r="B234" s="1">
        <v>199335</v>
      </c>
      <c r="C234" s="1">
        <v>136</v>
      </c>
      <c r="D234" s="1">
        <v>2</v>
      </c>
      <c r="E234" s="1">
        <v>136</v>
      </c>
      <c r="F234" s="1">
        <v>136</v>
      </c>
      <c r="G234" s="1">
        <v>90</v>
      </c>
      <c r="H234" s="1">
        <v>90</v>
      </c>
      <c r="I234" s="1">
        <v>10.9</v>
      </c>
      <c r="J234" s="1">
        <v>8.9600000000000009</v>
      </c>
      <c r="K234" s="1" t="s">
        <v>130</v>
      </c>
      <c r="L234" s="1">
        <v>1</v>
      </c>
      <c r="M234" s="1" t="s">
        <v>126</v>
      </c>
      <c r="N234" s="1">
        <v>136</v>
      </c>
      <c r="O234" s="1">
        <v>14.175000000000001</v>
      </c>
      <c r="P234" s="1">
        <v>10.2666666666666</v>
      </c>
      <c r="Q234" s="1">
        <v>7.9666666666666597</v>
      </c>
      <c r="R234" s="1">
        <v>7.9416666666666602</v>
      </c>
      <c r="S234" s="1">
        <v>9.2166666666666597</v>
      </c>
      <c r="T234" s="1">
        <v>16.933333333333302</v>
      </c>
      <c r="U234" s="1">
        <v>44.691666666666599</v>
      </c>
      <c r="V234" s="1">
        <v>79.783333333333303</v>
      </c>
      <c r="W234" s="1">
        <v>93.75</v>
      </c>
      <c r="X234" s="1">
        <v>111.216666666666</v>
      </c>
      <c r="Y234" s="1">
        <v>118.283333333333</v>
      </c>
      <c r="Z234" s="1">
        <v>120.283333333333</v>
      </c>
      <c r="AA234" s="1">
        <v>125.558333333333</v>
      </c>
      <c r="AB234" s="1">
        <v>147.88333333333301</v>
      </c>
      <c r="AC234" s="1">
        <v>205.73333333333301</v>
      </c>
      <c r="AD234" s="1">
        <v>333.21666666666601</v>
      </c>
      <c r="AE234" s="1">
        <v>487.72500000000002</v>
      </c>
      <c r="AF234" s="1">
        <v>625.97500000000002</v>
      </c>
      <c r="AG234" s="1">
        <v>401.14166666666603</v>
      </c>
      <c r="AH234" s="1">
        <v>190.875</v>
      </c>
      <c r="AI234" s="1">
        <v>126.008333333333</v>
      </c>
      <c r="AJ234" s="1">
        <v>123.666666666666</v>
      </c>
      <c r="AK234" s="1">
        <v>75.733333333333306</v>
      </c>
      <c r="AL234" s="1">
        <v>36.4</v>
      </c>
      <c r="AM234" s="1">
        <v>3514.4250000000002</v>
      </c>
      <c r="AN234" s="1">
        <v>0</v>
      </c>
      <c r="AO234" s="1">
        <v>512.00833333333298</v>
      </c>
      <c r="AP234" s="1">
        <v>592.01666666666597</v>
      </c>
      <c r="AQ234" s="1">
        <v>0</v>
      </c>
      <c r="AR234" s="1">
        <v>195281</v>
      </c>
      <c r="AS234" s="1">
        <v>195335</v>
      </c>
      <c r="AT234" s="1">
        <v>184259</v>
      </c>
      <c r="AU234" s="1">
        <v>184350</v>
      </c>
      <c r="AV234" s="1">
        <v>289.95129394531199</v>
      </c>
      <c r="AW234" s="1">
        <v>493.77624511718699</v>
      </c>
      <c r="AX234" s="1">
        <v>564.57067871093705</v>
      </c>
      <c r="AZ234" s="1">
        <v>192.208572387695</v>
      </c>
      <c r="BA234" s="1">
        <v>508.19998168945301</v>
      </c>
      <c r="BB234" s="1">
        <v>195.208572387695</v>
      </c>
      <c r="BC234" s="1">
        <v>965.94775390625</v>
      </c>
      <c r="BD234" s="1">
        <v>603.15130615234295</v>
      </c>
      <c r="BE234" s="1">
        <v>130.283447265625</v>
      </c>
      <c r="BG234" s="1">
        <v>2045.6025390625</v>
      </c>
      <c r="BH234" s="1">
        <f t="shared" si="9"/>
        <v>5988.9003906249964</v>
      </c>
      <c r="BI234" s="1">
        <f t="shared" si="10"/>
        <v>2474.4753906249962</v>
      </c>
      <c r="BJ234" s="1">
        <f t="shared" si="11"/>
        <v>6123028.4588087276</v>
      </c>
    </row>
    <row r="235" spans="1:62" x14ac:dyDescent="0.25">
      <c r="A235" s="1">
        <v>199292</v>
      </c>
      <c r="B235" s="1">
        <v>199293</v>
      </c>
      <c r="C235" s="1">
        <v>40</v>
      </c>
      <c r="D235" s="1">
        <v>2</v>
      </c>
      <c r="E235" s="1">
        <v>40</v>
      </c>
      <c r="F235" s="1">
        <v>40</v>
      </c>
      <c r="G235" s="1">
        <v>405</v>
      </c>
      <c r="H235" s="1">
        <v>405</v>
      </c>
      <c r="I235" s="1">
        <v>10.79</v>
      </c>
      <c r="J235" s="1">
        <v>10.76</v>
      </c>
      <c r="K235" s="1" t="s">
        <v>130</v>
      </c>
      <c r="L235" s="1">
        <v>1</v>
      </c>
      <c r="M235" s="1" t="s">
        <v>126</v>
      </c>
      <c r="N235" s="1">
        <v>40</v>
      </c>
      <c r="O235" s="1">
        <v>58.358333333333299</v>
      </c>
      <c r="P235" s="1">
        <v>41.158333333333303</v>
      </c>
      <c r="Q235" s="1">
        <v>32.65</v>
      </c>
      <c r="R235" s="1">
        <v>32.858333333333299</v>
      </c>
      <c r="S235" s="1">
        <v>87.966666666666598</v>
      </c>
      <c r="T235" s="1">
        <v>188.9</v>
      </c>
      <c r="U235" s="1">
        <v>336.791666666666</v>
      </c>
      <c r="V235" s="1">
        <v>357.058333333333</v>
      </c>
      <c r="W235" s="1">
        <v>349.78333333333302</v>
      </c>
      <c r="X235" s="1">
        <v>402.85833333333301</v>
      </c>
      <c r="Y235" s="1">
        <v>461.666666666666</v>
      </c>
      <c r="Z235" s="1">
        <v>483.25833333333298</v>
      </c>
      <c r="AA235" s="1">
        <v>494.78333333333302</v>
      </c>
      <c r="AB235" s="1">
        <v>551.80833333333305</v>
      </c>
      <c r="AC235" s="1">
        <v>858.23333333333301</v>
      </c>
      <c r="AD235" s="1">
        <v>1192.3</v>
      </c>
      <c r="AE235" s="1">
        <v>1253.88333333333</v>
      </c>
      <c r="AF235" s="1">
        <v>1207.9166666666599</v>
      </c>
      <c r="AG235" s="1">
        <v>1026.45</v>
      </c>
      <c r="AH235" s="1">
        <v>861.66666666666595</v>
      </c>
      <c r="AI235" s="1">
        <v>540.02499999999998</v>
      </c>
      <c r="AJ235" s="1">
        <v>453.35</v>
      </c>
      <c r="AK235" s="1">
        <v>278.51666666666603</v>
      </c>
      <c r="AL235" s="1">
        <v>160.11666666666599</v>
      </c>
      <c r="AM235" s="1">
        <v>11712.358333333301</v>
      </c>
      <c r="AN235" s="1">
        <v>0</v>
      </c>
      <c r="AO235" s="1">
        <v>1991.5166666666601</v>
      </c>
      <c r="AP235" s="1">
        <v>1888.11666666666</v>
      </c>
      <c r="AQ235" s="1">
        <v>0</v>
      </c>
      <c r="AR235" s="1">
        <v>195292</v>
      </c>
      <c r="AS235" s="1">
        <v>195293</v>
      </c>
      <c r="AT235" s="1">
        <v>184475</v>
      </c>
      <c r="AU235" s="1">
        <v>94516</v>
      </c>
      <c r="AV235" s="1">
        <v>785.85168457031205</v>
      </c>
      <c r="AW235" s="1">
        <v>1153.99987792968</v>
      </c>
      <c r="AX235" s="1">
        <v>1097.42578125</v>
      </c>
      <c r="AZ235" s="1">
        <v>749.925537109375</v>
      </c>
      <c r="BA235" s="1">
        <v>924.32843017578102</v>
      </c>
      <c r="BB235" s="1">
        <v>632.550537109375</v>
      </c>
      <c r="BC235" s="1">
        <v>1759.2998046875</v>
      </c>
      <c r="BD235" s="1">
        <v>1221.07153320312</v>
      </c>
      <c r="BE235" s="1">
        <v>669.85028076171795</v>
      </c>
      <c r="BG235" s="1">
        <v>3587.70629882812</v>
      </c>
      <c r="BH235" s="1">
        <f t="shared" si="9"/>
        <v>12582.009765624982</v>
      </c>
      <c r="BI235" s="1">
        <f t="shared" si="10"/>
        <v>869.65143229168098</v>
      </c>
      <c r="BJ235" s="1">
        <f t="shared" si="11"/>
        <v>756293.61368697218</v>
      </c>
    </row>
    <row r="236" spans="1:62" x14ac:dyDescent="0.25">
      <c r="A236" s="1">
        <v>199294</v>
      </c>
      <c r="B236" s="1">
        <v>199695</v>
      </c>
      <c r="C236" s="1">
        <v>143</v>
      </c>
      <c r="D236" s="1">
        <v>2</v>
      </c>
      <c r="E236" s="1">
        <v>143</v>
      </c>
      <c r="F236" s="1">
        <v>143</v>
      </c>
      <c r="G236" s="1">
        <v>90</v>
      </c>
      <c r="H236" s="1">
        <v>90</v>
      </c>
      <c r="I236" s="1">
        <v>10.9</v>
      </c>
      <c r="J236" s="1">
        <v>8.9600000000000009</v>
      </c>
      <c r="K236" s="1" t="s">
        <v>130</v>
      </c>
      <c r="L236" s="1">
        <v>1</v>
      </c>
      <c r="M236" s="1" t="s">
        <v>126</v>
      </c>
      <c r="N236" s="1">
        <v>143</v>
      </c>
      <c r="O236" s="1">
        <v>21.225000000000001</v>
      </c>
      <c r="P236" s="1">
        <v>17.4916666666666</v>
      </c>
      <c r="Q236" s="1">
        <v>15.1666666666666</v>
      </c>
      <c r="R236" s="1">
        <v>14.8333333333333</v>
      </c>
      <c r="S236" s="1">
        <v>20.8666666666666</v>
      </c>
      <c r="T236" s="1">
        <v>41.9583333333333</v>
      </c>
      <c r="U236" s="1">
        <v>153.766666666666</v>
      </c>
      <c r="V236" s="1">
        <v>427.13333333333298</v>
      </c>
      <c r="W236" s="1">
        <v>399.14166666666603</v>
      </c>
      <c r="X236" s="1">
        <v>237.808333333333</v>
      </c>
      <c r="Y236" s="1">
        <v>146.94166666666601</v>
      </c>
      <c r="Z236" s="1">
        <v>137.933333333333</v>
      </c>
      <c r="AA236" s="1">
        <v>141.42500000000001</v>
      </c>
      <c r="AB236" s="1">
        <v>142.391666666666</v>
      </c>
      <c r="AC236" s="1">
        <v>164.88333333333301</v>
      </c>
      <c r="AD236" s="1">
        <v>227.391666666666</v>
      </c>
      <c r="AE236" s="1">
        <v>280.19166666666598</v>
      </c>
      <c r="AF236" s="1">
        <v>332.291666666666</v>
      </c>
      <c r="AG236" s="1">
        <v>226.10833333333301</v>
      </c>
      <c r="AH236" s="1">
        <v>127.73333333333299</v>
      </c>
      <c r="AI236" s="1">
        <v>83.7</v>
      </c>
      <c r="AJ236" s="1">
        <v>72.341666666666598</v>
      </c>
      <c r="AK236" s="1">
        <v>50.716666666666598</v>
      </c>
      <c r="AL236" s="1">
        <v>39.125</v>
      </c>
      <c r="AM236" s="1">
        <v>3522.5666666666598</v>
      </c>
      <c r="AN236" s="1">
        <v>0</v>
      </c>
      <c r="AO236" s="1">
        <v>568.69166666666604</v>
      </c>
      <c r="AP236" s="1">
        <v>353.84166666666601</v>
      </c>
      <c r="AQ236" s="1">
        <v>0</v>
      </c>
      <c r="AR236" s="1">
        <v>195294</v>
      </c>
      <c r="AS236" s="1">
        <v>195695</v>
      </c>
      <c r="AT236" s="1">
        <v>184348</v>
      </c>
      <c r="AU236" s="1">
        <v>91762</v>
      </c>
      <c r="AV236" s="1">
        <v>421.793365478515</v>
      </c>
      <c r="AW236" s="1">
        <v>462.325927734375</v>
      </c>
      <c r="AX236" s="1">
        <v>592.25042724609295</v>
      </c>
      <c r="AZ236" s="1">
        <v>437.17449951171801</v>
      </c>
      <c r="BA236" s="1">
        <v>630.16668701171795</v>
      </c>
      <c r="BB236" s="1">
        <v>393.42440795898398</v>
      </c>
      <c r="BC236" s="1">
        <v>968.798828125</v>
      </c>
      <c r="BD236" s="1">
        <v>471.37829589843699</v>
      </c>
      <c r="BE236" s="1">
        <v>316.72375488281199</v>
      </c>
      <c r="BG236" s="1">
        <v>2278.67016601562</v>
      </c>
      <c r="BH236" s="1">
        <f t="shared" si="9"/>
        <v>6972.7063598632722</v>
      </c>
      <c r="BI236" s="1">
        <f t="shared" si="10"/>
        <v>3450.1396931966124</v>
      </c>
      <c r="BJ236" s="1">
        <f t="shared" si="11"/>
        <v>11903463.902570814</v>
      </c>
    </row>
    <row r="237" spans="1:62" x14ac:dyDescent="0.25">
      <c r="A237" s="1">
        <v>199298</v>
      </c>
      <c r="B237" s="1">
        <v>199306</v>
      </c>
      <c r="C237" s="1">
        <v>28</v>
      </c>
      <c r="D237" s="1">
        <v>2</v>
      </c>
      <c r="E237" s="1">
        <v>28</v>
      </c>
      <c r="F237" s="1">
        <v>28</v>
      </c>
      <c r="G237" s="1">
        <v>405</v>
      </c>
      <c r="H237" s="1">
        <v>405</v>
      </c>
      <c r="I237" s="1">
        <v>7</v>
      </c>
      <c r="J237" s="1">
        <v>6.97</v>
      </c>
      <c r="K237" s="1" t="s">
        <v>130</v>
      </c>
      <c r="L237" s="1">
        <v>1</v>
      </c>
      <c r="M237" s="1" t="s">
        <v>126</v>
      </c>
      <c r="N237" s="1">
        <v>28</v>
      </c>
      <c r="O237" s="1">
        <v>100.425</v>
      </c>
      <c r="P237" s="1">
        <v>65.316666666666606</v>
      </c>
      <c r="Q237" s="1">
        <v>58.783333333333303</v>
      </c>
      <c r="R237" s="1">
        <v>52.891666666666602</v>
      </c>
      <c r="S237" s="1">
        <v>139.416666666666</v>
      </c>
      <c r="T237" s="1">
        <v>277.433333333333</v>
      </c>
      <c r="U237" s="1">
        <v>514.75833333333298</v>
      </c>
      <c r="V237" s="1">
        <v>717.18333333333305</v>
      </c>
      <c r="W237" s="1">
        <v>573.15833333333296</v>
      </c>
      <c r="X237" s="1">
        <v>586.80833333333305</v>
      </c>
      <c r="Y237" s="1">
        <v>684.90833333333296</v>
      </c>
      <c r="Z237" s="1">
        <v>733.30833333333305</v>
      </c>
      <c r="AA237" s="1">
        <v>777.09166666666601</v>
      </c>
      <c r="AB237" s="1">
        <v>907.63333333333298</v>
      </c>
      <c r="AC237" s="1">
        <v>1221.5833333333301</v>
      </c>
      <c r="AD237" s="1">
        <v>1479.82499999999</v>
      </c>
      <c r="AE237" s="1">
        <v>1520.8333333333301</v>
      </c>
      <c r="AF237" s="1">
        <v>1480.4166666666599</v>
      </c>
      <c r="AG237" s="1">
        <v>1343.1666666666599</v>
      </c>
      <c r="AH237" s="1">
        <v>1219.0416666666599</v>
      </c>
      <c r="AI237" s="1">
        <v>775.07500000000005</v>
      </c>
      <c r="AJ237" s="1">
        <v>678.56666666666604</v>
      </c>
      <c r="AK237" s="1">
        <v>439.15</v>
      </c>
      <c r="AL237" s="1">
        <v>237.95</v>
      </c>
      <c r="AM237" s="1">
        <v>16584.724999999999</v>
      </c>
      <c r="AN237" s="1">
        <v>0</v>
      </c>
      <c r="AO237" s="1">
        <v>3102.9416666666598</v>
      </c>
      <c r="AP237" s="1">
        <v>2562.2083333333298</v>
      </c>
      <c r="AQ237" s="1">
        <v>0</v>
      </c>
      <c r="AR237" s="1">
        <v>195298</v>
      </c>
      <c r="AS237" s="1">
        <v>195306</v>
      </c>
      <c r="AT237" s="1">
        <v>103654</v>
      </c>
      <c r="AU237" s="1">
        <v>105525</v>
      </c>
      <c r="AV237" s="1">
        <v>1149.15234375</v>
      </c>
      <c r="AW237" s="1">
        <v>1588.30407714843</v>
      </c>
      <c r="AX237" s="1">
        <v>1574.82568359375</v>
      </c>
      <c r="AZ237" s="1">
        <v>1019.84252929687</v>
      </c>
      <c r="BA237" s="1">
        <v>1402.02844238281</v>
      </c>
      <c r="BB237" s="1">
        <v>908.46746826171795</v>
      </c>
      <c r="BC237" s="1">
        <v>2443.54931640625</v>
      </c>
      <c r="BD237" s="1">
        <v>1633.4697265625</v>
      </c>
      <c r="BE237" s="1">
        <v>907.217041015625</v>
      </c>
      <c r="BG237" s="1">
        <v>5251.70751953125</v>
      </c>
      <c r="BH237" s="1">
        <f t="shared" si="9"/>
        <v>17878.564147949204</v>
      </c>
      <c r="BI237" s="1">
        <f t="shared" si="10"/>
        <v>1293.8391479492057</v>
      </c>
      <c r="BJ237" s="1">
        <f t="shared" si="11"/>
        <v>1674019.7407659264</v>
      </c>
    </row>
    <row r="238" spans="1:62" x14ac:dyDescent="0.25">
      <c r="A238" s="1">
        <v>199300</v>
      </c>
      <c r="B238" s="1">
        <v>199396</v>
      </c>
      <c r="C238" s="1">
        <v>45</v>
      </c>
      <c r="D238" s="1">
        <v>2</v>
      </c>
      <c r="E238" s="1">
        <v>45</v>
      </c>
      <c r="F238" s="1">
        <v>45</v>
      </c>
      <c r="G238" s="1">
        <v>405</v>
      </c>
      <c r="H238" s="1">
        <v>405</v>
      </c>
      <c r="I238" s="1">
        <v>12.28</v>
      </c>
      <c r="J238" s="1">
        <v>12.25</v>
      </c>
      <c r="K238" s="1" t="s">
        <v>130</v>
      </c>
      <c r="L238" s="1">
        <v>1</v>
      </c>
      <c r="M238" s="1" t="s">
        <v>126</v>
      </c>
      <c r="N238" s="1">
        <v>45</v>
      </c>
      <c r="O238" s="1">
        <v>116.11666666666601</v>
      </c>
      <c r="P238" s="1">
        <v>61.475000000000001</v>
      </c>
      <c r="Q238" s="1">
        <v>47.975000000000001</v>
      </c>
      <c r="R238" s="1">
        <v>71.091666666666598</v>
      </c>
      <c r="S238" s="1">
        <v>248.641666666666</v>
      </c>
      <c r="T238" s="1">
        <v>722.36666666666599</v>
      </c>
      <c r="U238" s="1">
        <v>1344.37499999999</v>
      </c>
      <c r="V238" s="1">
        <v>1665.5416666666599</v>
      </c>
      <c r="W238" s="1">
        <v>1618.9583333333301</v>
      </c>
      <c r="X238" s="1">
        <v>1447.575</v>
      </c>
      <c r="Y238" s="1">
        <v>1272.2166666666601</v>
      </c>
      <c r="Z238" s="1">
        <v>1171.06666666666</v>
      </c>
      <c r="AA238" s="1">
        <v>1173.6583333333299</v>
      </c>
      <c r="AB238" s="1">
        <v>1225.55</v>
      </c>
      <c r="AC238" s="1">
        <v>1323.9083333333299</v>
      </c>
      <c r="AD238" s="1">
        <v>1438.30833333333</v>
      </c>
      <c r="AE238" s="1">
        <v>1383.5</v>
      </c>
      <c r="AF238" s="1">
        <v>1325.625</v>
      </c>
      <c r="AG238" s="1">
        <v>1160.0999999999999</v>
      </c>
      <c r="AH238" s="1">
        <v>808.08333333333303</v>
      </c>
      <c r="AI238" s="1">
        <v>639.20000000000005</v>
      </c>
      <c r="AJ238" s="1">
        <v>592.58333333333303</v>
      </c>
      <c r="AK238" s="1">
        <v>401.83333333333297</v>
      </c>
      <c r="AL238" s="1">
        <v>234.308333333333</v>
      </c>
      <c r="AM238" s="1">
        <v>21494.058333333302</v>
      </c>
      <c r="AN238" s="1">
        <v>0</v>
      </c>
      <c r="AO238" s="1">
        <v>4842.4916666666604</v>
      </c>
      <c r="AP238" s="1">
        <v>1968.18333333333</v>
      </c>
      <c r="AQ238" s="1">
        <v>0</v>
      </c>
      <c r="AR238" s="1">
        <v>195300</v>
      </c>
      <c r="AS238" s="1">
        <v>195396</v>
      </c>
      <c r="AT238" s="1">
        <v>184627</v>
      </c>
      <c r="AU238" s="1">
        <v>87590</v>
      </c>
      <c r="AV238" s="1">
        <v>950.12554931640602</v>
      </c>
      <c r="AW238" s="1">
        <v>948.98699951171795</v>
      </c>
      <c r="AX238" s="1">
        <v>1019.61029052734</v>
      </c>
      <c r="AZ238" s="1">
        <v>1102.45849609375</v>
      </c>
      <c r="BA238" s="1">
        <v>1076.07836914062</v>
      </c>
      <c r="BB238" s="1">
        <v>982.45843505859295</v>
      </c>
      <c r="BC238" s="1">
        <v>1719.599609375</v>
      </c>
      <c r="BD238" s="1">
        <v>1046.15539550781</v>
      </c>
      <c r="BE238" s="1">
        <v>956.183349609375</v>
      </c>
      <c r="BG238" s="1">
        <v>3996.60107421875</v>
      </c>
      <c r="BH238" s="1">
        <f t="shared" si="9"/>
        <v>13798.257568359362</v>
      </c>
      <c r="BI238" s="1">
        <f t="shared" si="10"/>
        <v>-7695.8007649739393</v>
      </c>
      <c r="BJ238" s="1">
        <f t="shared" si="11"/>
        <v>59225349.414173469</v>
      </c>
    </row>
    <row r="239" spans="1:62" x14ac:dyDescent="0.25">
      <c r="A239" s="1">
        <v>199302</v>
      </c>
      <c r="B239" s="1">
        <v>199229</v>
      </c>
      <c r="C239" s="1">
        <v>152</v>
      </c>
      <c r="D239" s="1">
        <v>2</v>
      </c>
      <c r="E239" s="1">
        <v>152</v>
      </c>
      <c r="F239" s="1">
        <v>152</v>
      </c>
      <c r="G239" s="1">
        <v>90</v>
      </c>
      <c r="H239" s="1">
        <v>90</v>
      </c>
      <c r="I239" s="1">
        <v>15.13</v>
      </c>
      <c r="J239" s="1">
        <v>13.2</v>
      </c>
      <c r="K239" s="1" t="s">
        <v>130</v>
      </c>
      <c r="L239" s="1">
        <v>1</v>
      </c>
      <c r="M239" s="1" t="s">
        <v>126</v>
      </c>
      <c r="N239" s="1">
        <v>152</v>
      </c>
      <c r="O239" s="1">
        <v>19.8666666666666</v>
      </c>
      <c r="P239" s="1">
        <v>13.191666666666601</v>
      </c>
      <c r="Q239" s="1">
        <v>10.050000000000001</v>
      </c>
      <c r="R239" s="1">
        <v>11.941666666666601</v>
      </c>
      <c r="S239" s="1">
        <v>33.799999999999997</v>
      </c>
      <c r="T239" s="1">
        <v>78.266666666666595</v>
      </c>
      <c r="U239" s="1">
        <v>287.25</v>
      </c>
      <c r="V239" s="1">
        <v>734.59166666666601</v>
      </c>
      <c r="W239" s="1">
        <v>761.82499999999902</v>
      </c>
      <c r="X239" s="1">
        <v>408.03333333333302</v>
      </c>
      <c r="Y239" s="1">
        <v>245.31666666666601</v>
      </c>
      <c r="Z239" s="1">
        <v>243.53333333333299</v>
      </c>
      <c r="AA239" s="1">
        <v>248.75833333333301</v>
      </c>
      <c r="AB239" s="1">
        <v>252.19166666666601</v>
      </c>
      <c r="AC239" s="1">
        <v>279.70833333333297</v>
      </c>
      <c r="AD239" s="1">
        <v>330.47500000000002</v>
      </c>
      <c r="AE239" s="1">
        <v>341.541666666666</v>
      </c>
      <c r="AF239" s="1">
        <v>340.11666666666599</v>
      </c>
      <c r="AG239" s="1">
        <v>282.308333333333</v>
      </c>
      <c r="AH239" s="1">
        <v>220.10833333333301</v>
      </c>
      <c r="AI239" s="1">
        <v>167.23333333333301</v>
      </c>
      <c r="AJ239" s="1">
        <v>142.34166666666599</v>
      </c>
      <c r="AK239" s="1">
        <v>87.599999999999895</v>
      </c>
      <c r="AL239" s="1">
        <v>50.075000000000003</v>
      </c>
      <c r="AM239" s="1">
        <v>5590.12499999999</v>
      </c>
      <c r="AN239" s="1">
        <v>0</v>
      </c>
      <c r="AO239" s="1">
        <v>989.8</v>
      </c>
      <c r="AP239" s="1">
        <v>502.416666666666</v>
      </c>
      <c r="AQ239" s="1">
        <v>0</v>
      </c>
      <c r="AR239" s="1">
        <v>195302</v>
      </c>
      <c r="AS239" s="1">
        <v>195229</v>
      </c>
      <c r="AT239" s="1">
        <v>99727</v>
      </c>
      <c r="AU239" s="1">
        <v>96448</v>
      </c>
      <c r="AV239" s="1">
        <v>664.98443603515602</v>
      </c>
      <c r="AW239" s="1">
        <v>597.17541503906205</v>
      </c>
      <c r="AX239" s="1">
        <v>753.750244140625</v>
      </c>
      <c r="AZ239" s="1">
        <v>765.541015625</v>
      </c>
      <c r="BA239" s="1">
        <v>773.73333740234295</v>
      </c>
      <c r="BB239" s="1">
        <v>575.29064941406205</v>
      </c>
      <c r="BC239" s="1">
        <v>910.54931640625</v>
      </c>
      <c r="BD239" s="1">
        <v>578.17541503906205</v>
      </c>
      <c r="BE239" s="1">
        <v>580.79016113281205</v>
      </c>
      <c r="BG239" s="1">
        <v>3060.53540039062</v>
      </c>
      <c r="BH239" s="1">
        <f t="shared" si="9"/>
        <v>9260.5253906249927</v>
      </c>
      <c r="BI239" s="1">
        <f t="shared" si="10"/>
        <v>3670.4003906250027</v>
      </c>
      <c r="BJ239" s="1">
        <f t="shared" si="11"/>
        <v>13471839.027500173</v>
      </c>
    </row>
    <row r="240" spans="1:62" x14ac:dyDescent="0.25">
      <c r="A240" s="1">
        <v>199312</v>
      </c>
      <c r="B240" s="1">
        <v>199544</v>
      </c>
      <c r="C240" s="1">
        <v>35</v>
      </c>
      <c r="D240" s="1">
        <v>2</v>
      </c>
      <c r="E240" s="1">
        <v>35</v>
      </c>
      <c r="F240" s="1">
        <v>35</v>
      </c>
      <c r="G240" s="1">
        <v>405</v>
      </c>
      <c r="H240" s="1">
        <v>405</v>
      </c>
      <c r="I240" s="1">
        <v>3.59</v>
      </c>
      <c r="J240" s="1">
        <v>3.59</v>
      </c>
      <c r="K240" s="1" t="s">
        <v>130</v>
      </c>
      <c r="L240" s="1">
        <v>1</v>
      </c>
      <c r="M240" s="1" t="s">
        <v>126</v>
      </c>
      <c r="N240" s="1">
        <v>35</v>
      </c>
      <c r="O240" s="1">
        <v>179.766666666666</v>
      </c>
      <c r="P240" s="1">
        <v>96.841666666666598</v>
      </c>
      <c r="Q240" s="1">
        <v>94.6666666666666</v>
      </c>
      <c r="R240" s="1">
        <v>103.683333333333</v>
      </c>
      <c r="S240" s="1">
        <v>293.058333333333</v>
      </c>
      <c r="T240" s="1">
        <v>538.19999999999902</v>
      </c>
      <c r="U240" s="1">
        <v>940.50833333333298</v>
      </c>
      <c r="V240" s="1">
        <v>1039.9666666666601</v>
      </c>
      <c r="W240" s="1">
        <v>972.29166666666595</v>
      </c>
      <c r="X240" s="1">
        <v>889.49166666666599</v>
      </c>
      <c r="Y240" s="1">
        <v>795.00833333333298</v>
      </c>
      <c r="Z240" s="1">
        <v>839.75</v>
      </c>
      <c r="AA240" s="1">
        <v>850.00833333333298</v>
      </c>
      <c r="AB240" s="1">
        <v>878.52499999999998</v>
      </c>
      <c r="AC240" s="1">
        <v>958.09166666666601</v>
      </c>
      <c r="AD240" s="1">
        <v>1029.3583333333299</v>
      </c>
      <c r="AE240" s="1">
        <v>1066.95</v>
      </c>
      <c r="AF240" s="1">
        <v>1111.7916666666599</v>
      </c>
      <c r="AG240" s="1">
        <v>1010.21666666666</v>
      </c>
      <c r="AH240" s="1">
        <v>882.54166666666595</v>
      </c>
      <c r="AI240" s="1">
        <v>782.9</v>
      </c>
      <c r="AJ240" s="1">
        <v>775.26666666666597</v>
      </c>
      <c r="AK240" s="1">
        <v>562.79999999999995</v>
      </c>
      <c r="AL240" s="1">
        <v>338.01666666666603</v>
      </c>
      <c r="AM240" s="1">
        <v>17029.7</v>
      </c>
      <c r="AN240" s="1">
        <v>0</v>
      </c>
      <c r="AO240" s="1">
        <v>3363.2916666666601</v>
      </c>
      <c r="AP240" s="1">
        <v>1892.75833333333</v>
      </c>
      <c r="AQ240" s="1">
        <v>0</v>
      </c>
      <c r="AR240" s="1">
        <v>195312</v>
      </c>
      <c r="AS240" s="1">
        <v>195544</v>
      </c>
      <c r="AT240" s="1">
        <v>114076</v>
      </c>
      <c r="AU240" s="1">
        <v>112395</v>
      </c>
      <c r="AV240" s="1">
        <v>1116.83972167968</v>
      </c>
      <c r="AW240" s="1">
        <v>1623.55834960937</v>
      </c>
      <c r="AX240" s="1">
        <v>1698.59252929687</v>
      </c>
      <c r="AZ240" s="1">
        <v>1194.29626464843</v>
      </c>
      <c r="BA240" s="1">
        <v>1547.57006835937</v>
      </c>
      <c r="BB240" s="1">
        <v>1051.22583007812</v>
      </c>
      <c r="BC240" s="1">
        <v>2735.4296875</v>
      </c>
      <c r="BD240" s="1">
        <v>1743.27941894531</v>
      </c>
      <c r="BE240" s="1">
        <v>910.80041503906205</v>
      </c>
      <c r="BG240" s="1">
        <v>5808.36376953125</v>
      </c>
      <c r="BH240" s="1">
        <f t="shared" si="9"/>
        <v>19429.956054687464</v>
      </c>
      <c r="BI240" s="1">
        <f t="shared" si="10"/>
        <v>2400.2560546874629</v>
      </c>
      <c r="BJ240" s="1">
        <f t="shared" si="11"/>
        <v>5761229.128063825</v>
      </c>
    </row>
    <row r="241" spans="1:62" x14ac:dyDescent="0.25">
      <c r="A241" s="1">
        <v>199314</v>
      </c>
      <c r="B241" s="1">
        <v>199643</v>
      </c>
      <c r="C241" s="1">
        <v>25</v>
      </c>
      <c r="D241" s="1">
        <v>2</v>
      </c>
      <c r="E241" s="1">
        <v>25</v>
      </c>
      <c r="F241" s="1">
        <v>25</v>
      </c>
      <c r="G241" s="1">
        <v>405</v>
      </c>
      <c r="H241" s="1">
        <v>405</v>
      </c>
      <c r="I241" s="1">
        <v>1.71</v>
      </c>
      <c r="J241" s="1">
        <v>1.71</v>
      </c>
      <c r="K241" s="1" t="s">
        <v>130</v>
      </c>
      <c r="L241" s="1">
        <v>1</v>
      </c>
      <c r="M241" s="1" t="s">
        <v>126</v>
      </c>
      <c r="N241" s="1">
        <v>25</v>
      </c>
      <c r="O241" s="1">
        <v>192.44166666666601</v>
      </c>
      <c r="P241" s="1">
        <v>168.39999999999901</v>
      </c>
      <c r="Q241" s="1">
        <v>166.3</v>
      </c>
      <c r="R241" s="1">
        <v>180.766666666666</v>
      </c>
      <c r="S241" s="1">
        <v>240.77500000000001</v>
      </c>
      <c r="T241" s="1">
        <v>392.17500000000001</v>
      </c>
      <c r="U241" s="1">
        <v>639.39166666666597</v>
      </c>
      <c r="V241" s="1">
        <v>702.74166666666599</v>
      </c>
      <c r="W241" s="1">
        <v>581.90833333333296</v>
      </c>
      <c r="X241" s="1">
        <v>551.29999999999995</v>
      </c>
      <c r="Y241" s="1">
        <v>549.25833333333298</v>
      </c>
      <c r="Z241" s="1">
        <v>533.90833333333296</v>
      </c>
      <c r="AA241" s="1">
        <v>497.86666666666599</v>
      </c>
      <c r="AB241" s="1">
        <v>515.04166666666595</v>
      </c>
      <c r="AC241" s="1">
        <v>557.25</v>
      </c>
      <c r="AD241" s="1">
        <v>620.81666666666604</v>
      </c>
      <c r="AE241" s="1">
        <v>651.06666666666604</v>
      </c>
      <c r="AF241" s="1">
        <v>624.65</v>
      </c>
      <c r="AG241" s="1">
        <v>610.10833333333301</v>
      </c>
      <c r="AH241" s="1">
        <v>584.95000000000005</v>
      </c>
      <c r="AI241" s="1">
        <v>445.51666666666603</v>
      </c>
      <c r="AJ241" s="1">
        <v>429.25</v>
      </c>
      <c r="AK241" s="1">
        <v>333.47500000000002</v>
      </c>
      <c r="AL241" s="1">
        <v>261.75833333333298</v>
      </c>
      <c r="AM241" s="1">
        <v>11031.116666666599</v>
      </c>
      <c r="AN241" s="1">
        <v>0</v>
      </c>
      <c r="AO241" s="1">
        <v>2096.0749999999998</v>
      </c>
      <c r="AP241" s="1">
        <v>1195.05833333333</v>
      </c>
      <c r="AQ241" s="1">
        <v>0</v>
      </c>
      <c r="AR241" s="1">
        <v>195314</v>
      </c>
      <c r="AS241" s="1">
        <v>195643</v>
      </c>
      <c r="AT241" s="1">
        <v>114386</v>
      </c>
      <c r="AU241" s="1">
        <v>114906</v>
      </c>
      <c r="AV241" s="1">
        <v>1175.99096679687</v>
      </c>
      <c r="AW241" s="1">
        <v>1282.56164550781</v>
      </c>
      <c r="AX241" s="1">
        <v>1338.94189453125</v>
      </c>
      <c r="AZ241" s="1">
        <v>961.297119140625</v>
      </c>
      <c r="BA241" s="1">
        <v>1331.62927246093</v>
      </c>
      <c r="BB241" s="1">
        <v>1004.8203125</v>
      </c>
      <c r="BC241" s="1">
        <v>2181.04223632812</v>
      </c>
      <c r="BD241" s="1">
        <v>1312.68444824218</v>
      </c>
      <c r="BE241" s="1">
        <v>871.94201660156205</v>
      </c>
      <c r="BG241" s="1">
        <v>4959.48876953125</v>
      </c>
      <c r="BH241" s="1">
        <f t="shared" si="9"/>
        <v>16420.398681640596</v>
      </c>
      <c r="BI241" s="1">
        <f t="shared" si="10"/>
        <v>5389.2820149739964</v>
      </c>
      <c r="BJ241" s="1">
        <f t="shared" si="11"/>
        <v>29044360.636922181</v>
      </c>
    </row>
    <row r="242" spans="1:62" x14ac:dyDescent="0.25">
      <c r="A242" s="1">
        <v>199323</v>
      </c>
      <c r="B242" s="1">
        <v>199101</v>
      </c>
      <c r="C242" s="1">
        <v>282</v>
      </c>
      <c r="D242" s="1">
        <v>2</v>
      </c>
      <c r="E242" s="1">
        <v>282</v>
      </c>
      <c r="F242" s="1">
        <v>282</v>
      </c>
      <c r="G242" s="1">
        <v>5</v>
      </c>
      <c r="H242" s="1">
        <v>5</v>
      </c>
      <c r="I242" s="1">
        <v>165.51</v>
      </c>
      <c r="J242" s="1">
        <v>165.57</v>
      </c>
      <c r="K242" s="1" t="s">
        <v>130</v>
      </c>
      <c r="L242" s="1">
        <v>1</v>
      </c>
      <c r="M242" s="1" t="s">
        <v>126</v>
      </c>
      <c r="N242" s="1">
        <v>282</v>
      </c>
      <c r="O242" s="1">
        <v>49.566666666666599</v>
      </c>
      <c r="P242" s="1">
        <v>35.225000000000001</v>
      </c>
      <c r="Q242" s="1">
        <v>28.816666666666599</v>
      </c>
      <c r="R242" s="1">
        <v>21.9583333333333</v>
      </c>
      <c r="S242" s="1">
        <v>47.424999999999997</v>
      </c>
      <c r="T242" s="1">
        <v>63.533333333333303</v>
      </c>
      <c r="U242" s="1">
        <v>134.933333333333</v>
      </c>
      <c r="V242" s="1">
        <v>184.9</v>
      </c>
      <c r="W242" s="1">
        <v>159.63333333333301</v>
      </c>
      <c r="X242" s="1">
        <v>175.958333333333</v>
      </c>
      <c r="Y242" s="1">
        <v>215.78333333333299</v>
      </c>
      <c r="Z242" s="1">
        <v>398.10833333333301</v>
      </c>
      <c r="AA242" s="1">
        <v>568.23333333333301</v>
      </c>
      <c r="AB242" s="1">
        <v>642.98333333333301</v>
      </c>
      <c r="AC242" s="1">
        <v>860.26666666666597</v>
      </c>
      <c r="AD242" s="1">
        <v>1083.6416666666601</v>
      </c>
      <c r="AE242" s="1">
        <v>1089.69999999999</v>
      </c>
      <c r="AF242" s="1">
        <v>975.30833333333305</v>
      </c>
      <c r="AG242" s="1">
        <v>772.125</v>
      </c>
      <c r="AH242" s="1">
        <v>464.933333333333</v>
      </c>
      <c r="AI242" s="1">
        <v>340.25833333333298</v>
      </c>
      <c r="AJ242" s="1">
        <v>324.31666666666598</v>
      </c>
      <c r="AK242" s="1">
        <v>195.40833333333299</v>
      </c>
      <c r="AL242" s="1">
        <v>96.641666666666595</v>
      </c>
      <c r="AM242" s="1">
        <v>8929.6583333333292</v>
      </c>
      <c r="AN242" s="1">
        <v>1</v>
      </c>
      <c r="AO242" s="1">
        <v>1825.1083333333299</v>
      </c>
      <c r="AP242" s="1">
        <v>1237.05833333333</v>
      </c>
      <c r="AQ242" s="1">
        <v>1139.61666666666</v>
      </c>
      <c r="AR242" s="1">
        <v>195323</v>
      </c>
      <c r="AS242" s="1">
        <v>195101</v>
      </c>
      <c r="AT242" s="1">
        <v>85583</v>
      </c>
      <c r="AU242" s="1">
        <v>86387</v>
      </c>
      <c r="AV242" s="1">
        <v>778.810302734375</v>
      </c>
      <c r="AW242" s="1">
        <v>1434.42407226562</v>
      </c>
      <c r="AX242" s="1">
        <v>1420.19091796875</v>
      </c>
      <c r="AY242" s="1">
        <v>2253.8017578125</v>
      </c>
      <c r="AZ242" s="1">
        <v>754.54724121093705</v>
      </c>
      <c r="BA242" s="1">
        <v>1054.68139648437</v>
      </c>
      <c r="BB242" s="1">
        <v>716.650634765625</v>
      </c>
      <c r="BC242" s="1">
        <v>2336.3984375</v>
      </c>
      <c r="BD242" s="1">
        <v>1535.7158203125</v>
      </c>
      <c r="BE242" s="1">
        <v>660.350341796875</v>
      </c>
      <c r="BF242" s="1">
        <v>375.29998779296801</v>
      </c>
      <c r="BG242" s="1">
        <v>3579.93579101562</v>
      </c>
      <c r="BH242" s="1">
        <f t="shared" si="9"/>
        <v>16900.806701660142</v>
      </c>
      <c r="BI242" s="1">
        <f t="shared" si="10"/>
        <v>7971.1483683268125</v>
      </c>
      <c r="BJ242" s="1">
        <f t="shared" si="11"/>
        <v>63539206.309879206</v>
      </c>
    </row>
    <row r="243" spans="1:62" x14ac:dyDescent="0.25">
      <c r="A243" s="1">
        <v>199348</v>
      </c>
      <c r="B243" s="1">
        <v>199505</v>
      </c>
      <c r="C243" s="1">
        <v>185</v>
      </c>
      <c r="D243" s="1">
        <v>2</v>
      </c>
      <c r="E243" s="1">
        <v>185</v>
      </c>
      <c r="F243" s="1">
        <v>185</v>
      </c>
      <c r="G243" s="1">
        <v>5</v>
      </c>
      <c r="H243" s="1">
        <v>5</v>
      </c>
      <c r="I243" s="1">
        <v>193.03</v>
      </c>
      <c r="J243" s="1">
        <v>193.09</v>
      </c>
      <c r="K243" s="1" t="s">
        <v>130</v>
      </c>
      <c r="L243" s="1">
        <v>1</v>
      </c>
      <c r="M243" s="1" t="s">
        <v>126</v>
      </c>
      <c r="N243" s="1">
        <v>185</v>
      </c>
      <c r="O243" s="1">
        <v>44.7916666666666</v>
      </c>
      <c r="P243" s="1">
        <v>25.9916666666666</v>
      </c>
      <c r="Q243" s="1">
        <v>20.25</v>
      </c>
      <c r="R243" s="1">
        <v>15.15</v>
      </c>
      <c r="S243" s="1">
        <v>16.55</v>
      </c>
      <c r="T243" s="1">
        <v>38.741666666666603</v>
      </c>
      <c r="U243" s="1">
        <v>98.8333333333333</v>
      </c>
      <c r="V243" s="1">
        <v>150.82499999999999</v>
      </c>
      <c r="W243" s="1">
        <v>182.02500000000001</v>
      </c>
      <c r="X243" s="1">
        <v>241.35</v>
      </c>
      <c r="Y243" s="1">
        <v>323.625</v>
      </c>
      <c r="Z243" s="1">
        <v>369.94166666666598</v>
      </c>
      <c r="AA243" s="1">
        <v>443.8</v>
      </c>
      <c r="AB243" s="1">
        <v>522.26666666666597</v>
      </c>
      <c r="AC243" s="1">
        <v>813.51666666666597</v>
      </c>
      <c r="AD243" s="1">
        <v>1023.34166666666</v>
      </c>
      <c r="AE243" s="1">
        <v>1038.0333333333299</v>
      </c>
      <c r="AF243" s="1">
        <v>903.14166666666597</v>
      </c>
      <c r="AG243" s="1">
        <v>673.59166666666601</v>
      </c>
      <c r="AH243" s="1">
        <v>410.55</v>
      </c>
      <c r="AI243" s="1">
        <v>278.916666666666</v>
      </c>
      <c r="AJ243" s="1">
        <v>237.016666666666</v>
      </c>
      <c r="AK243" s="1">
        <v>171.73333333333301</v>
      </c>
      <c r="AL243" s="1">
        <v>105.73333333333299</v>
      </c>
      <c r="AM243" s="1">
        <v>8149.7166666666599</v>
      </c>
      <c r="AN243" s="1">
        <v>1</v>
      </c>
      <c r="AO243" s="1">
        <v>1659.63333333333</v>
      </c>
      <c r="AP243" s="1">
        <v>1084.1416666666601</v>
      </c>
      <c r="AQ243" s="1">
        <v>916.13333333333298</v>
      </c>
      <c r="AR243" s="1">
        <v>195348</v>
      </c>
      <c r="AS243" s="1">
        <v>195505</v>
      </c>
      <c r="AT243" s="1">
        <v>22496</v>
      </c>
      <c r="AU243" s="1">
        <v>22029</v>
      </c>
      <c r="AV243" s="1">
        <v>454.16665649414</v>
      </c>
      <c r="AW243" s="1">
        <v>1144.47778320312</v>
      </c>
      <c r="AX243" s="1">
        <v>1156.34704589843</v>
      </c>
      <c r="AY243" s="1">
        <v>1457.400390625</v>
      </c>
      <c r="AZ243" s="1">
        <v>222</v>
      </c>
      <c r="BA243" s="1">
        <v>1032.21362304687</v>
      </c>
      <c r="BB243" s="1">
        <v>186</v>
      </c>
      <c r="BC243" s="1">
        <v>1946.2998046875</v>
      </c>
      <c r="BD243" s="1">
        <v>1363.513671875</v>
      </c>
      <c r="BE243" s="1">
        <v>171</v>
      </c>
      <c r="BF243" s="1">
        <v>1</v>
      </c>
      <c r="BG243" s="1">
        <v>3249.66674804687</v>
      </c>
      <c r="BH243" s="1">
        <f t="shared" si="9"/>
        <v>12384.085723876929</v>
      </c>
      <c r="BI243" s="1">
        <f t="shared" si="10"/>
        <v>4234.3690572102696</v>
      </c>
      <c r="BJ243" s="1">
        <f t="shared" si="11"/>
        <v>17929881.312659789</v>
      </c>
    </row>
    <row r="244" spans="1:62" x14ac:dyDescent="0.25">
      <c r="A244" s="1">
        <v>199354</v>
      </c>
      <c r="B244" s="1">
        <v>199551</v>
      </c>
      <c r="C244" s="1">
        <v>131</v>
      </c>
      <c r="D244" s="1">
        <v>2</v>
      </c>
      <c r="E244" s="1">
        <v>131</v>
      </c>
      <c r="F244" s="1">
        <v>131</v>
      </c>
      <c r="G244" s="1">
        <v>90</v>
      </c>
      <c r="H244" s="1">
        <v>90</v>
      </c>
      <c r="I244" s="1">
        <v>8.2200000000000006</v>
      </c>
      <c r="J244" s="1">
        <v>6.28</v>
      </c>
      <c r="K244" s="1" t="s">
        <v>130</v>
      </c>
      <c r="L244" s="1">
        <v>1</v>
      </c>
      <c r="M244" s="1" t="s">
        <v>126</v>
      </c>
      <c r="N244" s="1">
        <v>131</v>
      </c>
      <c r="O244" s="1">
        <v>11.75</v>
      </c>
      <c r="P244" s="1">
        <v>6.8916666666666604</v>
      </c>
      <c r="Q244" s="1">
        <v>6.7666666666666604</v>
      </c>
      <c r="R244" s="1">
        <v>5.9083333333333297</v>
      </c>
      <c r="S244" s="1">
        <v>9.1416666666666604</v>
      </c>
      <c r="T244" s="1">
        <v>19.2416666666666</v>
      </c>
      <c r="U244" s="1">
        <v>53.499999999999901</v>
      </c>
      <c r="V244" s="1">
        <v>119.883333333333</v>
      </c>
      <c r="W244" s="1">
        <v>133.92499999999899</v>
      </c>
      <c r="X244" s="1">
        <v>139.35</v>
      </c>
      <c r="Y244" s="1">
        <v>132.59166666666599</v>
      </c>
      <c r="Z244" s="1">
        <v>145.21666666666599</v>
      </c>
      <c r="AA244" s="1">
        <v>171.69166666666601</v>
      </c>
      <c r="AB244" s="1">
        <v>191.35833333333301</v>
      </c>
      <c r="AC244" s="1">
        <v>230.4</v>
      </c>
      <c r="AD244" s="1">
        <v>356.00833333333298</v>
      </c>
      <c r="AE244" s="1">
        <v>555.27499999999998</v>
      </c>
      <c r="AF244" s="1">
        <v>769.15833333333296</v>
      </c>
      <c r="AG244" s="1">
        <v>588.21666666666601</v>
      </c>
      <c r="AH244" s="1">
        <v>233.625</v>
      </c>
      <c r="AI244" s="1">
        <v>110.641666666666</v>
      </c>
      <c r="AJ244" s="1">
        <v>103.675</v>
      </c>
      <c r="AK244" s="1">
        <v>71.591666666666598</v>
      </c>
      <c r="AL244" s="1">
        <v>53.45</v>
      </c>
      <c r="AM244" s="1">
        <v>4219.2583333333296</v>
      </c>
      <c r="AN244" s="1">
        <v>1</v>
      </c>
      <c r="AO244" s="1">
        <v>640.85833333333301</v>
      </c>
      <c r="AP244" s="1">
        <v>821.84166666666601</v>
      </c>
      <c r="AQ244" s="1">
        <v>379.81666666666598</v>
      </c>
      <c r="AR244" s="1">
        <v>195354</v>
      </c>
      <c r="AS244" s="1">
        <v>195551</v>
      </c>
      <c r="AT244" s="1">
        <v>92109</v>
      </c>
      <c r="AU244" s="1">
        <v>184872</v>
      </c>
      <c r="AV244" s="1">
        <v>321.5</v>
      </c>
      <c r="AW244" s="1">
        <v>674.07666015625</v>
      </c>
      <c r="AX244" s="1">
        <v>873.28302001953102</v>
      </c>
      <c r="AY244" s="1">
        <v>160.2001953125</v>
      </c>
      <c r="AZ244" s="1">
        <v>344.11828613281199</v>
      </c>
      <c r="BA244" s="1">
        <v>501.52297973632801</v>
      </c>
      <c r="BB244" s="1">
        <v>533.59631347656205</v>
      </c>
      <c r="BC244" s="1">
        <v>1497.34619140625</v>
      </c>
      <c r="BD244" s="1">
        <v>686.07287597656205</v>
      </c>
      <c r="BE244" s="1">
        <v>552.51995849609295</v>
      </c>
      <c r="BF244" s="1">
        <v>0</v>
      </c>
      <c r="BG244" s="1">
        <v>2579.80126953125</v>
      </c>
      <c r="BH244" s="1">
        <f t="shared" si="9"/>
        <v>8724.037750244137</v>
      </c>
      <c r="BI244" s="1">
        <f t="shared" si="10"/>
        <v>4504.7794169108074</v>
      </c>
      <c r="BJ244" s="1">
        <f t="shared" si="11"/>
        <v>20293037.595023274</v>
      </c>
    </row>
    <row r="245" spans="1:62" x14ac:dyDescent="0.25">
      <c r="A245" s="1">
        <v>199358</v>
      </c>
      <c r="B245" s="1">
        <v>199673</v>
      </c>
      <c r="C245" s="1">
        <v>27</v>
      </c>
      <c r="D245" s="1">
        <v>2</v>
      </c>
      <c r="E245" s="1">
        <v>27</v>
      </c>
      <c r="F245" s="1">
        <v>27</v>
      </c>
      <c r="G245" s="1">
        <v>405</v>
      </c>
      <c r="H245" s="1">
        <v>405</v>
      </c>
      <c r="I245" s="1">
        <v>21.77</v>
      </c>
      <c r="J245" s="1">
        <v>21.76</v>
      </c>
      <c r="K245" s="1" t="s">
        <v>130</v>
      </c>
      <c r="L245" s="1">
        <v>1</v>
      </c>
      <c r="M245" s="1" t="s">
        <v>126</v>
      </c>
      <c r="N245" s="1">
        <v>27</v>
      </c>
      <c r="O245" s="1">
        <v>53.308333333333302</v>
      </c>
      <c r="P245" s="1">
        <v>27.933333333333302</v>
      </c>
      <c r="Q245" s="1">
        <v>25.933333333333302</v>
      </c>
      <c r="R245" s="1">
        <v>31.983333333333299</v>
      </c>
      <c r="S245" s="1">
        <v>88.4583333333333</v>
      </c>
      <c r="T245" s="1">
        <v>109.841666666666</v>
      </c>
      <c r="U245" s="1">
        <v>198.24166666666599</v>
      </c>
      <c r="V245" s="1">
        <v>242.48333333333301</v>
      </c>
      <c r="W245" s="1">
        <v>273.56666666666598</v>
      </c>
      <c r="X245" s="1">
        <v>299.98333333333301</v>
      </c>
      <c r="Y245" s="1">
        <v>336.70833333333297</v>
      </c>
      <c r="Z245" s="1">
        <v>379.34166666666601</v>
      </c>
      <c r="AA245" s="1">
        <v>433.875</v>
      </c>
      <c r="AB245" s="1">
        <v>508.808333333333</v>
      </c>
      <c r="AC245" s="1">
        <v>694.81666666666604</v>
      </c>
      <c r="AD245" s="1">
        <v>1203.69999999999</v>
      </c>
      <c r="AE245" s="1">
        <v>1443.9749999999999</v>
      </c>
      <c r="AF245" s="1">
        <v>1456.0416666666599</v>
      </c>
      <c r="AG245" s="1">
        <v>1185.9166666666599</v>
      </c>
      <c r="AH245" s="1">
        <v>812.78333333333296</v>
      </c>
      <c r="AI245" s="1">
        <v>493.70833333333297</v>
      </c>
      <c r="AJ245" s="1">
        <v>419.125</v>
      </c>
      <c r="AK245" s="1">
        <v>251.61666666666599</v>
      </c>
      <c r="AL245" s="1">
        <v>136.77500000000001</v>
      </c>
      <c r="AM245" s="1">
        <v>11108.924999999899</v>
      </c>
      <c r="AN245" s="1">
        <v>0</v>
      </c>
      <c r="AO245" s="1">
        <v>1658.7333333333299</v>
      </c>
      <c r="AP245" s="1">
        <v>1998.7</v>
      </c>
      <c r="AQ245" s="1">
        <v>0</v>
      </c>
      <c r="AR245" s="1">
        <v>195358</v>
      </c>
      <c r="AS245" s="1">
        <v>195673</v>
      </c>
      <c r="AT245" s="1">
        <v>186044</v>
      </c>
      <c r="AU245" s="1">
        <v>57205</v>
      </c>
      <c r="AV245" s="1">
        <v>896.70831298828102</v>
      </c>
      <c r="AW245" s="1">
        <v>1625.97009277343</v>
      </c>
      <c r="AX245" s="1">
        <v>1620.95581054687</v>
      </c>
      <c r="AZ245" s="1">
        <v>747.33331298828102</v>
      </c>
      <c r="BA245" s="1">
        <v>1449.70715332031</v>
      </c>
      <c r="BB245" s="1">
        <v>740.33331298828102</v>
      </c>
      <c r="BC245" s="1">
        <v>2635.36840820312</v>
      </c>
      <c r="BD245" s="1">
        <v>1718.01232910156</v>
      </c>
      <c r="BE245" s="1">
        <v>636.33331298828102</v>
      </c>
      <c r="BG245" s="1">
        <v>5030.76416015625</v>
      </c>
      <c r="BH245" s="1">
        <f t="shared" si="9"/>
        <v>17101.486206054666</v>
      </c>
      <c r="BI245" s="1">
        <f t="shared" si="10"/>
        <v>5992.5612060547664</v>
      </c>
      <c r="BJ245" s="1">
        <f t="shared" si="11"/>
        <v>35910789.808312558</v>
      </c>
    </row>
    <row r="246" spans="1:62" x14ac:dyDescent="0.25">
      <c r="A246" s="1">
        <v>199365</v>
      </c>
      <c r="B246" s="1">
        <v>199337</v>
      </c>
      <c r="C246" s="1">
        <v>168</v>
      </c>
      <c r="D246" s="1">
        <v>2</v>
      </c>
      <c r="E246" s="1">
        <v>168</v>
      </c>
      <c r="F246" s="1">
        <v>168</v>
      </c>
      <c r="G246" s="1">
        <v>5</v>
      </c>
      <c r="H246" s="1">
        <v>5</v>
      </c>
      <c r="I246" s="1">
        <v>145.22</v>
      </c>
      <c r="J246" s="1">
        <v>145.28</v>
      </c>
      <c r="K246" s="1" t="s">
        <v>130</v>
      </c>
      <c r="L246" s="1">
        <v>1</v>
      </c>
      <c r="M246" s="1" t="s">
        <v>126</v>
      </c>
      <c r="N246" s="1">
        <v>168</v>
      </c>
      <c r="O246" s="1">
        <v>36.533333333333303</v>
      </c>
      <c r="P246" s="1">
        <v>26.441666666666599</v>
      </c>
      <c r="Q246" s="1">
        <v>26.225000000000001</v>
      </c>
      <c r="R246" s="1">
        <v>43</v>
      </c>
      <c r="S246" s="1">
        <v>136.833333333333</v>
      </c>
      <c r="T246" s="1">
        <v>533.48333333333301</v>
      </c>
      <c r="U246" s="1">
        <v>909.44999999999902</v>
      </c>
      <c r="V246" s="1">
        <v>960.55833333333305</v>
      </c>
      <c r="W246" s="1">
        <v>679.13333333333298</v>
      </c>
      <c r="X246" s="1">
        <v>540.58333333333303</v>
      </c>
      <c r="Y246" s="1">
        <v>504.78333333333302</v>
      </c>
      <c r="Z246" s="1">
        <v>496.625</v>
      </c>
      <c r="AA246" s="1">
        <v>518.13333333333298</v>
      </c>
      <c r="AB246" s="1">
        <v>533.1</v>
      </c>
      <c r="AC246" s="1">
        <v>540</v>
      </c>
      <c r="AD246" s="1">
        <v>560.79166666666595</v>
      </c>
      <c r="AE246" s="1">
        <v>595.19166666666604</v>
      </c>
      <c r="AF246" s="1">
        <v>626.77499999999998</v>
      </c>
      <c r="AG246" s="1">
        <v>512.25833333333298</v>
      </c>
      <c r="AH246" s="1">
        <v>302.09166666666601</v>
      </c>
      <c r="AI246" s="1">
        <v>243.13333333333301</v>
      </c>
      <c r="AJ246" s="1">
        <v>213.59166666666599</v>
      </c>
      <c r="AK246" s="1">
        <v>134.041666666666</v>
      </c>
      <c r="AL246" s="1">
        <v>73.974999999999994</v>
      </c>
      <c r="AM246" s="1">
        <v>9746.7333333333409</v>
      </c>
      <c r="AN246" s="1">
        <v>1</v>
      </c>
      <c r="AO246" s="1">
        <v>2052.6416666666601</v>
      </c>
      <c r="AP246" s="1">
        <v>814.35</v>
      </c>
      <c r="AQ246" s="1">
        <v>933.77499999999998</v>
      </c>
      <c r="AR246" s="1">
        <v>195365</v>
      </c>
      <c r="AS246" s="1">
        <v>195337</v>
      </c>
      <c r="AT246" s="1">
        <v>183620</v>
      </c>
      <c r="AU246" s="1">
        <v>185403</v>
      </c>
      <c r="AV246" s="1">
        <v>1334.21252441406</v>
      </c>
      <c r="AW246" s="1">
        <v>897.95080566406205</v>
      </c>
      <c r="AX246" s="1">
        <v>1110.75048828125</v>
      </c>
      <c r="AY246" s="1">
        <v>2647.2021484375</v>
      </c>
      <c r="AZ246" s="1">
        <v>1582.97253417968</v>
      </c>
      <c r="BA246" s="1">
        <v>1219.28576660156</v>
      </c>
      <c r="BB246" s="1">
        <v>1351.22021484375</v>
      </c>
      <c r="BC246" s="1">
        <v>1457.36169433593</v>
      </c>
      <c r="BD246" s="1">
        <v>941.95080566406205</v>
      </c>
      <c r="BE246" s="1">
        <v>1439.97399902343</v>
      </c>
      <c r="BF246" s="1">
        <v>657.5</v>
      </c>
      <c r="BG246" s="1">
        <v>5072.14599609375</v>
      </c>
      <c r="BH246" s="1">
        <f t="shared" si="9"/>
        <v>19712.526977539033</v>
      </c>
      <c r="BI246" s="1">
        <f t="shared" si="10"/>
        <v>9965.7936442056925</v>
      </c>
      <c r="BJ246" s="1">
        <f t="shared" si="11"/>
        <v>99317042.958890572</v>
      </c>
    </row>
    <row r="247" spans="1:62" x14ac:dyDescent="0.25">
      <c r="A247" s="1">
        <v>199369</v>
      </c>
      <c r="B247" s="1">
        <v>199426</v>
      </c>
      <c r="C247" s="1">
        <v>43</v>
      </c>
      <c r="D247" s="1">
        <v>2</v>
      </c>
      <c r="E247" s="1">
        <v>43</v>
      </c>
      <c r="F247" s="1">
        <v>43</v>
      </c>
      <c r="G247" s="1">
        <v>405</v>
      </c>
      <c r="H247" s="1">
        <v>405</v>
      </c>
      <c r="I247" s="1">
        <v>21.77</v>
      </c>
      <c r="J247" s="1">
        <v>21.76</v>
      </c>
      <c r="K247" s="1" t="s">
        <v>130</v>
      </c>
      <c r="L247" s="1">
        <v>1</v>
      </c>
      <c r="M247" s="1" t="s">
        <v>126</v>
      </c>
      <c r="N247" s="1">
        <v>43</v>
      </c>
      <c r="O247" s="1">
        <v>34.875</v>
      </c>
      <c r="P247" s="1">
        <v>31.558333333333302</v>
      </c>
      <c r="Q247" s="1">
        <v>17.841666666666601</v>
      </c>
      <c r="R247" s="1">
        <v>29.9583333333333</v>
      </c>
      <c r="S247" s="1">
        <v>109.55</v>
      </c>
      <c r="T247" s="1">
        <v>300.25</v>
      </c>
      <c r="U247" s="1">
        <v>946.83333333333303</v>
      </c>
      <c r="V247" s="1">
        <v>1352.4083333333299</v>
      </c>
      <c r="W247" s="1">
        <v>1261.1583333333299</v>
      </c>
      <c r="X247" s="1">
        <v>970.58333333333303</v>
      </c>
      <c r="Y247" s="1">
        <v>633.125</v>
      </c>
      <c r="Z247" s="1">
        <v>517.54166666666595</v>
      </c>
      <c r="AA247" s="1">
        <v>510.166666666666</v>
      </c>
      <c r="AB247" s="1">
        <v>542.84166666666601</v>
      </c>
      <c r="AC247" s="1">
        <v>656.45833333333303</v>
      </c>
      <c r="AD247" s="1">
        <v>767.54999999999905</v>
      </c>
      <c r="AE247" s="1">
        <v>786.20833333333303</v>
      </c>
      <c r="AF247" s="1">
        <v>773.65833333333296</v>
      </c>
      <c r="AG247" s="1">
        <v>554.29999999999995</v>
      </c>
      <c r="AH247" s="1">
        <v>435.6</v>
      </c>
      <c r="AI247" s="1">
        <v>311.22500000000002</v>
      </c>
      <c r="AJ247" s="1">
        <v>272.57499999999999</v>
      </c>
      <c r="AK247" s="1">
        <v>185.71666666666599</v>
      </c>
      <c r="AL247" s="1">
        <v>115.45</v>
      </c>
      <c r="AM247" s="1">
        <v>12117.4333333333</v>
      </c>
      <c r="AN247" s="1">
        <v>0</v>
      </c>
      <c r="AO247" s="1">
        <v>2203.6750000000002</v>
      </c>
      <c r="AP247" s="1">
        <v>989.9</v>
      </c>
      <c r="AQ247" s="1">
        <v>0</v>
      </c>
      <c r="AR247" s="1">
        <v>195369</v>
      </c>
      <c r="AS247" s="1">
        <v>195426</v>
      </c>
      <c r="AT247" s="1">
        <v>57322</v>
      </c>
      <c r="AU247" s="1">
        <v>183632</v>
      </c>
      <c r="AV247" s="1">
        <v>1225.63354492187</v>
      </c>
      <c r="AW247" s="1">
        <v>1100.99951171875</v>
      </c>
      <c r="AX247" s="1">
        <v>1301.52868652343</v>
      </c>
      <c r="AZ247" s="1">
        <v>1448.80029296875</v>
      </c>
      <c r="BA247" s="1">
        <v>1291.56555175781</v>
      </c>
      <c r="BB247" s="1">
        <v>1144.42529296875</v>
      </c>
      <c r="BC247" s="1">
        <v>1968</v>
      </c>
      <c r="BD247" s="1">
        <v>1154.02258300781</v>
      </c>
      <c r="BE247" s="1">
        <v>1161.00024414062</v>
      </c>
      <c r="BG247" s="1">
        <v>5107.333984375</v>
      </c>
      <c r="BH247" s="1">
        <f t="shared" si="9"/>
        <v>16903.309692382791</v>
      </c>
      <c r="BI247" s="1">
        <f t="shared" si="10"/>
        <v>4785.8763590494909</v>
      </c>
      <c r="BJ247" s="1">
        <f t="shared" si="11"/>
        <v>22904612.524108812</v>
      </c>
    </row>
    <row r="248" spans="1:62" x14ac:dyDescent="0.25">
      <c r="A248" s="1">
        <v>199371</v>
      </c>
      <c r="B248" s="1">
        <v>199464</v>
      </c>
      <c r="C248" s="1">
        <v>274</v>
      </c>
      <c r="D248" s="1">
        <v>2</v>
      </c>
      <c r="E248" s="1">
        <v>274</v>
      </c>
      <c r="F248" s="1">
        <v>274</v>
      </c>
      <c r="G248" s="1">
        <v>5</v>
      </c>
      <c r="H248" s="1">
        <v>5</v>
      </c>
      <c r="I248" s="1">
        <v>185.07</v>
      </c>
      <c r="J248" s="1">
        <v>185.13</v>
      </c>
      <c r="K248" s="1" t="s">
        <v>130</v>
      </c>
      <c r="L248" s="1">
        <v>1</v>
      </c>
      <c r="M248" s="1" t="s">
        <v>126</v>
      </c>
      <c r="N248" s="1">
        <v>274</v>
      </c>
      <c r="O248" s="1">
        <v>59.95</v>
      </c>
      <c r="P248" s="1">
        <v>28.308333333333302</v>
      </c>
      <c r="Q248" s="1">
        <v>20.683333333333302</v>
      </c>
      <c r="R248" s="1">
        <v>17.258333333333301</v>
      </c>
      <c r="S248" s="1">
        <v>24.508333333333301</v>
      </c>
      <c r="T248" s="1">
        <v>75.141666666666694</v>
      </c>
      <c r="U248" s="1">
        <v>211.82499999999999</v>
      </c>
      <c r="V248" s="1">
        <v>311.76666666666603</v>
      </c>
      <c r="W248" s="1">
        <v>305.23333333333301</v>
      </c>
      <c r="X248" s="1">
        <v>349.00833333333298</v>
      </c>
      <c r="Y248" s="1">
        <v>439.3</v>
      </c>
      <c r="Z248" s="1">
        <v>497.433333333333</v>
      </c>
      <c r="AA248" s="1">
        <v>619.28333333333296</v>
      </c>
      <c r="AB248" s="1">
        <v>693.70833333333303</v>
      </c>
      <c r="AC248" s="1">
        <v>945.97500000000002</v>
      </c>
      <c r="AD248" s="1">
        <v>1303.3583333333299</v>
      </c>
      <c r="AE248" s="1">
        <v>1419.35</v>
      </c>
      <c r="AF248" s="1">
        <v>1257.5249999999901</v>
      </c>
      <c r="AG248" s="1">
        <v>981.11666666666599</v>
      </c>
      <c r="AH248" s="1">
        <v>592.93333333333305</v>
      </c>
      <c r="AI248" s="1">
        <v>413.07499999999999</v>
      </c>
      <c r="AJ248" s="1">
        <v>367.92500000000001</v>
      </c>
      <c r="AK248" s="1">
        <v>258.433333333333</v>
      </c>
      <c r="AL248" s="1">
        <v>136.541666666666</v>
      </c>
      <c r="AM248" s="1">
        <v>11329.641666666599</v>
      </c>
      <c r="AN248" s="1">
        <v>1</v>
      </c>
      <c r="AO248" s="1">
        <v>2249.7249999999999</v>
      </c>
      <c r="AP248" s="1">
        <v>1574.04999999999</v>
      </c>
      <c r="AQ248" s="1">
        <v>1326.68333333333</v>
      </c>
      <c r="AR248" s="1">
        <v>195371</v>
      </c>
      <c r="AS248" s="1">
        <v>195464</v>
      </c>
      <c r="AT248" s="1">
        <v>36383</v>
      </c>
      <c r="AU248" s="1">
        <v>198193</v>
      </c>
      <c r="AV248" s="1">
        <v>820.02655029296795</v>
      </c>
      <c r="AW248" s="1">
        <v>1586.0888671875</v>
      </c>
      <c r="AX248" s="1">
        <v>1580.0625</v>
      </c>
      <c r="AY248" s="1">
        <v>2647.80078125</v>
      </c>
      <c r="AZ248" s="1">
        <v>626.33331298828102</v>
      </c>
      <c r="BA248" s="1">
        <v>1496.99841308593</v>
      </c>
      <c r="BB248" s="1">
        <v>547.33331298828102</v>
      </c>
      <c r="BC248" s="1">
        <v>2621.24951171875</v>
      </c>
      <c r="BD248" s="1">
        <v>1645.68835449218</v>
      </c>
      <c r="BE248" s="1">
        <v>518.33331298828102</v>
      </c>
      <c r="BF248" s="1">
        <v>6</v>
      </c>
      <c r="BG248" s="1">
        <v>5125.2060546875</v>
      </c>
      <c r="BH248" s="1">
        <f t="shared" si="9"/>
        <v>19221.120971679673</v>
      </c>
      <c r="BI248" s="1">
        <f t="shared" si="10"/>
        <v>7891.4793050130738</v>
      </c>
      <c r="BJ248" s="1">
        <f t="shared" si="11"/>
        <v>62275445.621449627</v>
      </c>
    </row>
    <row r="249" spans="1:62" x14ac:dyDescent="0.25">
      <c r="A249" s="1">
        <v>199374</v>
      </c>
      <c r="B249" s="1">
        <v>199360</v>
      </c>
      <c r="C249" s="1">
        <v>74</v>
      </c>
      <c r="D249" s="1">
        <v>2</v>
      </c>
      <c r="E249" s="1">
        <v>74</v>
      </c>
      <c r="F249" s="1">
        <v>74</v>
      </c>
      <c r="G249" s="1">
        <v>520</v>
      </c>
      <c r="H249" s="1">
        <v>520</v>
      </c>
      <c r="I249" s="1">
        <v>4.6900000000000004</v>
      </c>
      <c r="J249" s="1">
        <v>4.6900000000000004</v>
      </c>
      <c r="K249" s="1" t="s">
        <v>130</v>
      </c>
      <c r="L249" s="1">
        <v>1</v>
      </c>
      <c r="M249" s="1" t="s">
        <v>126</v>
      </c>
      <c r="N249" s="1">
        <v>74</v>
      </c>
      <c r="O249" s="1">
        <v>10.925000000000001</v>
      </c>
      <c r="P249" s="1">
        <v>7.8416666666666597</v>
      </c>
      <c r="Q249" s="1">
        <v>6.1916666666666602</v>
      </c>
      <c r="R249" s="1">
        <v>5.0083333333333302</v>
      </c>
      <c r="S249" s="1">
        <v>6.7916666666666599</v>
      </c>
      <c r="T249" s="1">
        <v>21.091666666666601</v>
      </c>
      <c r="U249" s="1">
        <v>68.841666666666598</v>
      </c>
      <c r="V249" s="1">
        <v>198.583333333333</v>
      </c>
      <c r="W249" s="1">
        <v>217.933333333333</v>
      </c>
      <c r="X249" s="1">
        <v>130.583333333333</v>
      </c>
      <c r="Y249" s="1">
        <v>109.758333333333</v>
      </c>
      <c r="Z249" s="1">
        <v>108.31666666666599</v>
      </c>
      <c r="AA249" s="1">
        <v>117.99166666666601</v>
      </c>
      <c r="AB249" s="1">
        <v>127.916666666666</v>
      </c>
      <c r="AC249" s="1">
        <v>152.15</v>
      </c>
      <c r="AD249" s="1">
        <v>269.90833333333302</v>
      </c>
      <c r="AE249" s="1">
        <v>363.44166666666598</v>
      </c>
      <c r="AF249" s="1">
        <v>395.1</v>
      </c>
      <c r="AG249" s="1">
        <v>392.36666666666599</v>
      </c>
      <c r="AH249" s="1">
        <v>235.5</v>
      </c>
      <c r="AI249" s="1">
        <v>86.591666666666598</v>
      </c>
      <c r="AJ249" s="1">
        <v>60.891666666666602</v>
      </c>
      <c r="AK249" s="1">
        <v>38.866666666666603</v>
      </c>
      <c r="AL249" s="1">
        <v>22.75</v>
      </c>
      <c r="AM249" s="1">
        <v>3155.3416666666599</v>
      </c>
      <c r="AN249" s="1">
        <v>1</v>
      </c>
      <c r="AO249" s="1">
        <v>463.98333333333301</v>
      </c>
      <c r="AP249" s="1">
        <v>627.86666666666599</v>
      </c>
      <c r="AQ249" s="1">
        <v>245.85833333333301</v>
      </c>
      <c r="AR249" s="1">
        <v>195374</v>
      </c>
      <c r="AS249" s="1">
        <v>195360</v>
      </c>
      <c r="AT249" s="1">
        <v>184625</v>
      </c>
      <c r="AU249" s="1">
        <v>184077</v>
      </c>
      <c r="AV249" s="1">
        <v>199.80038452148401</v>
      </c>
      <c r="AW249" s="1">
        <v>241.75009155273401</v>
      </c>
      <c r="AX249" s="1">
        <v>314.85006713867102</v>
      </c>
      <c r="AY249" s="1">
        <v>532.400390625</v>
      </c>
      <c r="AZ249" s="1">
        <v>196.09556579589801</v>
      </c>
      <c r="BA249" s="1">
        <v>276.600006103515</v>
      </c>
      <c r="BB249" s="1">
        <v>193.09556579589801</v>
      </c>
      <c r="BC249" s="1">
        <v>466.599609375</v>
      </c>
      <c r="BD249" s="1">
        <v>215.75009155273401</v>
      </c>
      <c r="BE249" s="1">
        <v>170.09556579589801</v>
      </c>
      <c r="BF249" s="1">
        <v>0</v>
      </c>
      <c r="BG249" s="1">
        <v>1093.0009765625</v>
      </c>
      <c r="BH249" s="1">
        <f t="shared" si="9"/>
        <v>3900.0383148193318</v>
      </c>
      <c r="BI249" s="1">
        <f t="shared" si="10"/>
        <v>744.69664815267197</v>
      </c>
      <c r="BJ249" s="1">
        <f t="shared" si="11"/>
        <v>554573.09776982456</v>
      </c>
    </row>
    <row r="250" spans="1:62" x14ac:dyDescent="0.25">
      <c r="A250" s="1">
        <v>199395</v>
      </c>
      <c r="B250" s="1">
        <v>199015</v>
      </c>
      <c r="C250" s="1">
        <v>54</v>
      </c>
      <c r="D250" s="1">
        <v>2</v>
      </c>
      <c r="E250" s="1">
        <v>54</v>
      </c>
      <c r="F250" s="1">
        <v>54</v>
      </c>
      <c r="G250" s="1">
        <v>405</v>
      </c>
      <c r="H250" s="1">
        <v>405</v>
      </c>
      <c r="I250" s="1">
        <v>12.29</v>
      </c>
      <c r="J250" s="1">
        <v>12.26</v>
      </c>
      <c r="K250" s="1" t="s">
        <v>130</v>
      </c>
      <c r="L250" s="1">
        <v>2</v>
      </c>
      <c r="M250" s="1" t="s">
        <v>126</v>
      </c>
      <c r="N250" s="1">
        <v>54</v>
      </c>
      <c r="O250" s="1">
        <v>75.733333333333306</v>
      </c>
      <c r="P250" s="1">
        <v>55.95</v>
      </c>
      <c r="Q250" s="1">
        <v>50.4166666666666</v>
      </c>
      <c r="R250" s="1">
        <v>48.933333333333302</v>
      </c>
      <c r="S250" s="1">
        <v>105.766666666666</v>
      </c>
      <c r="T250" s="1">
        <v>232.55</v>
      </c>
      <c r="U250" s="1">
        <v>430.349999999999</v>
      </c>
      <c r="V250" s="1">
        <v>502.25</v>
      </c>
      <c r="W250" s="1">
        <v>511.11666666666599</v>
      </c>
      <c r="X250" s="1">
        <v>531.23333333333301</v>
      </c>
      <c r="Y250" s="1">
        <v>562.08333333333303</v>
      </c>
      <c r="Z250" s="1">
        <v>577.25</v>
      </c>
      <c r="AA250" s="1">
        <v>596.16666666666595</v>
      </c>
      <c r="AB250" s="1">
        <v>666.24999999999898</v>
      </c>
      <c r="AC250" s="1">
        <v>964.7</v>
      </c>
      <c r="AD250" s="1">
        <v>1501.15</v>
      </c>
      <c r="AE250" s="1">
        <v>1676.63333333333</v>
      </c>
      <c r="AF250" s="1">
        <v>1686.18333333333</v>
      </c>
      <c r="AG250" s="1">
        <v>1350.75</v>
      </c>
      <c r="AH250" s="1">
        <v>872.26666666666597</v>
      </c>
      <c r="AI250" s="1">
        <v>563.43333333333305</v>
      </c>
      <c r="AJ250" s="1">
        <v>474.5</v>
      </c>
      <c r="AK250" s="1">
        <v>301.64999999999901</v>
      </c>
      <c r="AL250" s="1">
        <v>197.666666666666</v>
      </c>
      <c r="AM250" s="1">
        <v>14534.983333333301</v>
      </c>
      <c r="AN250" s="1">
        <v>0</v>
      </c>
      <c r="AO250" s="1">
        <v>2401.75</v>
      </c>
      <c r="AP250" s="1">
        <v>2223.0166666666601</v>
      </c>
      <c r="AQ250" s="1">
        <v>0</v>
      </c>
      <c r="AR250" s="1">
        <v>195395</v>
      </c>
      <c r="AS250" s="1">
        <v>195015</v>
      </c>
      <c r="AT250" s="1">
        <v>87670</v>
      </c>
      <c r="AU250" s="1">
        <v>90173</v>
      </c>
      <c r="AV250" s="1">
        <v>832.30017089843705</v>
      </c>
      <c r="AW250" s="1">
        <v>1190.99987792968</v>
      </c>
      <c r="AX250" s="1">
        <v>1150.42578125</v>
      </c>
      <c r="AZ250" s="1">
        <v>796.550537109375</v>
      </c>
      <c r="BA250" s="1">
        <v>995.052001953125</v>
      </c>
      <c r="BB250" s="1">
        <v>668.17541503906205</v>
      </c>
      <c r="BC250" s="1">
        <v>1817.64990234375</v>
      </c>
      <c r="BD250" s="1">
        <v>1243.07153320312</v>
      </c>
      <c r="BE250" s="1">
        <v>707.500244140625</v>
      </c>
      <c r="BG250" s="1">
        <v>3938.400390625</v>
      </c>
      <c r="BH250" s="1">
        <f t="shared" si="9"/>
        <v>13340.125854492173</v>
      </c>
      <c r="BI250" s="1">
        <f t="shared" si="10"/>
        <v>-1194.8574788411279</v>
      </c>
      <c r="BJ250" s="1">
        <f t="shared" si="11"/>
        <v>1427684.3947425764</v>
      </c>
    </row>
    <row r="251" spans="1:62" x14ac:dyDescent="0.25">
      <c r="A251" s="1">
        <v>199410</v>
      </c>
      <c r="B251" s="1">
        <v>199530</v>
      </c>
      <c r="C251" s="1">
        <v>33</v>
      </c>
      <c r="D251" s="1">
        <v>2</v>
      </c>
      <c r="E251" s="1">
        <v>33</v>
      </c>
      <c r="F251" s="1">
        <v>33</v>
      </c>
      <c r="G251" s="1">
        <v>405</v>
      </c>
      <c r="H251" s="1">
        <v>405</v>
      </c>
      <c r="I251" s="1">
        <v>16.47</v>
      </c>
      <c r="J251" s="1">
        <v>16.46</v>
      </c>
      <c r="K251" s="1" t="s">
        <v>130</v>
      </c>
      <c r="L251" s="1">
        <v>1</v>
      </c>
      <c r="M251" s="1" t="s">
        <v>126</v>
      </c>
      <c r="N251" s="1">
        <v>33</v>
      </c>
      <c r="O251" s="1">
        <v>32.316666666666599</v>
      </c>
      <c r="P251" s="1">
        <v>29.983333333333299</v>
      </c>
      <c r="Q251" s="1">
        <v>18.658333333333299</v>
      </c>
      <c r="R251" s="1">
        <v>26.633333333333301</v>
      </c>
      <c r="S251" s="1">
        <v>83.933333333333294</v>
      </c>
      <c r="T251" s="1">
        <v>240.38333333333301</v>
      </c>
      <c r="U251" s="1">
        <v>679.34166666666601</v>
      </c>
      <c r="V251" s="1">
        <v>1082.05</v>
      </c>
      <c r="W251" s="1">
        <v>1130.7083333333301</v>
      </c>
      <c r="X251" s="1">
        <v>972.07500000000005</v>
      </c>
      <c r="Y251" s="1">
        <v>652.5</v>
      </c>
      <c r="Z251" s="1">
        <v>507.125</v>
      </c>
      <c r="AA251" s="1">
        <v>491.541666666666</v>
      </c>
      <c r="AB251" s="1">
        <v>504.84166666666601</v>
      </c>
      <c r="AC251" s="1">
        <v>634.44999999999902</v>
      </c>
      <c r="AD251" s="1">
        <v>758.46666666666601</v>
      </c>
      <c r="AE251" s="1">
        <v>795.375</v>
      </c>
      <c r="AF251" s="1">
        <v>730.73333333333301</v>
      </c>
      <c r="AG251" s="1">
        <v>549.10833333333301</v>
      </c>
      <c r="AH251" s="1">
        <v>460.85833333333301</v>
      </c>
      <c r="AI251" s="1">
        <v>326.50833333333298</v>
      </c>
      <c r="AJ251" s="1">
        <v>282.558333333333</v>
      </c>
      <c r="AK251" s="1">
        <v>181.041666666666</v>
      </c>
      <c r="AL251" s="1">
        <v>118.22499999999999</v>
      </c>
      <c r="AM251" s="1">
        <v>11289.416666666601</v>
      </c>
      <c r="AN251" s="1">
        <v>0</v>
      </c>
      <c r="AO251" s="1">
        <v>2156.00833333333</v>
      </c>
      <c r="AP251" s="1">
        <v>1009.96666666666</v>
      </c>
      <c r="AQ251" s="1">
        <v>0</v>
      </c>
      <c r="AR251" s="1">
        <v>195410</v>
      </c>
      <c r="AS251" s="1">
        <v>195530</v>
      </c>
      <c r="AT251" s="1">
        <v>72618</v>
      </c>
      <c r="AU251" s="1">
        <v>184140</v>
      </c>
      <c r="AV251" s="1">
        <v>1072.30883789062</v>
      </c>
      <c r="AW251" s="1">
        <v>1114.74951171875</v>
      </c>
      <c r="AX251" s="1">
        <v>1279.43518066406</v>
      </c>
      <c r="AZ251" s="1">
        <v>1299.05920410156</v>
      </c>
      <c r="BA251" s="1">
        <v>1170.68542480468</v>
      </c>
      <c r="BB251" s="1">
        <v>1002.18395996093</v>
      </c>
      <c r="BC251" s="1">
        <v>2049.64990234375</v>
      </c>
      <c r="BD251" s="1">
        <v>1173.77270507812</v>
      </c>
      <c r="BE251" s="1">
        <v>1013.58367919921</v>
      </c>
      <c r="BG251" s="1">
        <v>4556.333984375</v>
      </c>
      <c r="BH251" s="1">
        <f t="shared" si="9"/>
        <v>15731.762390136679</v>
      </c>
      <c r="BI251" s="1">
        <f t="shared" si="10"/>
        <v>4442.3457234700782</v>
      </c>
      <c r="BJ251" s="1">
        <f t="shared" si="11"/>
        <v>19734435.526832893</v>
      </c>
    </row>
    <row r="252" spans="1:62" x14ac:dyDescent="0.25">
      <c r="A252" s="1">
        <v>199414</v>
      </c>
      <c r="B252" s="1">
        <v>199506</v>
      </c>
      <c r="C252" s="1">
        <v>219</v>
      </c>
      <c r="D252" s="1">
        <v>2</v>
      </c>
      <c r="E252" s="1">
        <v>219</v>
      </c>
      <c r="F252" s="1">
        <v>219</v>
      </c>
      <c r="G252" s="1">
        <v>5</v>
      </c>
      <c r="H252" s="1">
        <v>5</v>
      </c>
      <c r="I252" s="1">
        <v>191.39</v>
      </c>
      <c r="J252" s="1">
        <v>191.45</v>
      </c>
      <c r="K252" s="1" t="s">
        <v>130</v>
      </c>
      <c r="L252" s="1">
        <v>1</v>
      </c>
      <c r="M252" s="1" t="s">
        <v>126</v>
      </c>
      <c r="N252" s="1">
        <v>219</v>
      </c>
      <c r="O252" s="1">
        <v>38.233333333333299</v>
      </c>
      <c r="P252" s="1">
        <v>31</v>
      </c>
      <c r="Q252" s="1">
        <v>25.5416666666666</v>
      </c>
      <c r="R252" s="1">
        <v>30.675000000000001</v>
      </c>
      <c r="S252" s="1">
        <v>97.908333333333303</v>
      </c>
      <c r="T252" s="1">
        <v>353.02499999999998</v>
      </c>
      <c r="U252" s="1">
        <v>540.58333333333303</v>
      </c>
      <c r="V252" s="1">
        <v>524.78333333333296</v>
      </c>
      <c r="W252" s="1">
        <v>429.416666666666</v>
      </c>
      <c r="X252" s="1">
        <v>443.8</v>
      </c>
      <c r="Y252" s="1">
        <v>445.85833333333301</v>
      </c>
      <c r="Z252" s="1">
        <v>452.558333333333</v>
      </c>
      <c r="AA252" s="1">
        <v>459.10833333333301</v>
      </c>
      <c r="AB252" s="1">
        <v>492.07499999999902</v>
      </c>
      <c r="AC252" s="1">
        <v>545.27499999999998</v>
      </c>
      <c r="AD252" s="1">
        <v>596.95833333333303</v>
      </c>
      <c r="AE252" s="1">
        <v>643.52499999999998</v>
      </c>
      <c r="AF252" s="1">
        <v>607.53333333333296</v>
      </c>
      <c r="AG252" s="1">
        <v>435.36666666666599</v>
      </c>
      <c r="AH252" s="1">
        <v>311.86666666666599</v>
      </c>
      <c r="AI252" s="1">
        <v>261.058333333333</v>
      </c>
      <c r="AJ252" s="1">
        <v>236.583333333333</v>
      </c>
      <c r="AK252" s="1">
        <v>145.791666666666</v>
      </c>
      <c r="AL252" s="1">
        <v>70.983333333333306</v>
      </c>
      <c r="AM252" s="1">
        <v>8219.5083333333296</v>
      </c>
      <c r="AN252" s="1">
        <v>1</v>
      </c>
      <c r="AO252" s="1">
        <v>1849.6</v>
      </c>
      <c r="AP252" s="1">
        <v>747.23333333333301</v>
      </c>
      <c r="AQ252" s="1">
        <v>937.77499999999998</v>
      </c>
      <c r="AR252" s="1">
        <v>195414</v>
      </c>
      <c r="AS252" s="1">
        <v>195506</v>
      </c>
      <c r="AT252" s="1">
        <v>186905</v>
      </c>
      <c r="AU252" s="1">
        <v>25996</v>
      </c>
      <c r="AV252" s="1">
        <v>835.14288330078102</v>
      </c>
      <c r="AW252" s="1">
        <v>589</v>
      </c>
      <c r="AX252" s="1">
        <v>618</v>
      </c>
      <c r="AY252" s="1">
        <v>1420</v>
      </c>
      <c r="AZ252" s="1">
        <v>1004.59185791015</v>
      </c>
      <c r="BA252" s="1">
        <v>744.14288330078102</v>
      </c>
      <c r="BB252" s="1">
        <v>761.59185791015602</v>
      </c>
      <c r="BC252" s="1">
        <v>874.64990234375</v>
      </c>
      <c r="BD252" s="1">
        <v>598</v>
      </c>
      <c r="BE252" s="1">
        <v>842.71673583984295</v>
      </c>
      <c r="BF252" s="1">
        <v>345.29998779296801</v>
      </c>
      <c r="BG252" s="1">
        <v>3177.57153320312</v>
      </c>
      <c r="BH252" s="1">
        <f t="shared" si="9"/>
        <v>11810.70764160155</v>
      </c>
      <c r="BI252" s="1">
        <f t="shared" si="10"/>
        <v>3591.1993082682202</v>
      </c>
      <c r="BJ252" s="1">
        <f t="shared" si="11"/>
        <v>12896712.471706143</v>
      </c>
    </row>
    <row r="253" spans="1:62" x14ac:dyDescent="0.25">
      <c r="A253" s="1">
        <v>199431</v>
      </c>
      <c r="B253" s="1">
        <v>199404</v>
      </c>
      <c r="C253" s="1">
        <v>22</v>
      </c>
      <c r="D253" s="1">
        <v>2</v>
      </c>
      <c r="E253" s="1">
        <v>22</v>
      </c>
      <c r="F253" s="1">
        <v>22</v>
      </c>
      <c r="G253" s="1">
        <v>405</v>
      </c>
      <c r="H253" s="1">
        <v>405</v>
      </c>
      <c r="I253" s="1">
        <v>19.21</v>
      </c>
      <c r="J253" s="1">
        <v>19.2</v>
      </c>
      <c r="K253" s="1" t="s">
        <v>130</v>
      </c>
      <c r="L253" s="1">
        <v>1</v>
      </c>
      <c r="M253" s="1" t="s">
        <v>126</v>
      </c>
      <c r="N253" s="1">
        <v>22</v>
      </c>
      <c r="O253" s="1">
        <v>75.308333333333294</v>
      </c>
      <c r="P253" s="1">
        <v>42.558333333333302</v>
      </c>
      <c r="Q253" s="1">
        <v>34.441666666666599</v>
      </c>
      <c r="R253" s="1">
        <v>36.716666666666598</v>
      </c>
      <c r="S253" s="1">
        <v>89.524999999999906</v>
      </c>
      <c r="T253" s="1">
        <v>120.48333333333299</v>
      </c>
      <c r="U253" s="1">
        <v>213.55</v>
      </c>
      <c r="V253" s="1">
        <v>249.57499999999999</v>
      </c>
      <c r="W253" s="1">
        <v>274.31666666666598</v>
      </c>
      <c r="X253" s="1">
        <v>284.45</v>
      </c>
      <c r="Y253" s="1">
        <v>305.933333333333</v>
      </c>
      <c r="Z253" s="1">
        <v>326.125</v>
      </c>
      <c r="AA253" s="1">
        <v>387.21666666666601</v>
      </c>
      <c r="AB253" s="1">
        <v>466</v>
      </c>
      <c r="AC253" s="1">
        <v>624.13333333333298</v>
      </c>
      <c r="AD253" s="1">
        <v>992.68333333333305</v>
      </c>
      <c r="AE253" s="1">
        <v>1220.00833333333</v>
      </c>
      <c r="AF253" s="1">
        <v>1246.7083333333301</v>
      </c>
      <c r="AG253" s="1">
        <v>985.43333333333305</v>
      </c>
      <c r="AH253" s="1">
        <v>760.35</v>
      </c>
      <c r="AI253" s="1">
        <v>504.541666666666</v>
      </c>
      <c r="AJ253" s="1">
        <v>444.83333333333297</v>
      </c>
      <c r="AK253" s="1">
        <v>273.98333333333301</v>
      </c>
      <c r="AL253" s="1">
        <v>147.683333333333</v>
      </c>
      <c r="AM253" s="1">
        <v>10106.5583333333</v>
      </c>
      <c r="AN253" s="1">
        <v>0</v>
      </c>
      <c r="AO253" s="1">
        <v>1485.2750000000001</v>
      </c>
      <c r="AP253" s="1">
        <v>1745.7833333333299</v>
      </c>
      <c r="AQ253" s="1">
        <v>0</v>
      </c>
      <c r="AR253" s="1">
        <v>195431</v>
      </c>
      <c r="AS253" s="1">
        <v>195404</v>
      </c>
      <c r="AT253" s="1">
        <v>68244</v>
      </c>
      <c r="AU253" s="1">
        <v>64668</v>
      </c>
      <c r="AV253" s="1">
        <v>948.75872802734295</v>
      </c>
      <c r="AW253" s="1">
        <v>1525.86962890625</v>
      </c>
      <c r="AX253" s="1">
        <v>1531.17492675781</v>
      </c>
      <c r="AZ253" s="1">
        <v>798.70837402343705</v>
      </c>
      <c r="BA253" s="1">
        <v>1383.58068847656</v>
      </c>
      <c r="BB253" s="1">
        <v>774.70837402343705</v>
      </c>
      <c r="BC253" s="1">
        <v>2439.599609375</v>
      </c>
      <c r="BD253" s="1">
        <v>1605.57385253906</v>
      </c>
      <c r="BE253" s="1">
        <v>727.24603271484295</v>
      </c>
      <c r="BG253" s="1">
        <v>4948.93408203125</v>
      </c>
      <c r="BH253" s="1">
        <f t="shared" si="9"/>
        <v>16684.154296874993</v>
      </c>
      <c r="BI253" s="1">
        <f t="shared" si="10"/>
        <v>6577.595963541693</v>
      </c>
      <c r="BJ253" s="1">
        <f t="shared" si="11"/>
        <v>43264768.659599975</v>
      </c>
    </row>
    <row r="254" spans="1:62" x14ac:dyDescent="0.25">
      <c r="A254" s="1">
        <v>199438</v>
      </c>
      <c r="B254" s="1">
        <v>199470</v>
      </c>
      <c r="C254" s="1">
        <v>4</v>
      </c>
      <c r="D254" s="1">
        <v>2</v>
      </c>
      <c r="E254" s="1">
        <v>4</v>
      </c>
      <c r="F254" s="1">
        <v>4</v>
      </c>
      <c r="G254" s="1">
        <v>405</v>
      </c>
      <c r="H254" s="1">
        <v>405</v>
      </c>
      <c r="I254" s="1">
        <v>23.21</v>
      </c>
      <c r="J254" s="1">
        <v>23.2</v>
      </c>
      <c r="K254" s="1" t="s">
        <v>130</v>
      </c>
      <c r="L254" s="1">
        <v>1</v>
      </c>
      <c r="M254" s="1" t="s">
        <v>126</v>
      </c>
      <c r="N254" s="1">
        <v>4</v>
      </c>
      <c r="O254" s="1">
        <v>31.441666666666599</v>
      </c>
      <c r="P254" s="1">
        <v>28.1</v>
      </c>
      <c r="Q254" s="1">
        <v>13.5416666666666</v>
      </c>
      <c r="R254" s="1">
        <v>25.1666666666666</v>
      </c>
      <c r="S254" s="1">
        <v>106.016666666666</v>
      </c>
      <c r="T254" s="1">
        <v>276.60000000000002</v>
      </c>
      <c r="U254" s="1">
        <v>904</v>
      </c>
      <c r="V254" s="1">
        <v>1263.19166666666</v>
      </c>
      <c r="W254" s="1">
        <v>1111.6500000000001</v>
      </c>
      <c r="X254" s="1">
        <v>818.349999999999</v>
      </c>
      <c r="Y254" s="1">
        <v>534.05833333333305</v>
      </c>
      <c r="Z254" s="1">
        <v>446.38333333333298</v>
      </c>
      <c r="AA254" s="1">
        <v>451.48333333333301</v>
      </c>
      <c r="AB254" s="1">
        <v>485.7</v>
      </c>
      <c r="AC254" s="1">
        <v>601.20000000000005</v>
      </c>
      <c r="AD254" s="1">
        <v>700.53333333333296</v>
      </c>
      <c r="AE254" s="1">
        <v>755.25833333333298</v>
      </c>
      <c r="AF254" s="1">
        <v>767.74166666666599</v>
      </c>
      <c r="AG254" s="1">
        <v>531.44999999999902</v>
      </c>
      <c r="AH254" s="1">
        <v>424.98333333333301</v>
      </c>
      <c r="AI254" s="1">
        <v>307.69166666666598</v>
      </c>
      <c r="AJ254" s="1">
        <v>272.45</v>
      </c>
      <c r="AK254" s="1">
        <v>183.958333333333</v>
      </c>
      <c r="AL254" s="1">
        <v>113.94166666666599</v>
      </c>
      <c r="AM254" s="1">
        <v>11154.891666666599</v>
      </c>
      <c r="AN254" s="1">
        <v>0</v>
      </c>
      <c r="AO254" s="1">
        <v>1917.625</v>
      </c>
      <c r="AP254" s="1">
        <v>956.43333333333305</v>
      </c>
      <c r="AQ254" s="1">
        <v>0</v>
      </c>
      <c r="AR254" s="1">
        <v>195438</v>
      </c>
      <c r="AS254" s="1">
        <v>195470</v>
      </c>
      <c r="AT254" s="1">
        <v>187229</v>
      </c>
      <c r="AU254" s="1">
        <v>56819</v>
      </c>
      <c r="AV254" s="1">
        <v>1266.63354492187</v>
      </c>
      <c r="AW254" s="1">
        <v>1208.0888671875</v>
      </c>
      <c r="AX254" s="1">
        <v>1371.69262695312</v>
      </c>
      <c r="AZ254" s="1">
        <v>1505.80029296875</v>
      </c>
      <c r="BA254" s="1">
        <v>1415.56555175781</v>
      </c>
      <c r="BB254" s="1">
        <v>1194.42529296875</v>
      </c>
      <c r="BC254" s="1">
        <v>2095</v>
      </c>
      <c r="BD254" s="1">
        <v>1248.02258300781</v>
      </c>
      <c r="BE254" s="1">
        <v>1191.00024414062</v>
      </c>
      <c r="BG254" s="1">
        <v>5558.1337890625</v>
      </c>
      <c r="BH254" s="1">
        <f t="shared" si="9"/>
        <v>18054.362792968728</v>
      </c>
      <c r="BI254" s="1">
        <f t="shared" si="10"/>
        <v>6899.4711263021291</v>
      </c>
      <c r="BJ254" s="1">
        <f t="shared" si="11"/>
        <v>47602701.82267677</v>
      </c>
    </row>
    <row r="255" spans="1:62" x14ac:dyDescent="0.25">
      <c r="A255" s="1">
        <v>199469</v>
      </c>
      <c r="B255" s="1">
        <v>199747</v>
      </c>
      <c r="C255" s="1">
        <v>237</v>
      </c>
      <c r="D255" s="1">
        <v>2</v>
      </c>
      <c r="E255" s="1">
        <v>237</v>
      </c>
      <c r="F255" s="1">
        <v>237</v>
      </c>
      <c r="G255" s="1">
        <v>5</v>
      </c>
      <c r="H255" s="1">
        <v>5</v>
      </c>
      <c r="I255" s="1">
        <v>163.96</v>
      </c>
      <c r="J255" s="1">
        <v>164.02</v>
      </c>
      <c r="K255" s="1" t="s">
        <v>130</v>
      </c>
      <c r="L255" s="1">
        <v>1</v>
      </c>
      <c r="M255" s="1" t="s">
        <v>126</v>
      </c>
      <c r="N255" s="1">
        <v>237</v>
      </c>
      <c r="O255" s="1">
        <v>68.841666666666598</v>
      </c>
      <c r="P255" s="1">
        <v>32.599999999999902</v>
      </c>
      <c r="Q255" s="1">
        <v>25.358333333333299</v>
      </c>
      <c r="R255" s="1">
        <v>30.9166666666666</v>
      </c>
      <c r="S255" s="1">
        <v>89.216666666666598</v>
      </c>
      <c r="T255" s="1">
        <v>301.03333333333302</v>
      </c>
      <c r="U255" s="1">
        <v>791.53333333333296</v>
      </c>
      <c r="V255" s="1">
        <v>1070.3333333333301</v>
      </c>
      <c r="W255" s="1">
        <v>949.64999999999895</v>
      </c>
      <c r="X255" s="1">
        <v>765.54166666666595</v>
      </c>
      <c r="Y255" s="1">
        <v>656.74166666666599</v>
      </c>
      <c r="Z255" s="1">
        <v>643.82500000000005</v>
      </c>
      <c r="AA255" s="1">
        <v>753.16666666666595</v>
      </c>
      <c r="AB255" s="1">
        <v>814.97500000000002</v>
      </c>
      <c r="AC255" s="1">
        <v>975.6</v>
      </c>
      <c r="AD255" s="1">
        <v>1006.8583333333301</v>
      </c>
      <c r="AE255" s="1">
        <v>1021.99166666666</v>
      </c>
      <c r="AF255" s="1">
        <v>1032.2666666666601</v>
      </c>
      <c r="AG255" s="1">
        <v>845.25833333333298</v>
      </c>
      <c r="AH255" s="1">
        <v>559.08333333333303</v>
      </c>
      <c r="AI255" s="1">
        <v>432.25833333333298</v>
      </c>
      <c r="AJ255" s="1">
        <v>412.55</v>
      </c>
      <c r="AK255" s="1">
        <v>314.433333333333</v>
      </c>
      <c r="AL255" s="1">
        <v>155.00833333333301</v>
      </c>
      <c r="AM255" s="1">
        <v>13749.041666666601</v>
      </c>
      <c r="AN255" s="1">
        <v>1</v>
      </c>
      <c r="AO255" s="1">
        <v>2868.7083333333298</v>
      </c>
      <c r="AP255" s="1">
        <v>1404.3416666666601</v>
      </c>
      <c r="AQ255" s="1">
        <v>1561.18333333333</v>
      </c>
      <c r="AR255" s="1">
        <v>195469</v>
      </c>
      <c r="AS255" s="1">
        <v>195747</v>
      </c>
      <c r="AT255" s="1">
        <v>198203</v>
      </c>
      <c r="AU255" s="1">
        <v>89937</v>
      </c>
      <c r="AV255" s="1">
        <v>1512.56469726562</v>
      </c>
      <c r="AW255" s="1">
        <v>1463.78735351562</v>
      </c>
      <c r="AX255" s="1">
        <v>1491.61108398437</v>
      </c>
      <c r="AY255" s="1">
        <v>3008.404296875</v>
      </c>
      <c r="AZ255" s="1">
        <v>1528.42797851562</v>
      </c>
      <c r="BA255" s="1">
        <v>1499.298828125</v>
      </c>
      <c r="BB255" s="1">
        <v>1357.65295410156</v>
      </c>
      <c r="BC255" s="1">
        <v>2152.6982421875</v>
      </c>
      <c r="BD255" s="1">
        <v>1540.89172363281</v>
      </c>
      <c r="BE255" s="1">
        <v>1334.72631835937</v>
      </c>
      <c r="BF255" s="1">
        <v>598.90002441406205</v>
      </c>
      <c r="BG255" s="1">
        <v>5448.04296875</v>
      </c>
      <c r="BH255" s="1">
        <f t="shared" si="9"/>
        <v>22937.006469726533</v>
      </c>
      <c r="BI255" s="1">
        <f t="shared" si="10"/>
        <v>9187.9648030599328</v>
      </c>
      <c r="BJ255" s="1">
        <f t="shared" si="11"/>
        <v>84418697.222268149</v>
      </c>
    </row>
    <row r="256" spans="1:62" x14ac:dyDescent="0.25">
      <c r="A256" s="1">
        <v>199472</v>
      </c>
      <c r="B256" s="1">
        <v>199315</v>
      </c>
      <c r="C256" s="1">
        <v>214</v>
      </c>
      <c r="D256" s="1">
        <v>2</v>
      </c>
      <c r="E256" s="1">
        <v>214</v>
      </c>
      <c r="F256" s="1">
        <v>214</v>
      </c>
      <c r="G256" s="1">
        <v>5</v>
      </c>
      <c r="H256" s="1">
        <v>5</v>
      </c>
      <c r="I256" s="1">
        <v>143.21</v>
      </c>
      <c r="J256" s="1">
        <v>143.27000000000001</v>
      </c>
      <c r="K256" s="1" t="s">
        <v>130</v>
      </c>
      <c r="L256" s="1">
        <v>1</v>
      </c>
      <c r="M256" s="1" t="s">
        <v>126</v>
      </c>
      <c r="N256" s="1">
        <v>214</v>
      </c>
      <c r="O256" s="1">
        <v>33.1</v>
      </c>
      <c r="P256" s="1">
        <v>23.008333333333301</v>
      </c>
      <c r="Q256" s="1">
        <v>25.125</v>
      </c>
      <c r="R256" s="1">
        <v>33.683333333333302</v>
      </c>
      <c r="S256" s="1">
        <v>114.558333333333</v>
      </c>
      <c r="T256" s="1">
        <v>434.558333333333</v>
      </c>
      <c r="U256" s="1">
        <v>681.70833333333303</v>
      </c>
      <c r="V256" s="1">
        <v>674.45833333333303</v>
      </c>
      <c r="W256" s="1">
        <v>505.00833333333298</v>
      </c>
      <c r="X256" s="1">
        <v>457.683333333333</v>
      </c>
      <c r="Y256" s="1">
        <v>447.95</v>
      </c>
      <c r="Z256" s="1">
        <v>455.974999999999</v>
      </c>
      <c r="AA256" s="1">
        <v>470.666666666666</v>
      </c>
      <c r="AB256" s="1">
        <v>486.08333333333297</v>
      </c>
      <c r="AC256" s="1">
        <v>507.40833333333302</v>
      </c>
      <c r="AD256" s="1">
        <v>543.64166666666597</v>
      </c>
      <c r="AE256" s="1">
        <v>579.56666666666604</v>
      </c>
      <c r="AF256" s="1">
        <v>607.69166666666604</v>
      </c>
      <c r="AG256" s="1">
        <v>489.808333333333</v>
      </c>
      <c r="AH256" s="1">
        <v>288.46666666666601</v>
      </c>
      <c r="AI256" s="1">
        <v>233.833333333333</v>
      </c>
      <c r="AJ256" s="1">
        <v>202.00833333333301</v>
      </c>
      <c r="AK256" s="1">
        <v>122.72499999999999</v>
      </c>
      <c r="AL256" s="1">
        <v>65.816666666666606</v>
      </c>
      <c r="AM256" s="1">
        <v>8484.5333333333292</v>
      </c>
      <c r="AN256" s="1">
        <v>1</v>
      </c>
      <c r="AO256" s="1">
        <v>1860.675</v>
      </c>
      <c r="AP256" s="1">
        <v>778.27499999999998</v>
      </c>
      <c r="AQ256" s="1">
        <v>853.85833333333301</v>
      </c>
      <c r="AR256" s="1">
        <v>195472</v>
      </c>
      <c r="AS256" s="1">
        <v>195315</v>
      </c>
      <c r="AT256" s="1">
        <v>142792</v>
      </c>
      <c r="AU256" s="1">
        <v>138936</v>
      </c>
      <c r="AV256" s="1">
        <v>1058.26159667968</v>
      </c>
      <c r="AW256" s="1">
        <v>702.65069580078102</v>
      </c>
      <c r="AX256" s="1">
        <v>851.70037841796795</v>
      </c>
      <c r="AY256" s="1">
        <v>1983.001953125</v>
      </c>
      <c r="AZ256" s="1">
        <v>1383.42065429687</v>
      </c>
      <c r="BA256" s="1">
        <v>917.68572998046795</v>
      </c>
      <c r="BB256" s="1">
        <v>1082.71130371093</v>
      </c>
      <c r="BC256" s="1">
        <v>1228.8994140625</v>
      </c>
      <c r="BD256" s="1">
        <v>735.02575683593705</v>
      </c>
      <c r="BE256" s="1">
        <v>1267.39050292968</v>
      </c>
      <c r="BF256" s="1">
        <v>546.40002441406205</v>
      </c>
      <c r="BG256" s="1">
        <v>4084.74438476562</v>
      </c>
      <c r="BH256" s="1">
        <f t="shared" si="9"/>
        <v>15841.892395019497</v>
      </c>
      <c r="BI256" s="1">
        <f t="shared" si="10"/>
        <v>7357.3590616861675</v>
      </c>
      <c r="BJ256" s="1">
        <f t="shared" si="11"/>
        <v>54130732.362575561</v>
      </c>
    </row>
    <row r="257" spans="1:62" x14ac:dyDescent="0.25">
      <c r="A257" s="1">
        <v>199474</v>
      </c>
      <c r="B257" s="1">
        <v>199475</v>
      </c>
      <c r="C257" s="1">
        <v>13</v>
      </c>
      <c r="D257" s="1">
        <v>2</v>
      </c>
      <c r="E257" s="1">
        <v>13</v>
      </c>
      <c r="F257" s="1">
        <v>13</v>
      </c>
      <c r="G257" s="1">
        <v>405</v>
      </c>
      <c r="H257" s="1">
        <v>405</v>
      </c>
      <c r="I257" s="1">
        <v>10.130000000000001</v>
      </c>
      <c r="J257" s="1">
        <v>10.1</v>
      </c>
      <c r="K257" s="1" t="s">
        <v>130</v>
      </c>
      <c r="L257" s="1">
        <v>1</v>
      </c>
      <c r="M257" s="1" t="s">
        <v>126</v>
      </c>
      <c r="N257" s="1">
        <v>13</v>
      </c>
      <c r="O257" s="1">
        <v>59.891666666666602</v>
      </c>
      <c r="P257" s="1">
        <v>37.049999999999997</v>
      </c>
      <c r="Q257" s="1">
        <v>30.95</v>
      </c>
      <c r="R257" s="1">
        <v>30.641666666666602</v>
      </c>
      <c r="S257" s="1">
        <v>100.24166666666601</v>
      </c>
      <c r="T257" s="1">
        <v>227.55</v>
      </c>
      <c r="U257" s="1">
        <v>420.05</v>
      </c>
      <c r="V257" s="1">
        <v>474.94999999999902</v>
      </c>
      <c r="W257" s="1">
        <v>446.08333333333297</v>
      </c>
      <c r="X257" s="1">
        <v>497.35</v>
      </c>
      <c r="Y257" s="1">
        <v>573.21666666666601</v>
      </c>
      <c r="Z257" s="1">
        <v>615.125</v>
      </c>
      <c r="AA257" s="1">
        <v>647.42499999999905</v>
      </c>
      <c r="AB257" s="1">
        <v>735.36666666666599</v>
      </c>
      <c r="AC257" s="1">
        <v>1099.61666666666</v>
      </c>
      <c r="AD257" s="1">
        <v>1483.7666666666601</v>
      </c>
      <c r="AE257" s="1">
        <v>1549.69166666666</v>
      </c>
      <c r="AF257" s="1">
        <v>1501.675</v>
      </c>
      <c r="AG257" s="1">
        <v>1294.11666666666</v>
      </c>
      <c r="AH257" s="1">
        <v>1102.36666666666</v>
      </c>
      <c r="AI257" s="1">
        <v>699.625</v>
      </c>
      <c r="AJ257" s="1">
        <v>596.44166666666604</v>
      </c>
      <c r="AK257" s="1">
        <v>356.933333333333</v>
      </c>
      <c r="AL257" s="1">
        <v>188.78333333333299</v>
      </c>
      <c r="AM257" s="1">
        <v>14768.9083333333</v>
      </c>
      <c r="AN257" s="1">
        <v>0</v>
      </c>
      <c r="AO257" s="1">
        <v>2571.13333333333</v>
      </c>
      <c r="AP257" s="1">
        <v>2396.4833333333299</v>
      </c>
      <c r="AQ257" s="1">
        <v>0</v>
      </c>
      <c r="AR257" s="1">
        <v>195474</v>
      </c>
      <c r="AS257" s="1">
        <v>195475</v>
      </c>
      <c r="AT257" s="1">
        <v>95852</v>
      </c>
      <c r="AU257" s="1">
        <v>97728</v>
      </c>
      <c r="AV257" s="1">
        <v>1177.86059570312</v>
      </c>
      <c r="AW257" s="1">
        <v>1698.80444335937</v>
      </c>
      <c r="AX257" s="1">
        <v>1661.51293945312</v>
      </c>
      <c r="AZ257" s="1">
        <v>1067.84240722656</v>
      </c>
      <c r="BA257" s="1">
        <v>1438.76171875</v>
      </c>
      <c r="BB257" s="1">
        <v>925.46746826171795</v>
      </c>
      <c r="BC257" s="1">
        <v>2622.84912109375</v>
      </c>
      <c r="BD257" s="1">
        <v>1789.59484863281</v>
      </c>
      <c r="BE257" s="1">
        <v>932.217041015625</v>
      </c>
      <c r="BG257" s="1">
        <v>5411.04052734375</v>
      </c>
      <c r="BH257" s="1">
        <f t="shared" si="9"/>
        <v>18725.951110839822</v>
      </c>
      <c r="BI257" s="1">
        <f t="shared" si="10"/>
        <v>3957.0427775065218</v>
      </c>
      <c r="BJ257" s="1">
        <f t="shared" si="11"/>
        <v>15658187.543016529</v>
      </c>
    </row>
    <row r="258" spans="1:62" x14ac:dyDescent="0.25">
      <c r="A258" s="1">
        <v>199501</v>
      </c>
      <c r="B258" s="1">
        <v>199575</v>
      </c>
      <c r="C258" s="1">
        <v>10</v>
      </c>
      <c r="D258" s="1">
        <v>2</v>
      </c>
      <c r="E258" s="1">
        <v>10</v>
      </c>
      <c r="F258" s="1">
        <v>10</v>
      </c>
      <c r="G258" s="1">
        <v>405</v>
      </c>
      <c r="H258" s="1">
        <v>405</v>
      </c>
      <c r="I258" s="1">
        <v>28.62</v>
      </c>
      <c r="J258" s="1">
        <v>28.6</v>
      </c>
      <c r="K258" s="1" t="s">
        <v>130</v>
      </c>
      <c r="L258" s="1">
        <v>1</v>
      </c>
      <c r="M258" s="1" t="s">
        <v>126</v>
      </c>
      <c r="N258" s="1">
        <v>10</v>
      </c>
      <c r="O258" s="1">
        <v>33.625</v>
      </c>
      <c r="P258" s="1">
        <v>19.8666666666666</v>
      </c>
      <c r="Q258" s="1">
        <v>20.983333333333299</v>
      </c>
      <c r="R258" s="1">
        <v>26.258333333333301</v>
      </c>
      <c r="S258" s="1">
        <v>94.3333333333333</v>
      </c>
      <c r="T258" s="1">
        <v>103.55</v>
      </c>
      <c r="U258" s="1">
        <v>163.4</v>
      </c>
      <c r="V258" s="1">
        <v>189.266666666666</v>
      </c>
      <c r="W258" s="1">
        <v>182.183333333333</v>
      </c>
      <c r="X258" s="1">
        <v>193.833333333333</v>
      </c>
      <c r="Y258" s="1">
        <v>221.083333333333</v>
      </c>
      <c r="Z258" s="1">
        <v>255.81666666666601</v>
      </c>
      <c r="AA258" s="1">
        <v>289.64166666666603</v>
      </c>
      <c r="AB258" s="1">
        <v>356.416666666666</v>
      </c>
      <c r="AC258" s="1">
        <v>442.03333333333302</v>
      </c>
      <c r="AD258" s="1">
        <v>678.84166666666601</v>
      </c>
      <c r="AE258" s="1">
        <v>826.45</v>
      </c>
      <c r="AF258" s="1">
        <v>873.49166666666599</v>
      </c>
      <c r="AG258" s="1">
        <v>634.125</v>
      </c>
      <c r="AH258" s="1">
        <v>537.14166666666597</v>
      </c>
      <c r="AI258" s="1">
        <v>322.90833333333302</v>
      </c>
      <c r="AJ258" s="1">
        <v>267.77499999999998</v>
      </c>
      <c r="AK258" s="1">
        <v>166.84166666666599</v>
      </c>
      <c r="AL258" s="1">
        <v>79.674999999999997</v>
      </c>
      <c r="AM258" s="1">
        <v>6979.5416666666597</v>
      </c>
      <c r="AN258" s="1">
        <v>0</v>
      </c>
      <c r="AO258" s="1">
        <v>1122.9583333333301</v>
      </c>
      <c r="AP258" s="1">
        <v>1171.2666666666601</v>
      </c>
      <c r="AQ258" s="1">
        <v>0</v>
      </c>
      <c r="AR258" s="1">
        <v>195501</v>
      </c>
      <c r="AS258" s="1">
        <v>195575</v>
      </c>
      <c r="AT258" s="1">
        <v>47057</v>
      </c>
      <c r="AU258" s="1">
        <v>186111</v>
      </c>
      <c r="AV258" s="1">
        <v>897.08343505859295</v>
      </c>
      <c r="AW258" s="1">
        <v>1535.5703125</v>
      </c>
      <c r="AX258" s="1">
        <v>1549.35729980468</v>
      </c>
      <c r="AZ258" s="1">
        <v>785.66668701171795</v>
      </c>
      <c r="BA258" s="1">
        <v>1363.25866699218</v>
      </c>
      <c r="BB258" s="1">
        <v>753.66668701171795</v>
      </c>
      <c r="BC258" s="1">
        <v>2539</v>
      </c>
      <c r="BD258" s="1">
        <v>1570.12841796875</v>
      </c>
      <c r="BE258" s="1">
        <v>609.66668701171795</v>
      </c>
      <c r="BG258" s="1">
        <v>4897.93359375</v>
      </c>
      <c r="BH258" s="1">
        <f t="shared" si="9"/>
        <v>16501.331787109357</v>
      </c>
      <c r="BI258" s="1">
        <f t="shared" si="10"/>
        <v>9521.7901204426962</v>
      </c>
      <c r="BJ258" s="1">
        <f t="shared" si="11"/>
        <v>90664487.097760141</v>
      </c>
    </row>
    <row r="259" spans="1:62" x14ac:dyDescent="0.25">
      <c r="A259" s="1">
        <v>199503</v>
      </c>
      <c r="B259" s="1">
        <v>199385</v>
      </c>
      <c r="C259" s="1">
        <v>182</v>
      </c>
      <c r="D259" s="1">
        <v>2</v>
      </c>
      <c r="E259" s="1">
        <v>182</v>
      </c>
      <c r="F259" s="1">
        <v>182</v>
      </c>
      <c r="G259" s="1">
        <v>5</v>
      </c>
      <c r="H259" s="1">
        <v>5</v>
      </c>
      <c r="I259" s="1">
        <v>183.22</v>
      </c>
      <c r="J259" s="1">
        <v>183.28</v>
      </c>
      <c r="K259" s="1" t="s">
        <v>130</v>
      </c>
      <c r="L259" s="1">
        <v>1</v>
      </c>
      <c r="M259" s="1" t="s">
        <v>126</v>
      </c>
      <c r="N259" s="1">
        <v>182</v>
      </c>
      <c r="O259" s="1">
        <v>23.4</v>
      </c>
      <c r="P259" s="1">
        <v>16.9916666666666</v>
      </c>
      <c r="Q259" s="1">
        <v>14.6833333333333</v>
      </c>
      <c r="R259" s="1">
        <v>23.141666666666602</v>
      </c>
      <c r="S259" s="1">
        <v>76.858333333333306</v>
      </c>
      <c r="T259" s="1">
        <v>342.933333333333</v>
      </c>
      <c r="U259" s="1">
        <v>714.21666666666601</v>
      </c>
      <c r="V259" s="1">
        <v>825.9</v>
      </c>
      <c r="W259" s="1">
        <v>622.79999999999995</v>
      </c>
      <c r="X259" s="1">
        <v>548.85833333333301</v>
      </c>
      <c r="Y259" s="1">
        <v>502.57499999999999</v>
      </c>
      <c r="Z259" s="1">
        <v>454.69166666666598</v>
      </c>
      <c r="AA259" s="1">
        <v>456.64166666666603</v>
      </c>
      <c r="AB259" s="1">
        <v>467.07499999999999</v>
      </c>
      <c r="AC259" s="1">
        <v>529.58333333333303</v>
      </c>
      <c r="AD259" s="1">
        <v>622.77499999999998</v>
      </c>
      <c r="AE259" s="1">
        <v>710.24166666666599</v>
      </c>
      <c r="AF259" s="1">
        <v>745.98333333333301</v>
      </c>
      <c r="AG259" s="1">
        <v>469.933333333333</v>
      </c>
      <c r="AH259" s="1">
        <v>286.416666666666</v>
      </c>
      <c r="AI259" s="1">
        <v>206.99166666666599</v>
      </c>
      <c r="AJ259" s="1">
        <v>177.99166666666599</v>
      </c>
      <c r="AK259" s="1">
        <v>125.666666666666</v>
      </c>
      <c r="AL259" s="1">
        <v>71.358333333333306</v>
      </c>
      <c r="AM259" s="1">
        <v>9037.7083333333194</v>
      </c>
      <c r="AN259" s="1">
        <v>1</v>
      </c>
      <c r="AO259" s="1">
        <v>1880.9833333333299</v>
      </c>
      <c r="AP259" s="1">
        <v>756.349999999999</v>
      </c>
      <c r="AQ259" s="1">
        <v>737.08333333333303</v>
      </c>
      <c r="AR259" s="1">
        <v>195503</v>
      </c>
      <c r="AS259" s="1">
        <v>195385</v>
      </c>
      <c r="AT259" s="1">
        <v>37388</v>
      </c>
      <c r="AU259" s="1">
        <v>39415</v>
      </c>
      <c r="AV259" s="1">
        <v>850.16680908203102</v>
      </c>
      <c r="AW259" s="1">
        <v>714.00054931640602</v>
      </c>
      <c r="AX259" s="1">
        <v>798</v>
      </c>
      <c r="AY259" s="1">
        <v>1643</v>
      </c>
      <c r="AZ259" s="1">
        <v>960.9775390625</v>
      </c>
      <c r="BA259" s="1">
        <v>812.76470947265602</v>
      </c>
      <c r="BB259" s="1">
        <v>817.3740234375</v>
      </c>
      <c r="BC259" s="1">
        <v>1220.64990234375</v>
      </c>
      <c r="BD259" s="1">
        <v>769</v>
      </c>
      <c r="BE259" s="1">
        <v>850.048828125</v>
      </c>
      <c r="BF259" s="1">
        <v>445.600006103515</v>
      </c>
      <c r="BG259" s="1">
        <v>3388.86694335937</v>
      </c>
      <c r="BH259" s="1">
        <f t="shared" ref="BH259:BH297" si="12">SUM(AV259:BG259)</f>
        <v>13270.449310302729</v>
      </c>
      <c r="BI259" s="1">
        <f t="shared" ref="BI259:BI297" si="13">BH259-AM259</f>
        <v>4232.7409769694095</v>
      </c>
      <c r="BJ259" s="1">
        <f t="shared" ref="BJ259:BJ297" si="14">(BI259)^2</f>
        <v>17916096.178115953</v>
      </c>
    </row>
    <row r="260" spans="1:62" x14ac:dyDescent="0.25">
      <c r="A260" s="1">
        <v>199511</v>
      </c>
      <c r="B260" s="1">
        <v>199512</v>
      </c>
      <c r="C260" s="1">
        <v>246</v>
      </c>
      <c r="D260" s="1">
        <v>2</v>
      </c>
      <c r="E260" s="1">
        <v>246</v>
      </c>
      <c r="F260" s="1">
        <v>246</v>
      </c>
      <c r="G260" s="1">
        <v>5</v>
      </c>
      <c r="H260" s="1">
        <v>5</v>
      </c>
      <c r="I260" s="1">
        <v>174.16</v>
      </c>
      <c r="J260" s="1">
        <v>174.22</v>
      </c>
      <c r="K260" s="1" t="s">
        <v>130</v>
      </c>
      <c r="L260" s="1">
        <v>1</v>
      </c>
      <c r="M260" s="1" t="s">
        <v>126</v>
      </c>
      <c r="N260" s="1">
        <v>246</v>
      </c>
      <c r="O260" s="1">
        <v>11.841666666666599</v>
      </c>
      <c r="P260" s="1">
        <v>7.0833333333333304</v>
      </c>
      <c r="Q260" s="1">
        <v>10.4333333333333</v>
      </c>
      <c r="R260" s="1">
        <v>16.2916666666666</v>
      </c>
      <c r="S260" s="1">
        <v>60.108333333333299</v>
      </c>
      <c r="T260" s="1">
        <v>464.94166666666598</v>
      </c>
      <c r="U260" s="1">
        <v>1165.2249999999999</v>
      </c>
      <c r="V260" s="1">
        <v>1408.62499999999</v>
      </c>
      <c r="W260" s="1">
        <v>1245.68333333333</v>
      </c>
      <c r="X260" s="1">
        <v>945.35833333333301</v>
      </c>
      <c r="Y260" s="1">
        <v>747.50833333333298</v>
      </c>
      <c r="Z260" s="1">
        <v>585.02499999999895</v>
      </c>
      <c r="AA260" s="1">
        <v>531.125</v>
      </c>
      <c r="AB260" s="1">
        <v>514.55833333333305</v>
      </c>
      <c r="AC260" s="1">
        <v>554.16666666666595</v>
      </c>
      <c r="AD260" s="1">
        <v>585.45833333333303</v>
      </c>
      <c r="AE260" s="1">
        <v>611.41666666666595</v>
      </c>
      <c r="AF260" s="1">
        <v>654.39166666666597</v>
      </c>
      <c r="AG260" s="1">
        <v>523.69999999999902</v>
      </c>
      <c r="AH260" s="1">
        <v>302.14999999999998</v>
      </c>
      <c r="AI260" s="1">
        <v>225.891666666666</v>
      </c>
      <c r="AJ260" s="1">
        <v>186.433333333333</v>
      </c>
      <c r="AK260" s="1">
        <v>118.216666666666</v>
      </c>
      <c r="AL260" s="1">
        <v>60.95</v>
      </c>
      <c r="AM260" s="1">
        <v>11536.583333333299</v>
      </c>
      <c r="AN260" s="1">
        <v>1</v>
      </c>
      <c r="AO260" s="1">
        <v>2378.2166666666599</v>
      </c>
      <c r="AP260" s="1">
        <v>825.849999999999</v>
      </c>
      <c r="AQ260" s="1">
        <v>697.25</v>
      </c>
      <c r="AR260" s="1">
        <v>195511</v>
      </c>
      <c r="AS260" s="1">
        <v>195512</v>
      </c>
      <c r="AT260" s="1">
        <v>59143</v>
      </c>
      <c r="AU260" s="1">
        <v>60280</v>
      </c>
      <c r="AV260" s="1">
        <v>1298.96765136718</v>
      </c>
      <c r="AW260" s="1">
        <v>1165.6259765625</v>
      </c>
      <c r="AX260" s="1">
        <v>1238.31494140625</v>
      </c>
      <c r="AY260" s="1">
        <v>2960.201171875</v>
      </c>
      <c r="AZ260" s="1">
        <v>1628.1669921875</v>
      </c>
      <c r="BA260" s="1">
        <v>1374.67236328125</v>
      </c>
      <c r="BB260" s="1">
        <v>1413.64221191406</v>
      </c>
      <c r="BC260" s="1">
        <v>1873.4990234375</v>
      </c>
      <c r="BD260" s="1">
        <v>1163.60278320312</v>
      </c>
      <c r="BE260" s="1">
        <v>1470.36633300781</v>
      </c>
      <c r="BF260" s="1">
        <v>835.90002441406205</v>
      </c>
      <c r="BG260" s="1">
        <v>5249.41796875</v>
      </c>
      <c r="BH260" s="1">
        <f t="shared" si="12"/>
        <v>21672.377441406232</v>
      </c>
      <c r="BI260" s="1">
        <f t="shared" si="13"/>
        <v>10135.794108072932</v>
      </c>
      <c r="BJ260" s="1">
        <f t="shared" si="14"/>
        <v>102734322.20124598</v>
      </c>
    </row>
    <row r="261" spans="1:62" x14ac:dyDescent="0.25">
      <c r="A261" s="1">
        <v>199515</v>
      </c>
      <c r="B261" s="1">
        <v>199340</v>
      </c>
      <c r="C261" s="1">
        <v>288</v>
      </c>
      <c r="D261" s="1">
        <v>2</v>
      </c>
      <c r="E261" s="1">
        <v>288</v>
      </c>
      <c r="F261" s="1">
        <v>288</v>
      </c>
      <c r="G261" s="1">
        <v>5</v>
      </c>
      <c r="H261" s="1">
        <v>5</v>
      </c>
      <c r="I261" s="1">
        <v>187.07</v>
      </c>
      <c r="J261" s="1">
        <v>187.13</v>
      </c>
      <c r="K261" s="1" t="s">
        <v>130</v>
      </c>
      <c r="L261" s="1">
        <v>1</v>
      </c>
      <c r="M261" s="1" t="s">
        <v>126</v>
      </c>
      <c r="N261" s="1">
        <v>288</v>
      </c>
      <c r="O261" s="1">
        <v>31.6666666666666</v>
      </c>
      <c r="P261" s="1">
        <v>22.425000000000001</v>
      </c>
      <c r="Q261" s="1">
        <v>18.483333333333299</v>
      </c>
      <c r="R261" s="1">
        <v>30.225000000000001</v>
      </c>
      <c r="S261" s="1">
        <v>98.066666666666606</v>
      </c>
      <c r="T261" s="1">
        <v>404.78333333333302</v>
      </c>
      <c r="U261" s="1">
        <v>778.625</v>
      </c>
      <c r="V261" s="1">
        <v>728.35833333333301</v>
      </c>
      <c r="W261" s="1">
        <v>567.01666666666597</v>
      </c>
      <c r="X261" s="1">
        <v>549.69166666666604</v>
      </c>
      <c r="Y261" s="1">
        <v>540.35833333333301</v>
      </c>
      <c r="Z261" s="1">
        <v>521.97500000000002</v>
      </c>
      <c r="AA261" s="1">
        <v>525.17499999999995</v>
      </c>
      <c r="AB261" s="1">
        <v>548.53333333333296</v>
      </c>
      <c r="AC261" s="1">
        <v>646.43333333333305</v>
      </c>
      <c r="AD261" s="1">
        <v>804.06666666666604</v>
      </c>
      <c r="AE261" s="1">
        <v>982.13333333333298</v>
      </c>
      <c r="AF261" s="1">
        <v>1020.6083333333301</v>
      </c>
      <c r="AG261" s="1">
        <v>552.5</v>
      </c>
      <c r="AH261" s="1">
        <v>353.125</v>
      </c>
      <c r="AI261" s="1">
        <v>270.07499999999999</v>
      </c>
      <c r="AJ261" s="1">
        <v>233.55</v>
      </c>
      <c r="AK261" s="1">
        <v>152.766666666666</v>
      </c>
      <c r="AL261" s="1">
        <v>81.016666666666694</v>
      </c>
      <c r="AM261" s="1">
        <v>10461.6583333333</v>
      </c>
      <c r="AN261" s="1">
        <v>1</v>
      </c>
      <c r="AO261" s="1">
        <v>2136.0416666666601</v>
      </c>
      <c r="AP261" s="1">
        <v>905.625</v>
      </c>
      <c r="AQ261" s="1">
        <v>938.27499999999895</v>
      </c>
      <c r="AR261" s="1">
        <v>195515</v>
      </c>
      <c r="AS261" s="1">
        <v>195340</v>
      </c>
      <c r="AT261" s="1">
        <v>29742</v>
      </c>
      <c r="AU261" s="1">
        <v>31128</v>
      </c>
      <c r="AV261" s="1">
        <v>847.51794433593705</v>
      </c>
      <c r="AW261" s="1">
        <v>615</v>
      </c>
      <c r="AX261" s="1">
        <v>697</v>
      </c>
      <c r="AY261" s="1">
        <v>1619</v>
      </c>
      <c r="AZ261" s="1">
        <v>994.96685791015602</v>
      </c>
      <c r="BA261" s="1">
        <v>768.44287109375</v>
      </c>
      <c r="BB261" s="1">
        <v>788.96685791015602</v>
      </c>
      <c r="BC261" s="1">
        <v>1128.64990234375</v>
      </c>
      <c r="BD261" s="1">
        <v>608</v>
      </c>
      <c r="BE261" s="1">
        <v>883.06671142578102</v>
      </c>
      <c r="BF261" s="1">
        <v>441.29998779296801</v>
      </c>
      <c r="BG261" s="1">
        <v>3285.17163085937</v>
      </c>
      <c r="BH261" s="1">
        <f t="shared" si="12"/>
        <v>12677.082763671868</v>
      </c>
      <c r="BI261" s="1">
        <f t="shared" si="13"/>
        <v>2215.4244303385676</v>
      </c>
      <c r="BJ261" s="1">
        <f t="shared" si="14"/>
        <v>4908105.4065409666</v>
      </c>
    </row>
    <row r="262" spans="1:62" x14ac:dyDescent="0.25">
      <c r="A262" s="1">
        <v>199516</v>
      </c>
      <c r="B262" s="1">
        <v>199517</v>
      </c>
      <c r="C262" s="1">
        <v>253</v>
      </c>
      <c r="D262" s="1">
        <v>2</v>
      </c>
      <c r="E262" s="1">
        <v>253</v>
      </c>
      <c r="F262" s="1">
        <v>253</v>
      </c>
      <c r="G262" s="1">
        <v>5</v>
      </c>
      <c r="H262" s="1">
        <v>5</v>
      </c>
      <c r="I262" s="1">
        <v>187.07</v>
      </c>
      <c r="J262" s="1">
        <v>187.13</v>
      </c>
      <c r="K262" s="1" t="s">
        <v>130</v>
      </c>
      <c r="L262" s="1">
        <v>1</v>
      </c>
      <c r="M262" s="1" t="s">
        <v>126</v>
      </c>
      <c r="N262" s="1">
        <v>253</v>
      </c>
      <c r="O262" s="1">
        <v>63.758333333333297</v>
      </c>
      <c r="P262" s="1">
        <v>32.133333333333297</v>
      </c>
      <c r="Q262" s="1">
        <v>22.75</v>
      </c>
      <c r="R262" s="1">
        <v>17.975000000000001</v>
      </c>
      <c r="S262" s="1">
        <v>20.6</v>
      </c>
      <c r="T262" s="1">
        <v>61.05</v>
      </c>
      <c r="U262" s="1">
        <v>186.42500000000001</v>
      </c>
      <c r="V262" s="1">
        <v>276.73333333333301</v>
      </c>
      <c r="W262" s="1">
        <v>290.48333333333301</v>
      </c>
      <c r="X262" s="1">
        <v>349.85</v>
      </c>
      <c r="Y262" s="1">
        <v>451.03333333333302</v>
      </c>
      <c r="Z262" s="1">
        <v>507.17500000000001</v>
      </c>
      <c r="AA262" s="1">
        <v>618.23333333333301</v>
      </c>
      <c r="AB262" s="1">
        <v>683.36666666666599</v>
      </c>
      <c r="AC262" s="1">
        <v>899.07500000000005</v>
      </c>
      <c r="AD262" s="1">
        <v>1183.4083333333299</v>
      </c>
      <c r="AE262" s="1">
        <v>1259.3416666666601</v>
      </c>
      <c r="AF262" s="1">
        <v>1123.2666666666601</v>
      </c>
      <c r="AG262" s="1">
        <v>932.10833333333301</v>
      </c>
      <c r="AH262" s="1">
        <v>594.54999999999995</v>
      </c>
      <c r="AI262" s="1">
        <v>425.46666666666601</v>
      </c>
      <c r="AJ262" s="1">
        <v>376.07499999999999</v>
      </c>
      <c r="AK262" s="1">
        <v>257.00833333333298</v>
      </c>
      <c r="AL262" s="1">
        <v>137.791666666666</v>
      </c>
      <c r="AM262" s="1">
        <v>10769.6583333333</v>
      </c>
      <c r="AN262" s="1">
        <v>1</v>
      </c>
      <c r="AO262" s="1">
        <v>2259.8083333333302</v>
      </c>
      <c r="AP262" s="1">
        <v>1526.6583333333299</v>
      </c>
      <c r="AQ262" s="1">
        <v>1353.55833333333</v>
      </c>
      <c r="AR262" s="1">
        <v>195516</v>
      </c>
      <c r="AS262" s="1">
        <v>195517</v>
      </c>
      <c r="AT262" s="1">
        <v>31159</v>
      </c>
      <c r="AU262" s="1">
        <v>29730</v>
      </c>
      <c r="AV262" s="1">
        <v>525.01141357421795</v>
      </c>
      <c r="AW262" s="1">
        <v>1343.87524414062</v>
      </c>
      <c r="AX262" s="1">
        <v>1432.69702148437</v>
      </c>
      <c r="AY262" s="1">
        <v>2099.6005859375</v>
      </c>
      <c r="AZ262" s="1">
        <v>427.33334350585898</v>
      </c>
      <c r="BA262" s="1">
        <v>1223.98327636718</v>
      </c>
      <c r="BB262" s="1">
        <v>374.33334350585898</v>
      </c>
      <c r="BC262" s="1">
        <v>2414.94970703125</v>
      </c>
      <c r="BD262" s="1">
        <v>1438.97912597656</v>
      </c>
      <c r="BE262" s="1">
        <v>365.33334350585898</v>
      </c>
      <c r="BF262" s="1">
        <v>3</v>
      </c>
      <c r="BG262" s="1">
        <v>4148.1455078125</v>
      </c>
      <c r="BH262" s="1">
        <f t="shared" si="12"/>
        <v>15797.241912841777</v>
      </c>
      <c r="BI262" s="1">
        <f t="shared" si="13"/>
        <v>5027.5835795084768</v>
      </c>
      <c r="BJ262" s="1">
        <f t="shared" si="14"/>
        <v>25276596.648943268</v>
      </c>
    </row>
    <row r="263" spans="1:62" x14ac:dyDescent="0.25">
      <c r="A263" s="1">
        <v>199528</v>
      </c>
      <c r="B263" s="1">
        <v>199529</v>
      </c>
      <c r="C263" s="1">
        <v>42</v>
      </c>
      <c r="D263" s="1">
        <v>2</v>
      </c>
      <c r="E263" s="1">
        <v>42</v>
      </c>
      <c r="F263" s="1">
        <v>42</v>
      </c>
      <c r="G263" s="1">
        <v>405</v>
      </c>
      <c r="H263" s="1">
        <v>405</v>
      </c>
      <c r="I263" s="1">
        <v>16.47</v>
      </c>
      <c r="J263" s="1">
        <v>16.46</v>
      </c>
      <c r="K263" s="1" t="s">
        <v>130</v>
      </c>
      <c r="L263" s="1">
        <v>1</v>
      </c>
      <c r="M263" s="1" t="s">
        <v>126</v>
      </c>
      <c r="N263" s="1">
        <v>42</v>
      </c>
      <c r="O263" s="1">
        <v>59.016666666666602</v>
      </c>
      <c r="P263" s="1">
        <v>29.933333333333302</v>
      </c>
      <c r="Q263" s="1">
        <v>22.766666666666602</v>
      </c>
      <c r="R263" s="1">
        <v>29.608333333333299</v>
      </c>
      <c r="S263" s="1">
        <v>97.158333333333303</v>
      </c>
      <c r="T263" s="1">
        <v>138.44999999999999</v>
      </c>
      <c r="U263" s="1">
        <v>269.291666666666</v>
      </c>
      <c r="V263" s="1">
        <v>319.88333333333298</v>
      </c>
      <c r="W263" s="1">
        <v>358.36666666666599</v>
      </c>
      <c r="X263" s="1">
        <v>387.23333333333301</v>
      </c>
      <c r="Y263" s="1">
        <v>401.558333333333</v>
      </c>
      <c r="Z263" s="1">
        <v>413.541666666666</v>
      </c>
      <c r="AA263" s="1">
        <v>483.49166666666599</v>
      </c>
      <c r="AB263" s="1">
        <v>572.375</v>
      </c>
      <c r="AC263" s="1">
        <v>743.31666666666604</v>
      </c>
      <c r="AD263" s="1">
        <v>1093.7166666666601</v>
      </c>
      <c r="AE263" s="1">
        <v>1327.9833333333299</v>
      </c>
      <c r="AF263" s="1">
        <v>1395.5416666666599</v>
      </c>
      <c r="AG263" s="1">
        <v>1033.06666666666</v>
      </c>
      <c r="AH263" s="1">
        <v>776.93333333333305</v>
      </c>
      <c r="AI263" s="1">
        <v>512.6</v>
      </c>
      <c r="AJ263" s="1">
        <v>464.08333333333297</v>
      </c>
      <c r="AK263" s="1">
        <v>282.8</v>
      </c>
      <c r="AL263" s="1">
        <v>157.35833333333301</v>
      </c>
      <c r="AM263" s="1">
        <v>11370.075000000001</v>
      </c>
      <c r="AN263" s="1">
        <v>0</v>
      </c>
      <c r="AO263" s="1">
        <v>1870.9666666666601</v>
      </c>
      <c r="AP263" s="1">
        <v>1810</v>
      </c>
      <c r="AQ263" s="1">
        <v>0</v>
      </c>
      <c r="AR263" s="1">
        <v>195528</v>
      </c>
      <c r="AS263" s="1">
        <v>195529</v>
      </c>
      <c r="AT263" s="1">
        <v>184142</v>
      </c>
      <c r="AU263" s="1">
        <v>72623</v>
      </c>
      <c r="AV263" s="1">
        <v>898.71697998046795</v>
      </c>
      <c r="AW263" s="1">
        <v>1261.52758789062</v>
      </c>
      <c r="AX263" s="1">
        <v>1290.21069335937</v>
      </c>
      <c r="AZ263" s="1">
        <v>746.70837402343705</v>
      </c>
      <c r="BA263" s="1">
        <v>1155.64050292968</v>
      </c>
      <c r="BB263" s="1">
        <v>717.70837402343705</v>
      </c>
      <c r="BC263" s="1">
        <v>2035.24951171875</v>
      </c>
      <c r="BD263" s="1">
        <v>1407.07409667968</v>
      </c>
      <c r="BE263" s="1">
        <v>700.683349609375</v>
      </c>
      <c r="BG263" s="1">
        <v>4214.6669921875</v>
      </c>
      <c r="BH263" s="1">
        <f t="shared" si="12"/>
        <v>14428.186462402318</v>
      </c>
      <c r="BI263" s="1">
        <f t="shared" si="13"/>
        <v>3058.1114624023176</v>
      </c>
      <c r="BJ263" s="1">
        <f t="shared" si="14"/>
        <v>9352045.7164764404</v>
      </c>
    </row>
    <row r="264" spans="1:62" x14ac:dyDescent="0.25">
      <c r="A264" s="1">
        <v>199549</v>
      </c>
      <c r="B264" s="1">
        <v>199550</v>
      </c>
      <c r="C264" s="1">
        <v>34</v>
      </c>
      <c r="D264" s="1">
        <v>2</v>
      </c>
      <c r="E264" s="1">
        <v>34</v>
      </c>
      <c r="F264" s="1">
        <v>34</v>
      </c>
      <c r="G264" s="1">
        <v>405</v>
      </c>
      <c r="H264" s="1">
        <v>405</v>
      </c>
      <c r="I264" s="1">
        <v>6.08</v>
      </c>
      <c r="J264" s="1">
        <v>6.05</v>
      </c>
      <c r="K264" s="1" t="s">
        <v>130</v>
      </c>
      <c r="L264" s="1">
        <v>1</v>
      </c>
      <c r="M264" s="1" t="s">
        <v>126</v>
      </c>
      <c r="N264" s="1">
        <v>34</v>
      </c>
      <c r="O264" s="1">
        <v>73.650000000000006</v>
      </c>
      <c r="P264" s="1">
        <v>28.983333333333299</v>
      </c>
      <c r="Q264" s="1">
        <v>25.524999999999899</v>
      </c>
      <c r="R264" s="1">
        <v>37.674999999999997</v>
      </c>
      <c r="S264" s="1">
        <v>226.92500000000001</v>
      </c>
      <c r="T264" s="1">
        <v>385.89166666666603</v>
      </c>
      <c r="U264" s="1">
        <v>997.57500000000005</v>
      </c>
      <c r="V264" s="1">
        <v>1231.7833333333299</v>
      </c>
      <c r="W264" s="1">
        <v>1114.63333333333</v>
      </c>
      <c r="X264" s="1">
        <v>934.40833333333296</v>
      </c>
      <c r="Y264" s="1">
        <v>770.5</v>
      </c>
      <c r="Z264" s="1">
        <v>734.45</v>
      </c>
      <c r="AA264" s="1">
        <v>733.04999999999905</v>
      </c>
      <c r="AB264" s="1">
        <v>790.47500000000002</v>
      </c>
      <c r="AC264" s="1">
        <v>849.00833333333298</v>
      </c>
      <c r="AD264" s="1">
        <v>951.21666666666601</v>
      </c>
      <c r="AE264" s="1">
        <v>990.99166666666599</v>
      </c>
      <c r="AF264" s="1">
        <v>1072.05833333333</v>
      </c>
      <c r="AG264" s="1">
        <v>843.79166666666595</v>
      </c>
      <c r="AH264" s="1">
        <v>720.27499999999998</v>
      </c>
      <c r="AI264" s="1">
        <v>620.68333333333305</v>
      </c>
      <c r="AJ264" s="1">
        <v>588.85</v>
      </c>
      <c r="AK264" s="1">
        <v>370.39166666666603</v>
      </c>
      <c r="AL264" s="1">
        <v>182.23333333333301</v>
      </c>
      <c r="AM264" s="1">
        <v>15275.025</v>
      </c>
      <c r="AN264" s="1">
        <v>0</v>
      </c>
      <c r="AO264" s="1">
        <v>3028.4749999999999</v>
      </c>
      <c r="AP264" s="1">
        <v>1564.06666666666</v>
      </c>
      <c r="AQ264" s="1">
        <v>0</v>
      </c>
      <c r="AR264" s="1">
        <v>195549</v>
      </c>
      <c r="AS264" s="1">
        <v>195550</v>
      </c>
      <c r="AT264" s="1">
        <v>184263</v>
      </c>
      <c r="AU264" s="1">
        <v>106025</v>
      </c>
      <c r="AV264" s="1">
        <v>1204.32629394531</v>
      </c>
      <c r="AW264" s="1">
        <v>1349.91259765625</v>
      </c>
      <c r="AX264" s="1">
        <v>1459.79052734375</v>
      </c>
      <c r="AZ264" s="1">
        <v>1365.97119140625</v>
      </c>
      <c r="BA264" s="1">
        <v>1423.50305175781</v>
      </c>
      <c r="BB264" s="1">
        <v>1203.27563476562</v>
      </c>
      <c r="BC264" s="1">
        <v>2416.798828125</v>
      </c>
      <c r="BD264" s="1">
        <v>1494.111328125</v>
      </c>
      <c r="BE264" s="1">
        <v>1136.80029296875</v>
      </c>
      <c r="BG264" s="1">
        <v>5481.00244140625</v>
      </c>
      <c r="BH264" s="1">
        <f t="shared" si="12"/>
        <v>18535.492187499989</v>
      </c>
      <c r="BI264" s="1">
        <f t="shared" si="13"/>
        <v>3260.4671874999894</v>
      </c>
      <c r="BJ264" s="1">
        <f t="shared" si="14"/>
        <v>10630646.280764092</v>
      </c>
    </row>
    <row r="265" spans="1:62" x14ac:dyDescent="0.25">
      <c r="A265" s="1">
        <v>199552</v>
      </c>
      <c r="B265" s="1">
        <v>199627</v>
      </c>
      <c r="C265" s="1">
        <v>9</v>
      </c>
      <c r="D265" s="1">
        <v>2</v>
      </c>
      <c r="E265" s="1">
        <v>9</v>
      </c>
      <c r="F265" s="1">
        <v>9</v>
      </c>
      <c r="G265" s="1">
        <v>405</v>
      </c>
      <c r="H265" s="1">
        <v>405</v>
      </c>
      <c r="I265" s="1">
        <v>3.59</v>
      </c>
      <c r="J265" s="1">
        <v>3.59</v>
      </c>
      <c r="K265" s="1" t="s">
        <v>130</v>
      </c>
      <c r="L265" s="1">
        <v>1</v>
      </c>
      <c r="M265" s="1" t="s">
        <v>126</v>
      </c>
      <c r="N265" s="1">
        <v>9</v>
      </c>
      <c r="O265" s="1">
        <v>192.958333333333</v>
      </c>
      <c r="P265" s="1">
        <v>120.95</v>
      </c>
      <c r="Q265" s="1">
        <v>108.60833333333299</v>
      </c>
      <c r="R265" s="1">
        <v>88.525000000000006</v>
      </c>
      <c r="S265" s="1">
        <v>137.48333333333301</v>
      </c>
      <c r="T265" s="1">
        <v>301.06666666666598</v>
      </c>
      <c r="U265" s="1">
        <v>527.82500000000005</v>
      </c>
      <c r="V265" s="1">
        <v>627.20833333333303</v>
      </c>
      <c r="W265" s="1">
        <v>578.22500000000002</v>
      </c>
      <c r="X265" s="1">
        <v>569.91666666666595</v>
      </c>
      <c r="Y265" s="1">
        <v>594.91666666666595</v>
      </c>
      <c r="Z265" s="1">
        <v>624.90833333333296</v>
      </c>
      <c r="AA265" s="1">
        <v>610.54166666666595</v>
      </c>
      <c r="AB265" s="1">
        <v>669.21666666666601</v>
      </c>
      <c r="AC265" s="1">
        <v>756.83333333333303</v>
      </c>
      <c r="AD265" s="1">
        <v>865.599999999999</v>
      </c>
      <c r="AE265" s="1">
        <v>910.28333333333296</v>
      </c>
      <c r="AF265" s="1">
        <v>840.14166666666597</v>
      </c>
      <c r="AG265" s="1">
        <v>796.91666666666595</v>
      </c>
      <c r="AH265" s="1">
        <v>756.04999999999905</v>
      </c>
      <c r="AI265" s="1">
        <v>491.34166666666601</v>
      </c>
      <c r="AJ265" s="1">
        <v>498.8</v>
      </c>
      <c r="AK265" s="1">
        <v>375</v>
      </c>
      <c r="AL265" s="1">
        <v>389.50833333333298</v>
      </c>
      <c r="AM265" s="1">
        <v>12432.825000000001</v>
      </c>
      <c r="AN265" s="1">
        <v>0</v>
      </c>
      <c r="AO265" s="1">
        <v>2499.5833333333298</v>
      </c>
      <c r="AP265" s="1">
        <v>1552.9666666666601</v>
      </c>
      <c r="AQ265" s="1">
        <v>0</v>
      </c>
      <c r="AR265" s="1">
        <v>195552</v>
      </c>
      <c r="AS265" s="1">
        <v>195627</v>
      </c>
      <c r="AT265" s="1">
        <v>112386</v>
      </c>
      <c r="AU265" s="1">
        <v>114041</v>
      </c>
      <c r="AV265" s="1">
        <v>1404.57604980468</v>
      </c>
      <c r="AW265" s="1">
        <v>1567.4921875</v>
      </c>
      <c r="AX265" s="1">
        <v>1666.29162597656</v>
      </c>
      <c r="AZ265" s="1">
        <v>1314.169921875</v>
      </c>
      <c r="BA265" s="1">
        <v>1615.09216308593</v>
      </c>
      <c r="BB265" s="1">
        <v>1192.59484863281</v>
      </c>
      <c r="BC265" s="1">
        <v>2786.37451171875</v>
      </c>
      <c r="BD265" s="1">
        <v>1587.39562988281</v>
      </c>
      <c r="BE265" s="1">
        <v>1085.04077148437</v>
      </c>
      <c r="BG265" s="1">
        <v>6210.955078125</v>
      </c>
      <c r="BH265" s="1">
        <f t="shared" si="12"/>
        <v>20429.982788085908</v>
      </c>
      <c r="BI265" s="1">
        <f t="shared" si="13"/>
        <v>7997.1577880859077</v>
      </c>
      <c r="BJ265" s="1">
        <f t="shared" si="14"/>
        <v>63954532.687543087</v>
      </c>
    </row>
    <row r="266" spans="1:62" x14ac:dyDescent="0.25">
      <c r="A266" s="1">
        <v>199556</v>
      </c>
      <c r="B266" s="1">
        <v>199686</v>
      </c>
      <c r="C266" s="1">
        <v>73</v>
      </c>
      <c r="D266" s="1">
        <v>2</v>
      </c>
      <c r="E266" s="1">
        <v>73</v>
      </c>
      <c r="F266" s="1">
        <v>73</v>
      </c>
      <c r="G266" s="1">
        <v>520</v>
      </c>
      <c r="H266" s="1">
        <v>520</v>
      </c>
      <c r="I266" s="1">
        <v>7.98</v>
      </c>
      <c r="J266" s="1">
        <v>7.97</v>
      </c>
      <c r="K266" s="1" t="s">
        <v>130</v>
      </c>
      <c r="L266" s="1">
        <v>1</v>
      </c>
      <c r="M266" s="1" t="s">
        <v>126</v>
      </c>
      <c r="N266" s="1">
        <v>73</v>
      </c>
      <c r="O266" s="1">
        <v>109.925</v>
      </c>
      <c r="P266" s="1">
        <v>83.441666666666606</v>
      </c>
      <c r="Q266" s="1">
        <v>96.733333333333306</v>
      </c>
      <c r="R266" s="1">
        <v>69.2083333333333</v>
      </c>
      <c r="S266" s="1">
        <v>100.658333333333</v>
      </c>
      <c r="T266" s="1">
        <v>102.391666666666</v>
      </c>
      <c r="U266" s="1">
        <v>210.22499999999999</v>
      </c>
      <c r="V266" s="1">
        <v>396.21666666666601</v>
      </c>
      <c r="W266" s="1">
        <v>438.09166666666601</v>
      </c>
      <c r="X266" s="1">
        <v>448.63333333333298</v>
      </c>
      <c r="Y266" s="1">
        <v>434.61666666666599</v>
      </c>
      <c r="Z266" s="1">
        <v>450.90833333333302</v>
      </c>
      <c r="AA266" s="1">
        <v>480.73333333333301</v>
      </c>
      <c r="AB266" s="1">
        <v>503.05</v>
      </c>
      <c r="AC266" s="1">
        <v>537.19166666666604</v>
      </c>
      <c r="AD266" s="1">
        <v>618.44166666666604</v>
      </c>
      <c r="AE266" s="1">
        <v>638.08333333333303</v>
      </c>
      <c r="AF266" s="1">
        <v>618.59166666666601</v>
      </c>
      <c r="AG266" s="1">
        <v>641.65</v>
      </c>
      <c r="AH266" s="1">
        <v>854.53333333333296</v>
      </c>
      <c r="AI266" s="1">
        <v>619.27499999999998</v>
      </c>
      <c r="AJ266" s="1">
        <v>471.9</v>
      </c>
      <c r="AK266" s="1">
        <v>316.45</v>
      </c>
      <c r="AL266" s="1">
        <v>180.391666666666</v>
      </c>
      <c r="AM266" s="1">
        <v>9421.3416666666599</v>
      </c>
      <c r="AN266" s="1">
        <v>0</v>
      </c>
      <c r="AO266" s="1">
        <v>1869.30833333333</v>
      </c>
      <c r="AP266" s="1">
        <v>1496.18333333333</v>
      </c>
      <c r="AQ266" s="1">
        <v>0</v>
      </c>
      <c r="AR266" s="1">
        <v>195556</v>
      </c>
      <c r="AS266" s="1">
        <v>195686</v>
      </c>
      <c r="AT266" s="1">
        <v>183948</v>
      </c>
      <c r="AU266" s="1">
        <v>183947</v>
      </c>
      <c r="AV266" s="1">
        <v>849.45886230468705</v>
      </c>
      <c r="AW266" s="1">
        <v>1219.60107421875</v>
      </c>
      <c r="AX266" s="1">
        <v>1253.4501953125</v>
      </c>
      <c r="AZ266" s="1">
        <v>730.58001708984295</v>
      </c>
      <c r="BA266" s="1">
        <v>1167.37072753906</v>
      </c>
      <c r="BB266" s="1">
        <v>702.33013916015602</v>
      </c>
      <c r="BC266" s="1">
        <v>2065.599609375</v>
      </c>
      <c r="BD266" s="1">
        <v>1236.62524414062</v>
      </c>
      <c r="BE266" s="1">
        <v>516.0048828125</v>
      </c>
      <c r="BG266" s="1">
        <v>4494.53466796875</v>
      </c>
      <c r="BH266" s="1">
        <f t="shared" si="12"/>
        <v>14235.555419921866</v>
      </c>
      <c r="BI266" s="1">
        <f t="shared" si="13"/>
        <v>4814.213753255206</v>
      </c>
      <c r="BJ266" s="1">
        <f t="shared" si="14"/>
        <v>23176654.062031578</v>
      </c>
    </row>
    <row r="267" spans="1:62" x14ac:dyDescent="0.25">
      <c r="A267" s="1">
        <v>199568</v>
      </c>
      <c r="B267" s="1">
        <v>199724</v>
      </c>
      <c r="C267" s="1">
        <v>280</v>
      </c>
      <c r="D267" s="1">
        <v>2</v>
      </c>
      <c r="E267" s="1">
        <v>280</v>
      </c>
      <c r="F267" s="1">
        <v>280</v>
      </c>
      <c r="G267" s="1">
        <v>5</v>
      </c>
      <c r="H267" s="1">
        <v>5</v>
      </c>
      <c r="I267" s="1">
        <v>188.46</v>
      </c>
      <c r="J267" s="1">
        <v>188.52</v>
      </c>
      <c r="K267" s="1" t="s">
        <v>130</v>
      </c>
      <c r="L267" s="1">
        <v>2</v>
      </c>
      <c r="M267" s="1" t="s">
        <v>126</v>
      </c>
      <c r="N267" s="1">
        <v>280</v>
      </c>
      <c r="O267" s="1">
        <v>74.5833333333333</v>
      </c>
      <c r="P267" s="1">
        <v>46.899999999999899</v>
      </c>
      <c r="Q267" s="1">
        <v>34.749999999999901</v>
      </c>
      <c r="R267" s="1">
        <v>29.25</v>
      </c>
      <c r="S267" s="1">
        <v>32.950000000000003</v>
      </c>
      <c r="T267" s="1">
        <v>72.816666666666606</v>
      </c>
      <c r="U267" s="1">
        <v>204.28333333333299</v>
      </c>
      <c r="V267" s="1">
        <v>285.38333333333298</v>
      </c>
      <c r="W267" s="1">
        <v>317.683333333333</v>
      </c>
      <c r="X267" s="1">
        <v>386.433333333333</v>
      </c>
      <c r="Y267" s="1">
        <v>481.1</v>
      </c>
      <c r="Z267" s="1">
        <v>528.6</v>
      </c>
      <c r="AA267" s="1">
        <v>618.95000000000005</v>
      </c>
      <c r="AB267" s="1">
        <v>670.63333333333298</v>
      </c>
      <c r="AC267" s="1">
        <v>867.21666666666601</v>
      </c>
      <c r="AD267" s="1">
        <v>1086.05</v>
      </c>
      <c r="AE267" s="1">
        <v>1142.5999999999999</v>
      </c>
      <c r="AF267" s="1">
        <v>1016.68333333333</v>
      </c>
      <c r="AG267" s="1">
        <v>873.7</v>
      </c>
      <c r="AH267" s="1">
        <v>574.06666666666604</v>
      </c>
      <c r="AI267" s="1">
        <v>410.433333333333</v>
      </c>
      <c r="AJ267" s="1">
        <v>359.96666666666601</v>
      </c>
      <c r="AK267" s="1">
        <v>260.56666666666598</v>
      </c>
      <c r="AL267" s="1">
        <v>147.30000000000001</v>
      </c>
      <c r="AM267" s="1">
        <v>10522.8999999999</v>
      </c>
      <c r="AN267" s="1">
        <v>1</v>
      </c>
      <c r="AO267" s="1">
        <v>2299.2833333333301</v>
      </c>
      <c r="AP267" s="1">
        <v>1447.7666666666601</v>
      </c>
      <c r="AQ267" s="1">
        <v>1396.69999999999</v>
      </c>
      <c r="AR267" s="1">
        <v>195568</v>
      </c>
      <c r="AS267" s="1">
        <v>195724</v>
      </c>
      <c r="AT267" s="1">
        <v>185687</v>
      </c>
      <c r="AU267" s="1">
        <v>185014</v>
      </c>
      <c r="AV267" s="1">
        <v>395.63635253906199</v>
      </c>
      <c r="AW267" s="1">
        <v>1137.50012207031</v>
      </c>
      <c r="AX267" s="1">
        <v>1202.34704589843</v>
      </c>
      <c r="AY267" s="1">
        <v>1789.6005859375</v>
      </c>
      <c r="AZ267" s="1">
        <v>361.33334350585898</v>
      </c>
      <c r="BA267" s="1">
        <v>1010.68334960937</v>
      </c>
      <c r="BB267" s="1">
        <v>301.33334350585898</v>
      </c>
      <c r="BC267" s="1">
        <v>2002.94970703125</v>
      </c>
      <c r="BD267" s="1">
        <v>1228.50012207031</v>
      </c>
      <c r="BE267" s="1">
        <v>281.33334350585898</v>
      </c>
      <c r="BF267" s="1">
        <v>1</v>
      </c>
      <c r="BG267" s="1">
        <v>3323.54541015625</v>
      </c>
      <c r="BH267" s="1">
        <f t="shared" si="12"/>
        <v>13035.76272583006</v>
      </c>
      <c r="BI267" s="1">
        <f t="shared" si="13"/>
        <v>2512.8627258301603</v>
      </c>
      <c r="BJ267" s="1">
        <f t="shared" si="14"/>
        <v>6314479.0788665833</v>
      </c>
    </row>
    <row r="268" spans="1:62" x14ac:dyDescent="0.25">
      <c r="A268" s="1">
        <v>199584</v>
      </c>
      <c r="B268" s="1">
        <v>198970</v>
      </c>
      <c r="C268" s="1">
        <v>56</v>
      </c>
      <c r="D268" s="1">
        <v>2</v>
      </c>
      <c r="E268" s="1">
        <v>56</v>
      </c>
      <c r="F268" s="1">
        <v>56</v>
      </c>
      <c r="G268" s="1">
        <v>405</v>
      </c>
      <c r="H268" s="1">
        <v>405</v>
      </c>
      <c r="I268" s="1">
        <v>25.63</v>
      </c>
      <c r="J268" s="1">
        <v>25.61</v>
      </c>
      <c r="K268" s="1" t="s">
        <v>130</v>
      </c>
      <c r="L268" s="1">
        <v>1</v>
      </c>
      <c r="M268" s="1" t="s">
        <v>126</v>
      </c>
      <c r="N268" s="1">
        <v>56</v>
      </c>
      <c r="O268" s="1">
        <v>61.441666666666599</v>
      </c>
      <c r="P268" s="1">
        <v>36.433333333333302</v>
      </c>
      <c r="Q268" s="1">
        <v>37.008333333333297</v>
      </c>
      <c r="R268" s="1">
        <v>38.966666666666598</v>
      </c>
      <c r="S268" s="1">
        <v>103.658333333333</v>
      </c>
      <c r="T268" s="1">
        <v>106.474999999999</v>
      </c>
      <c r="U268" s="1">
        <v>162.42499999999899</v>
      </c>
      <c r="V268" s="1">
        <v>190.083333333333</v>
      </c>
      <c r="W268" s="1">
        <v>204.61666666666599</v>
      </c>
      <c r="X268" s="1">
        <v>232.47499999999999</v>
      </c>
      <c r="Y268" s="1">
        <v>265.45</v>
      </c>
      <c r="Z268" s="1">
        <v>310.42500000000001</v>
      </c>
      <c r="AA268" s="1">
        <v>353.17500000000001</v>
      </c>
      <c r="AB268" s="1">
        <v>428.97500000000002</v>
      </c>
      <c r="AC268" s="1">
        <v>571.34166666666601</v>
      </c>
      <c r="AD268" s="1">
        <v>890.83333333333303</v>
      </c>
      <c r="AE268" s="1">
        <v>1003.96666666666</v>
      </c>
      <c r="AF268" s="1">
        <v>1033.5333333333299</v>
      </c>
      <c r="AG268" s="1">
        <v>868.93333333333305</v>
      </c>
      <c r="AH268" s="1">
        <v>683.37499999999898</v>
      </c>
      <c r="AI268" s="1">
        <v>401.166666666666</v>
      </c>
      <c r="AJ268" s="1">
        <v>338.166666666666</v>
      </c>
      <c r="AK268" s="1">
        <v>218.47499999999999</v>
      </c>
      <c r="AL268" s="1">
        <v>158.291666666666</v>
      </c>
      <c r="AM268" s="1">
        <v>8699.6916666666602</v>
      </c>
      <c r="AN268" s="1">
        <v>0</v>
      </c>
      <c r="AO268" s="1">
        <v>1358.0250000000001</v>
      </c>
      <c r="AP268" s="1">
        <v>1552.30833333333</v>
      </c>
      <c r="AQ268" s="1">
        <v>0</v>
      </c>
      <c r="AR268" s="1">
        <v>195584</v>
      </c>
      <c r="AS268" s="1">
        <v>194970</v>
      </c>
      <c r="AT268" s="1">
        <v>52010</v>
      </c>
      <c r="AU268" s="1">
        <v>183764</v>
      </c>
      <c r="AV268" s="1">
        <v>708.33331298828102</v>
      </c>
      <c r="AW268" s="1">
        <v>1306.24792480468</v>
      </c>
      <c r="AX268" s="1">
        <v>1291.65710449218</v>
      </c>
      <c r="AZ268" s="1">
        <v>583.33331298828102</v>
      </c>
      <c r="BA268" s="1">
        <v>1105.45422363281</v>
      </c>
      <c r="BB268" s="1">
        <v>586.33331298828102</v>
      </c>
      <c r="BC268" s="1">
        <v>2076</v>
      </c>
      <c r="BD268" s="1">
        <v>1351.72216796875</v>
      </c>
      <c r="BE268" s="1">
        <v>484.33334350585898</v>
      </c>
      <c r="BG268" s="1">
        <v>3899.33325195312</v>
      </c>
      <c r="BH268" s="1">
        <f t="shared" si="12"/>
        <v>13392.747955322242</v>
      </c>
      <c r="BI268" s="1">
        <f t="shared" si="13"/>
        <v>4693.0562886555817</v>
      </c>
      <c r="BJ268" s="1">
        <f t="shared" si="14"/>
        <v>22024777.328489702</v>
      </c>
    </row>
    <row r="269" spans="1:62" x14ac:dyDescent="0.25">
      <c r="A269" s="1">
        <v>199585</v>
      </c>
      <c r="B269" s="1">
        <v>199507</v>
      </c>
      <c r="C269" s="1">
        <v>287</v>
      </c>
      <c r="D269" s="1">
        <v>2</v>
      </c>
      <c r="E269" s="1">
        <v>287</v>
      </c>
      <c r="F269" s="1">
        <v>287</v>
      </c>
      <c r="G269" s="1">
        <v>5</v>
      </c>
      <c r="H269" s="1">
        <v>5</v>
      </c>
      <c r="I269" s="1">
        <v>177.22</v>
      </c>
      <c r="J269" s="1">
        <v>177.28</v>
      </c>
      <c r="K269" s="1" t="s">
        <v>130</v>
      </c>
      <c r="L269" s="1">
        <v>1</v>
      </c>
      <c r="M269" s="1" t="s">
        <v>126</v>
      </c>
      <c r="N269" s="1">
        <v>287</v>
      </c>
      <c r="O269" s="1">
        <v>118.383333333333</v>
      </c>
      <c r="P269" s="1">
        <v>48.091666666666598</v>
      </c>
      <c r="Q269" s="1">
        <v>30.2083333333333</v>
      </c>
      <c r="R269" s="1">
        <v>27.1</v>
      </c>
      <c r="S269" s="1">
        <v>70.033333333333303</v>
      </c>
      <c r="T269" s="1">
        <v>196.625</v>
      </c>
      <c r="U269" s="1">
        <v>491.13333333333298</v>
      </c>
      <c r="V269" s="1">
        <v>765.82500000000005</v>
      </c>
      <c r="W269" s="1">
        <v>707.65833333333296</v>
      </c>
      <c r="X269" s="1">
        <v>579.54166666666595</v>
      </c>
      <c r="Y269" s="1">
        <v>567.32500000000005</v>
      </c>
      <c r="Z269" s="1">
        <v>631.875</v>
      </c>
      <c r="AA269" s="1">
        <v>784.57499999999902</v>
      </c>
      <c r="AB269" s="1">
        <v>856.07500000000005</v>
      </c>
      <c r="AC269" s="1">
        <v>1029.4083333333299</v>
      </c>
      <c r="AD269" s="1">
        <v>1017.36666666666</v>
      </c>
      <c r="AE269" s="1">
        <v>960.27499999999998</v>
      </c>
      <c r="AF269" s="1">
        <v>963.07500000000005</v>
      </c>
      <c r="AG269" s="1">
        <v>995.91666666666595</v>
      </c>
      <c r="AH269" s="1">
        <v>767.73333333333301</v>
      </c>
      <c r="AI269" s="1">
        <v>588.375</v>
      </c>
      <c r="AJ269" s="1">
        <v>571.22500000000002</v>
      </c>
      <c r="AK269" s="1">
        <v>433.45833333333297</v>
      </c>
      <c r="AL269" s="1">
        <v>252.6</v>
      </c>
      <c r="AM269" s="1">
        <v>13453.8833333333</v>
      </c>
      <c r="AN269" s="1">
        <v>1</v>
      </c>
      <c r="AO269" s="1">
        <v>2839.85</v>
      </c>
      <c r="AP269" s="1">
        <v>1763.65</v>
      </c>
      <c r="AQ269" s="1">
        <v>2139.4749999999999</v>
      </c>
      <c r="AR269" s="1">
        <v>195585</v>
      </c>
      <c r="AS269" s="1">
        <v>195507</v>
      </c>
      <c r="AT269" s="1">
        <v>52615</v>
      </c>
      <c r="AU269" s="1">
        <v>51481</v>
      </c>
      <c r="AV269" s="1">
        <v>880.89813232421795</v>
      </c>
      <c r="AW269" s="1">
        <v>1587.15417480468</v>
      </c>
      <c r="AX269" s="1">
        <v>1672.01135253906</v>
      </c>
      <c r="AY269" s="1">
        <v>2674.6015625</v>
      </c>
      <c r="AZ269" s="1">
        <v>649.37506103515602</v>
      </c>
      <c r="BA269" s="1">
        <v>1444.27355957031</v>
      </c>
      <c r="BB269" s="1">
        <v>583.37506103515602</v>
      </c>
      <c r="BC269" s="1">
        <v>2815.14892578125</v>
      </c>
      <c r="BD269" s="1">
        <v>1771.19653320312</v>
      </c>
      <c r="BE269" s="1">
        <v>513.15002441406205</v>
      </c>
      <c r="BF269" s="1">
        <v>10</v>
      </c>
      <c r="BG269" s="1">
        <v>5303.39111328125</v>
      </c>
      <c r="BH269" s="1">
        <f t="shared" si="12"/>
        <v>19904.575500488263</v>
      </c>
      <c r="BI269" s="1">
        <f t="shared" si="13"/>
        <v>6450.6921671549626</v>
      </c>
      <c r="BJ269" s="1">
        <f t="shared" si="14"/>
        <v>41611429.435394391</v>
      </c>
    </row>
    <row r="270" spans="1:62" x14ac:dyDescent="0.25">
      <c r="A270" s="1">
        <v>199593</v>
      </c>
      <c r="B270" s="1">
        <v>199594</v>
      </c>
      <c r="C270" s="1">
        <v>266</v>
      </c>
      <c r="D270" s="1">
        <v>2</v>
      </c>
      <c r="E270" s="1">
        <v>266</v>
      </c>
      <c r="F270" s="1">
        <v>266</v>
      </c>
      <c r="G270" s="1">
        <v>5</v>
      </c>
      <c r="H270" s="1">
        <v>5</v>
      </c>
      <c r="I270" s="1">
        <v>173.28</v>
      </c>
      <c r="J270" s="1">
        <v>173.34</v>
      </c>
      <c r="K270" s="1" t="s">
        <v>130</v>
      </c>
      <c r="L270" s="1">
        <v>1</v>
      </c>
      <c r="M270" s="1" t="s">
        <v>126</v>
      </c>
      <c r="N270" s="1">
        <v>266</v>
      </c>
      <c r="O270" s="1">
        <v>37.125</v>
      </c>
      <c r="P270" s="1">
        <v>27.766666666666602</v>
      </c>
      <c r="Q270" s="1">
        <v>23.5</v>
      </c>
      <c r="R270" s="1">
        <v>20.733333333333299</v>
      </c>
      <c r="S270" s="1">
        <v>20.3</v>
      </c>
      <c r="T270" s="1">
        <v>29.625</v>
      </c>
      <c r="U270" s="1">
        <v>80.474999999999895</v>
      </c>
      <c r="V270" s="1">
        <v>121.466666666666</v>
      </c>
      <c r="W270" s="1">
        <v>110.658333333333</v>
      </c>
      <c r="X270" s="1">
        <v>120.86666666666601</v>
      </c>
      <c r="Y270" s="1">
        <v>144.63333333333301</v>
      </c>
      <c r="Z270" s="1">
        <v>214.25</v>
      </c>
      <c r="AA270" s="1">
        <v>392.875</v>
      </c>
      <c r="AB270" s="1">
        <v>479.75833333333298</v>
      </c>
      <c r="AC270" s="1">
        <v>706.27499999999998</v>
      </c>
      <c r="AD270" s="1">
        <v>1122.05</v>
      </c>
      <c r="AE270" s="1">
        <v>1345.5333333333299</v>
      </c>
      <c r="AF270" s="1">
        <v>1321.74999999999</v>
      </c>
      <c r="AG270" s="1">
        <v>893.11666666666599</v>
      </c>
      <c r="AH270" s="1">
        <v>429.52499999999998</v>
      </c>
      <c r="AI270" s="1">
        <v>300.79999999999899</v>
      </c>
      <c r="AJ270" s="1">
        <v>305.34166666666601</v>
      </c>
      <c r="AK270" s="1">
        <v>234.03333333333299</v>
      </c>
      <c r="AL270" s="1">
        <v>94.316666666666606</v>
      </c>
      <c r="AM270" s="1">
        <v>8576.7749999999905</v>
      </c>
      <c r="AN270" s="1">
        <v>1</v>
      </c>
      <c r="AO270" s="1">
        <v>1231.5166666666601</v>
      </c>
      <c r="AP270" s="1">
        <v>1322.6416666666601</v>
      </c>
      <c r="AQ270" s="1">
        <v>1063.9166666666599</v>
      </c>
      <c r="AR270" s="1">
        <v>195593</v>
      </c>
      <c r="AS270" s="1">
        <v>195594</v>
      </c>
      <c r="AT270" s="1">
        <v>62100</v>
      </c>
      <c r="AU270" s="1">
        <v>60978</v>
      </c>
      <c r="AV270" s="1">
        <v>1012.99053955078</v>
      </c>
      <c r="AW270" s="1">
        <v>1670.57983398437</v>
      </c>
      <c r="AX270" s="1">
        <v>1644.46472167968</v>
      </c>
      <c r="AY270" s="1">
        <v>2703.40234375</v>
      </c>
      <c r="AZ270" s="1">
        <v>697.75860595703102</v>
      </c>
      <c r="BA270" s="1">
        <v>1523.24035644531</v>
      </c>
      <c r="BB270" s="1">
        <v>721.75860595703102</v>
      </c>
      <c r="BC270" s="1">
        <v>2717.59765625</v>
      </c>
      <c r="BD270" s="1">
        <v>1746.69543457031</v>
      </c>
      <c r="BE270" s="1">
        <v>601.38348388671795</v>
      </c>
      <c r="BF270" s="1">
        <v>10</v>
      </c>
      <c r="BG270" s="1">
        <v>5712.40869140625</v>
      </c>
      <c r="BH270" s="1">
        <f t="shared" si="12"/>
        <v>20762.280273437482</v>
      </c>
      <c r="BI270" s="1">
        <f t="shared" si="13"/>
        <v>12185.505273437491</v>
      </c>
      <c r="BJ270" s="1">
        <f t="shared" si="14"/>
        <v>148486538.7689729</v>
      </c>
    </row>
    <row r="271" spans="1:62" x14ac:dyDescent="0.25">
      <c r="A271" s="1">
        <v>199599</v>
      </c>
      <c r="B271" s="1">
        <v>199600</v>
      </c>
      <c r="C271" s="1">
        <v>241</v>
      </c>
      <c r="D271" s="1">
        <v>2</v>
      </c>
      <c r="E271" s="1">
        <v>241</v>
      </c>
      <c r="F271" s="1">
        <v>241</v>
      </c>
      <c r="G271" s="1">
        <v>5</v>
      </c>
      <c r="H271" s="1">
        <v>5</v>
      </c>
      <c r="I271" s="1">
        <v>166.4</v>
      </c>
      <c r="J271" s="1">
        <v>166.46</v>
      </c>
      <c r="K271" s="1" t="s">
        <v>130</v>
      </c>
      <c r="L271" s="1">
        <v>1</v>
      </c>
      <c r="M271" s="1" t="s">
        <v>126</v>
      </c>
      <c r="N271" s="1">
        <v>241</v>
      </c>
      <c r="O271" s="1">
        <v>43.558333333333302</v>
      </c>
      <c r="P271" s="1">
        <v>28.408333333333299</v>
      </c>
      <c r="Q271" s="1">
        <v>21.933333333333302</v>
      </c>
      <c r="R271" s="1">
        <v>18.691666666666599</v>
      </c>
      <c r="S271" s="1">
        <v>32.4</v>
      </c>
      <c r="T271" s="1">
        <v>54.674999999999997</v>
      </c>
      <c r="U271" s="1">
        <v>127.61666666666601</v>
      </c>
      <c r="V271" s="1">
        <v>205.07499999999999</v>
      </c>
      <c r="W271" s="1">
        <v>192.46666666666599</v>
      </c>
      <c r="X271" s="1">
        <v>188.38333333333301</v>
      </c>
      <c r="Y271" s="1">
        <v>210.95</v>
      </c>
      <c r="Z271" s="1">
        <v>324.82499999999999</v>
      </c>
      <c r="AA271" s="1">
        <v>440.77499999999901</v>
      </c>
      <c r="AB271" s="1">
        <v>527.73333333333301</v>
      </c>
      <c r="AC271" s="1">
        <v>766.57499999999902</v>
      </c>
      <c r="AD271" s="1">
        <v>999.02499999999998</v>
      </c>
      <c r="AE271" s="1">
        <v>988.16666666666595</v>
      </c>
      <c r="AF271" s="1">
        <v>924.24166666666702</v>
      </c>
      <c r="AG271" s="1">
        <v>695.45833333333303</v>
      </c>
      <c r="AH271" s="1">
        <v>366.433333333333</v>
      </c>
      <c r="AI271" s="1">
        <v>266.81666666666598</v>
      </c>
      <c r="AJ271" s="1">
        <v>257.52499999999998</v>
      </c>
      <c r="AK271" s="1">
        <v>173.52500000000001</v>
      </c>
      <c r="AL271" s="1">
        <v>101.183333333333</v>
      </c>
      <c r="AM271" s="1">
        <v>7956.4416666666602</v>
      </c>
      <c r="AN271" s="1">
        <v>1</v>
      </c>
      <c r="AO271" s="1">
        <v>1504.2833333333299</v>
      </c>
      <c r="AP271" s="1">
        <v>1061.8916666666601</v>
      </c>
      <c r="AQ271" s="1">
        <v>944.04166666666595</v>
      </c>
      <c r="AR271" s="1">
        <v>195599</v>
      </c>
      <c r="AS271" s="1">
        <v>195600</v>
      </c>
      <c r="AT271" s="1">
        <v>83285</v>
      </c>
      <c r="AU271" s="1">
        <v>83919</v>
      </c>
      <c r="AV271" s="1">
        <v>901.19732666015602</v>
      </c>
      <c r="AW271" s="1">
        <v>1394.64575195312</v>
      </c>
      <c r="AX271" s="1">
        <v>1383.69799804687</v>
      </c>
      <c r="AY271" s="1">
        <v>2811.2021484375</v>
      </c>
      <c r="AZ271" s="1">
        <v>854.22473144531205</v>
      </c>
      <c r="BA271" s="1">
        <v>1255.14794921875</v>
      </c>
      <c r="BB271" s="1">
        <v>792.45324707031205</v>
      </c>
      <c r="BC271" s="1">
        <v>2204.94580078125</v>
      </c>
      <c r="BD271" s="1">
        <v>1443.00610351562</v>
      </c>
      <c r="BE271" s="1">
        <v>763.02777099609295</v>
      </c>
      <c r="BF271" s="1">
        <v>376.39999389648398</v>
      </c>
      <c r="BG271" s="1">
        <v>4679.8544921875</v>
      </c>
      <c r="BH271" s="1">
        <f t="shared" si="12"/>
        <v>18859.80331420897</v>
      </c>
      <c r="BI271" s="1">
        <f t="shared" si="13"/>
        <v>10903.36164754231</v>
      </c>
      <c r="BJ271" s="1">
        <f t="shared" si="14"/>
        <v>118883295.21709655</v>
      </c>
    </row>
    <row r="272" spans="1:62" x14ac:dyDescent="0.25">
      <c r="A272" s="1">
        <v>199618</v>
      </c>
      <c r="B272" s="1">
        <v>198802</v>
      </c>
      <c r="C272" s="1">
        <v>29</v>
      </c>
      <c r="D272" s="1">
        <v>2</v>
      </c>
      <c r="E272" s="1">
        <v>29</v>
      </c>
      <c r="F272" s="1">
        <v>29</v>
      </c>
      <c r="G272" s="1">
        <v>405</v>
      </c>
      <c r="H272" s="1">
        <v>405</v>
      </c>
      <c r="I272" s="1">
        <v>8.4</v>
      </c>
      <c r="J272" s="1">
        <v>8.3699999999999992</v>
      </c>
      <c r="K272" s="1" t="s">
        <v>130</v>
      </c>
      <c r="L272" s="1">
        <v>1</v>
      </c>
      <c r="M272" s="1" t="s">
        <v>126</v>
      </c>
      <c r="N272" s="1">
        <v>29</v>
      </c>
      <c r="O272" s="1">
        <v>78.7916666666666</v>
      </c>
      <c r="P272" s="1">
        <v>31.633333333333301</v>
      </c>
      <c r="Q272" s="1">
        <v>24.4916666666666</v>
      </c>
      <c r="R272" s="1">
        <v>41.116666666666603</v>
      </c>
      <c r="S272" s="1">
        <v>236.28333333333299</v>
      </c>
      <c r="T272" s="1">
        <v>400.46666666666601</v>
      </c>
      <c r="U272" s="1">
        <v>1031.4000000000001</v>
      </c>
      <c r="V272" s="1">
        <v>1337.25833333333</v>
      </c>
      <c r="W272" s="1">
        <v>1229.2333333333299</v>
      </c>
      <c r="X272" s="1">
        <v>1000.525</v>
      </c>
      <c r="Y272" s="1">
        <v>796.23333333333301</v>
      </c>
      <c r="Z272" s="1">
        <v>743.05833333333305</v>
      </c>
      <c r="AA272" s="1">
        <v>743.95833333333303</v>
      </c>
      <c r="AB272" s="1">
        <v>786.76666666666597</v>
      </c>
      <c r="AC272" s="1">
        <v>843.69166666666604</v>
      </c>
      <c r="AD272" s="1">
        <v>921.94166666666604</v>
      </c>
      <c r="AE272" s="1">
        <v>947.52499999999998</v>
      </c>
      <c r="AF272" s="1">
        <v>996.20833333333303</v>
      </c>
      <c r="AG272" s="1">
        <v>823.81666666666604</v>
      </c>
      <c r="AH272" s="1">
        <v>718.42499999999995</v>
      </c>
      <c r="AI272" s="1">
        <v>608.46666666666601</v>
      </c>
      <c r="AJ272" s="1">
        <v>578.85</v>
      </c>
      <c r="AK272" s="1">
        <v>370.46666666666601</v>
      </c>
      <c r="AL272" s="1">
        <v>187.27500000000001</v>
      </c>
      <c r="AM272" s="1">
        <v>15477.8833333333</v>
      </c>
      <c r="AN272" s="1">
        <v>0</v>
      </c>
      <c r="AO272" s="1">
        <v>3070.0166666666601</v>
      </c>
      <c r="AP272" s="1">
        <v>1542.24166666666</v>
      </c>
      <c r="AQ272" s="1">
        <v>0</v>
      </c>
      <c r="AR272" s="1">
        <v>195618</v>
      </c>
      <c r="AS272" s="1">
        <v>194802</v>
      </c>
      <c r="AT272" s="1">
        <v>103035</v>
      </c>
      <c r="AU272" s="1">
        <v>98611</v>
      </c>
      <c r="AV272" s="1">
        <v>1270.40112304687</v>
      </c>
      <c r="AW272" s="1">
        <v>1347.36254882812</v>
      </c>
      <c r="AX272" s="1">
        <v>1454.84057617187</v>
      </c>
      <c r="AZ272" s="1">
        <v>1488.09619140625</v>
      </c>
      <c r="BA272" s="1">
        <v>1473.32604980468</v>
      </c>
      <c r="BB272" s="1">
        <v>1297.02575683593</v>
      </c>
      <c r="BC272" s="1">
        <v>2406.84912109375</v>
      </c>
      <c r="BD272" s="1">
        <v>1465.18627929687</v>
      </c>
      <c r="BE272" s="1">
        <v>1213.45043945312</v>
      </c>
      <c r="BG272" s="1">
        <v>5609.2021484375</v>
      </c>
      <c r="BH272" s="1">
        <f t="shared" si="12"/>
        <v>19025.74023437496</v>
      </c>
      <c r="BI272" s="1">
        <f t="shared" si="13"/>
        <v>3547.8569010416595</v>
      </c>
      <c r="BJ272" s="1">
        <f t="shared" si="14"/>
        <v>12587288.590268929</v>
      </c>
    </row>
    <row r="273" spans="1:62" x14ac:dyDescent="0.25">
      <c r="A273" s="1">
        <v>199631</v>
      </c>
      <c r="B273" s="1">
        <v>199466</v>
      </c>
      <c r="C273" s="1">
        <v>238</v>
      </c>
      <c r="D273" s="1">
        <v>2</v>
      </c>
      <c r="E273" s="1">
        <v>238</v>
      </c>
      <c r="F273" s="1">
        <v>238</v>
      </c>
      <c r="G273" s="1">
        <v>5</v>
      </c>
      <c r="H273" s="1">
        <v>5</v>
      </c>
      <c r="I273" s="1">
        <v>153.47999999999999</v>
      </c>
      <c r="J273" s="1">
        <v>153.54</v>
      </c>
      <c r="K273" s="1" t="s">
        <v>130</v>
      </c>
      <c r="L273" s="1">
        <v>1</v>
      </c>
      <c r="M273" s="1" t="s">
        <v>126</v>
      </c>
      <c r="N273" s="1">
        <v>238</v>
      </c>
      <c r="O273" s="1">
        <v>53.475000000000001</v>
      </c>
      <c r="P273" s="1">
        <v>32.174999999999997</v>
      </c>
      <c r="Q273" s="1">
        <v>28.0416666666666</v>
      </c>
      <c r="R273" s="1">
        <v>21.9166666666666</v>
      </c>
      <c r="S273" s="1">
        <v>29.058333333333302</v>
      </c>
      <c r="T273" s="1">
        <v>70.8</v>
      </c>
      <c r="U273" s="1">
        <v>147.625</v>
      </c>
      <c r="V273" s="1">
        <v>201.808333333333</v>
      </c>
      <c r="W273" s="1">
        <v>204.75833333333301</v>
      </c>
      <c r="X273" s="1">
        <v>261.28333333333302</v>
      </c>
      <c r="Y273" s="1">
        <v>328.38333333333298</v>
      </c>
      <c r="Z273" s="1">
        <v>367.40833333333302</v>
      </c>
      <c r="AA273" s="1">
        <v>397.9</v>
      </c>
      <c r="AB273" s="1">
        <v>462.77499999999998</v>
      </c>
      <c r="AC273" s="1">
        <v>777.50833333333298</v>
      </c>
      <c r="AD273" s="1">
        <v>1033.62499999999</v>
      </c>
      <c r="AE273" s="1">
        <v>1144.7750000000001</v>
      </c>
      <c r="AF273" s="1">
        <v>964.76666666666597</v>
      </c>
      <c r="AG273" s="1">
        <v>547.63333333333298</v>
      </c>
      <c r="AH273" s="1">
        <v>342.60833333333301</v>
      </c>
      <c r="AI273" s="1">
        <v>256.64166666666603</v>
      </c>
      <c r="AJ273" s="1">
        <v>256.308333333333</v>
      </c>
      <c r="AK273" s="1">
        <v>208.05</v>
      </c>
      <c r="AL273" s="1">
        <v>110.875</v>
      </c>
      <c r="AM273" s="1">
        <v>8250.1999999999898</v>
      </c>
      <c r="AN273" s="1">
        <v>1</v>
      </c>
      <c r="AO273" s="1">
        <v>1556.4666666666601</v>
      </c>
      <c r="AP273" s="1">
        <v>890.24166666666599</v>
      </c>
      <c r="AQ273" s="1">
        <v>996.54166666666595</v>
      </c>
      <c r="AR273" s="1">
        <v>195631</v>
      </c>
      <c r="AS273" s="1">
        <v>195466</v>
      </c>
      <c r="AT273" s="1">
        <v>116654</v>
      </c>
      <c r="AU273" s="1">
        <v>118667</v>
      </c>
      <c r="AV273" s="1">
        <v>863.80316162109295</v>
      </c>
      <c r="AW273" s="1">
        <v>1505.16979980468</v>
      </c>
      <c r="AX273" s="1">
        <v>1477.26953125</v>
      </c>
      <c r="AY273" s="1">
        <v>2550.400390625</v>
      </c>
      <c r="AZ273" s="1">
        <v>543.08343505859295</v>
      </c>
      <c r="BA273" s="1">
        <v>1393.02758789062</v>
      </c>
      <c r="BB273" s="1">
        <v>543.08343505859295</v>
      </c>
      <c r="BC273" s="1">
        <v>2382.3115234375</v>
      </c>
      <c r="BD273" s="1">
        <v>1577.95764160156</v>
      </c>
      <c r="BE273" s="1">
        <v>465.03338623046801</v>
      </c>
      <c r="BF273" s="1">
        <v>113</v>
      </c>
      <c r="BG273" s="1">
        <v>4707.91162109375</v>
      </c>
      <c r="BH273" s="1">
        <f t="shared" si="12"/>
        <v>18122.05151367186</v>
      </c>
      <c r="BI273" s="1">
        <f t="shared" si="13"/>
        <v>9871.8515136718706</v>
      </c>
      <c r="BJ273" s="1">
        <f t="shared" si="14"/>
        <v>97453452.307985604</v>
      </c>
    </row>
    <row r="274" spans="1:62" x14ac:dyDescent="0.25">
      <c r="A274" s="1">
        <v>199634</v>
      </c>
      <c r="B274" s="1">
        <v>199251</v>
      </c>
      <c r="C274" s="1">
        <v>111</v>
      </c>
      <c r="D274" s="1">
        <v>2</v>
      </c>
      <c r="E274" s="1">
        <v>111</v>
      </c>
      <c r="F274" s="1">
        <v>111</v>
      </c>
      <c r="G274" s="1">
        <v>167</v>
      </c>
      <c r="H274" s="1">
        <v>167</v>
      </c>
      <c r="I274" s="1">
        <v>16.87</v>
      </c>
      <c r="J274" s="1">
        <v>18.190000000000001</v>
      </c>
      <c r="K274" s="1" t="s">
        <v>130</v>
      </c>
      <c r="L274" s="1">
        <v>1</v>
      </c>
      <c r="M274" s="1" t="s">
        <v>126</v>
      </c>
      <c r="N274" s="1">
        <v>111</v>
      </c>
      <c r="O274" s="1">
        <v>55.183333333333302</v>
      </c>
      <c r="P274" s="1">
        <v>43.491666666666603</v>
      </c>
      <c r="Q274" s="1">
        <v>65.774999999999906</v>
      </c>
      <c r="R274" s="1">
        <v>149.27499999999901</v>
      </c>
      <c r="S274" s="1">
        <v>600.33333333333303</v>
      </c>
      <c r="T274" s="1">
        <v>617.9</v>
      </c>
      <c r="U274" s="1">
        <v>898.04999999999905</v>
      </c>
      <c r="V274" s="1">
        <v>1022.2333333333301</v>
      </c>
      <c r="W274" s="1">
        <v>692.19166666666604</v>
      </c>
      <c r="X274" s="1">
        <v>467.64166666666603</v>
      </c>
      <c r="Y274" s="1">
        <v>382.71666666666601</v>
      </c>
      <c r="Z274" s="1">
        <v>356.88333333333298</v>
      </c>
      <c r="AA274" s="1">
        <v>383.01666666666603</v>
      </c>
      <c r="AB274" s="1">
        <v>393.92500000000001</v>
      </c>
      <c r="AC274" s="1">
        <v>411.666666666666</v>
      </c>
      <c r="AD274" s="1">
        <v>423.416666666666</v>
      </c>
      <c r="AE274" s="1">
        <v>419.058333333333</v>
      </c>
      <c r="AF274" s="1">
        <v>391.183333333333</v>
      </c>
      <c r="AG274" s="1">
        <v>312.916666666666</v>
      </c>
      <c r="AH274" s="1">
        <v>318.38333333333298</v>
      </c>
      <c r="AI274" s="1">
        <v>283.32499999999999</v>
      </c>
      <c r="AJ274" s="1">
        <v>315.20833333333297</v>
      </c>
      <c r="AK274" s="1">
        <v>216.65</v>
      </c>
      <c r="AL274" s="1">
        <v>123.591666666666</v>
      </c>
      <c r="AM274" s="1">
        <v>9344.0166666666591</v>
      </c>
      <c r="AN274" s="1">
        <v>0</v>
      </c>
      <c r="AO274" s="1">
        <v>1516.5416666666599</v>
      </c>
      <c r="AP274" s="1">
        <v>631.29999999999995</v>
      </c>
      <c r="AQ274" s="1">
        <v>0</v>
      </c>
      <c r="AR274" s="1">
        <v>195634</v>
      </c>
      <c r="AS274" s="1">
        <v>195251</v>
      </c>
      <c r="AT274" s="1">
        <v>121845</v>
      </c>
      <c r="AU274" s="1">
        <v>119548</v>
      </c>
      <c r="AV274" s="1">
        <v>1225.48376464843</v>
      </c>
      <c r="AW274" s="1">
        <v>1072.24890136718</v>
      </c>
      <c r="AX274" s="1">
        <v>1095.65539550781</v>
      </c>
      <c r="AZ274" s="1">
        <v>1417.3828125</v>
      </c>
      <c r="BA274" s="1">
        <v>1127.07727050781</v>
      </c>
      <c r="BB274" s="1">
        <v>1264.76708984375</v>
      </c>
      <c r="BC274" s="1">
        <v>1727.08337402343</v>
      </c>
      <c r="BD274" s="1">
        <v>1128.25756835937</v>
      </c>
      <c r="BE274" s="1">
        <v>1316.93908691406</v>
      </c>
      <c r="BG274" s="1">
        <v>4464.1826171875</v>
      </c>
      <c r="BH274" s="1">
        <f t="shared" si="12"/>
        <v>15839.07788085934</v>
      </c>
      <c r="BI274" s="1">
        <f t="shared" si="13"/>
        <v>6495.0612141926813</v>
      </c>
      <c r="BJ274" s="1">
        <f t="shared" si="14"/>
        <v>42185820.176110104</v>
      </c>
    </row>
    <row r="275" spans="1:62" x14ac:dyDescent="0.25">
      <c r="A275" s="1">
        <v>199636</v>
      </c>
      <c r="B275" s="1">
        <v>199267</v>
      </c>
      <c r="C275" s="1">
        <v>250</v>
      </c>
      <c r="D275" s="1">
        <v>2</v>
      </c>
      <c r="E275" s="1">
        <v>250</v>
      </c>
      <c r="F275" s="1">
        <v>250</v>
      </c>
      <c r="G275" s="1">
        <v>5</v>
      </c>
      <c r="H275" s="1">
        <v>5</v>
      </c>
      <c r="I275" s="1">
        <v>150.36000000000001</v>
      </c>
      <c r="J275" s="1">
        <v>150.41999999999999</v>
      </c>
      <c r="K275" s="1" t="s">
        <v>130</v>
      </c>
      <c r="L275" s="1">
        <v>1</v>
      </c>
      <c r="M275" s="1" t="s">
        <v>126</v>
      </c>
      <c r="N275" s="1">
        <v>250</v>
      </c>
      <c r="O275" s="1">
        <v>65.133333333333297</v>
      </c>
      <c r="P275" s="1">
        <v>34.641666666666602</v>
      </c>
      <c r="Q275" s="1">
        <v>28.941666666666599</v>
      </c>
      <c r="R275" s="1">
        <v>25.05</v>
      </c>
      <c r="S275" s="1">
        <v>35.108333333333299</v>
      </c>
      <c r="T275" s="1">
        <v>81.816666666666606</v>
      </c>
      <c r="U275" s="1">
        <v>180.59166666666599</v>
      </c>
      <c r="V275" s="1">
        <v>259.25833333333298</v>
      </c>
      <c r="W275" s="1">
        <v>256.5</v>
      </c>
      <c r="X275" s="1">
        <v>326.40833333333302</v>
      </c>
      <c r="Y275" s="1">
        <v>418.49166666666599</v>
      </c>
      <c r="Z275" s="1">
        <v>480.65</v>
      </c>
      <c r="AA275" s="1">
        <v>538.30833333333305</v>
      </c>
      <c r="AB275" s="1">
        <v>642.79999999999995</v>
      </c>
      <c r="AC275" s="1">
        <v>1106</v>
      </c>
      <c r="AD275" s="1">
        <v>1464.0333333333299</v>
      </c>
      <c r="AE275" s="1">
        <v>1521.2916666666599</v>
      </c>
      <c r="AF275" s="1">
        <v>1348.69999999999</v>
      </c>
      <c r="AG275" s="1">
        <v>798.65</v>
      </c>
      <c r="AH275" s="1">
        <v>488.97500000000002</v>
      </c>
      <c r="AI275" s="1">
        <v>367.291666666666</v>
      </c>
      <c r="AJ275" s="1">
        <v>355.32499999999999</v>
      </c>
      <c r="AK275" s="1">
        <v>275.73333333333301</v>
      </c>
      <c r="AL275" s="1">
        <v>146.06666666666601</v>
      </c>
      <c r="AM275" s="1">
        <v>11245.766666666599</v>
      </c>
      <c r="AN275" s="1">
        <v>1</v>
      </c>
      <c r="AO275" s="1">
        <v>2080.25</v>
      </c>
      <c r="AP275" s="1">
        <v>1287.625</v>
      </c>
      <c r="AQ275" s="1">
        <v>1333.2916666666599</v>
      </c>
      <c r="AR275" s="1">
        <v>195636</v>
      </c>
      <c r="AS275" s="1">
        <v>195267</v>
      </c>
      <c r="AT275" s="1">
        <v>198201</v>
      </c>
      <c r="AU275" s="1">
        <v>122271</v>
      </c>
      <c r="AV275" s="1">
        <v>889.63800048828102</v>
      </c>
      <c r="AW275" s="1">
        <v>1603.09216308593</v>
      </c>
      <c r="AX275" s="1">
        <v>1621.98645019531</v>
      </c>
      <c r="AY275" s="1">
        <v>2568.400390625</v>
      </c>
      <c r="AZ275" s="1">
        <v>509.08343505859301</v>
      </c>
      <c r="BA275" s="1">
        <v>1470.26110839843</v>
      </c>
      <c r="BB275" s="1">
        <v>524.08343505859295</v>
      </c>
      <c r="BC275" s="1">
        <v>2685.76025390625</v>
      </c>
      <c r="BD275" s="1">
        <v>1722.66235351562</v>
      </c>
      <c r="BE275" s="1">
        <v>447.03338623046801</v>
      </c>
      <c r="BF275" s="1">
        <v>109</v>
      </c>
      <c r="BG275" s="1">
        <v>5261.6474609375</v>
      </c>
      <c r="BH275" s="1">
        <f t="shared" si="12"/>
        <v>19412.648437499978</v>
      </c>
      <c r="BI275" s="1">
        <f t="shared" si="13"/>
        <v>8166.8817708333791</v>
      </c>
      <c r="BJ275" s="1">
        <f t="shared" si="14"/>
        <v>66697957.858770549</v>
      </c>
    </row>
    <row r="276" spans="1:62" x14ac:dyDescent="0.25">
      <c r="A276" s="1">
        <v>199641</v>
      </c>
      <c r="B276" s="1">
        <v>198816</v>
      </c>
      <c r="C276" s="1">
        <v>230</v>
      </c>
      <c r="D276" s="1">
        <v>2</v>
      </c>
      <c r="E276" s="1">
        <v>230</v>
      </c>
      <c r="F276" s="1">
        <v>230</v>
      </c>
      <c r="G276" s="1">
        <v>5</v>
      </c>
      <c r="H276" s="1">
        <v>5</v>
      </c>
      <c r="I276" s="1">
        <v>156.52000000000001</v>
      </c>
      <c r="J276" s="1">
        <v>156.58000000000001</v>
      </c>
      <c r="K276" s="1" t="s">
        <v>130</v>
      </c>
      <c r="L276" s="1">
        <v>1</v>
      </c>
      <c r="M276" s="1" t="s">
        <v>126</v>
      </c>
      <c r="N276" s="1">
        <v>230</v>
      </c>
      <c r="O276" s="1">
        <v>67.233333333333306</v>
      </c>
      <c r="P276" s="1">
        <v>31.274999999999999</v>
      </c>
      <c r="Q276" s="1">
        <v>25.125</v>
      </c>
      <c r="R276" s="1">
        <v>14.5416666666666</v>
      </c>
      <c r="S276" s="1">
        <v>28.8333333333333</v>
      </c>
      <c r="T276" s="1">
        <v>104.766666666666</v>
      </c>
      <c r="U276" s="1">
        <v>242.558333333333</v>
      </c>
      <c r="V276" s="1">
        <v>339.308333333333</v>
      </c>
      <c r="W276" s="1">
        <v>331.25833333333298</v>
      </c>
      <c r="X276" s="1">
        <v>415.58333333333297</v>
      </c>
      <c r="Y276" s="1">
        <v>524.69166666666604</v>
      </c>
      <c r="Z276" s="1">
        <v>582.31666666666604</v>
      </c>
      <c r="AA276" s="1">
        <v>608.70833333333303</v>
      </c>
      <c r="AB276" s="1">
        <v>661.23333333333301</v>
      </c>
      <c r="AC276" s="1">
        <v>884.26666666666597</v>
      </c>
      <c r="AD276" s="1">
        <v>1094.94166666666</v>
      </c>
      <c r="AE276" s="1">
        <v>1167.6666666666599</v>
      </c>
      <c r="AF276" s="1">
        <v>990.125</v>
      </c>
      <c r="AG276" s="1">
        <v>752.04999999999905</v>
      </c>
      <c r="AH276" s="1">
        <v>519.57499999999902</v>
      </c>
      <c r="AI276" s="1">
        <v>413.35833333333301</v>
      </c>
      <c r="AJ276" s="1">
        <v>418.98333333333301</v>
      </c>
      <c r="AK276" s="1">
        <v>323.94166666666598</v>
      </c>
      <c r="AL276" s="1">
        <v>156.42500000000001</v>
      </c>
      <c r="AM276" s="1">
        <v>10698.766666666599</v>
      </c>
      <c r="AN276" s="1">
        <v>1</v>
      </c>
      <c r="AO276" s="1">
        <v>2376.9499999999998</v>
      </c>
      <c r="AP276" s="1">
        <v>1271.625</v>
      </c>
      <c r="AQ276" s="1">
        <v>1479.7166666666601</v>
      </c>
      <c r="AR276" s="1">
        <v>195641</v>
      </c>
      <c r="AS276" s="1">
        <v>194816</v>
      </c>
      <c r="AT276" s="1">
        <v>109639</v>
      </c>
      <c r="AU276" s="1">
        <v>110855</v>
      </c>
      <c r="AV276" s="1">
        <v>975.22821044921795</v>
      </c>
      <c r="AW276" s="1">
        <v>1460.54052734375</v>
      </c>
      <c r="AX276" s="1">
        <v>1402.82067871093</v>
      </c>
      <c r="AY276" s="1">
        <v>2013.603515625</v>
      </c>
      <c r="AZ276" s="1">
        <v>743.21929931640602</v>
      </c>
      <c r="BA276" s="1">
        <v>1347.55114746093</v>
      </c>
      <c r="BB276" s="1">
        <v>722.34405517578102</v>
      </c>
      <c r="BC276" s="1">
        <v>2201.71948242187</v>
      </c>
      <c r="BD276" s="1">
        <v>1553.83947753906</v>
      </c>
      <c r="BE276" s="1">
        <v>585.56781005859295</v>
      </c>
      <c r="BF276" s="1">
        <v>187.30000305175699</v>
      </c>
      <c r="BG276" s="1">
        <v>4720.08642578125</v>
      </c>
      <c r="BH276" s="1">
        <f t="shared" si="12"/>
        <v>17913.820632934548</v>
      </c>
      <c r="BI276" s="1">
        <f t="shared" si="13"/>
        <v>7215.0539662679494</v>
      </c>
      <c r="BJ276" s="1">
        <f t="shared" si="14"/>
        <v>52057003.73615887</v>
      </c>
    </row>
    <row r="277" spans="1:62" x14ac:dyDescent="0.25">
      <c r="A277" s="1">
        <v>199644</v>
      </c>
      <c r="B277" s="1">
        <v>199727</v>
      </c>
      <c r="C277" s="1">
        <v>51</v>
      </c>
      <c r="D277" s="1">
        <v>2</v>
      </c>
      <c r="E277" s="1">
        <v>51</v>
      </c>
      <c r="F277" s="1">
        <v>51</v>
      </c>
      <c r="G277" s="1">
        <v>405</v>
      </c>
      <c r="H277" s="1">
        <v>405</v>
      </c>
      <c r="I277" s="1">
        <v>0.86</v>
      </c>
      <c r="J277" s="1">
        <v>0.86</v>
      </c>
      <c r="K277" s="1" t="s">
        <v>130</v>
      </c>
      <c r="L277" s="1">
        <v>1</v>
      </c>
      <c r="M277" s="1" t="s">
        <v>126</v>
      </c>
      <c r="N277" s="1">
        <v>51</v>
      </c>
      <c r="O277" s="1">
        <v>21.7</v>
      </c>
      <c r="P277" s="1">
        <v>12.2083333333333</v>
      </c>
      <c r="Q277" s="1">
        <v>11.3333333333333</v>
      </c>
      <c r="R277" s="1">
        <v>11.566666666666601</v>
      </c>
      <c r="S277" s="1">
        <v>45.0833333333333</v>
      </c>
      <c r="T277" s="1">
        <v>172.35</v>
      </c>
      <c r="U277" s="1">
        <v>417.7</v>
      </c>
      <c r="V277" s="1">
        <v>458.75833333333298</v>
      </c>
      <c r="W277" s="1">
        <v>319.36666666666599</v>
      </c>
      <c r="X277" s="1">
        <v>282.2</v>
      </c>
      <c r="Y277" s="1">
        <v>280.45</v>
      </c>
      <c r="Z277" s="1">
        <v>280.27499999999998</v>
      </c>
      <c r="AA277" s="1">
        <v>265.60833333333301</v>
      </c>
      <c r="AB277" s="1">
        <v>270.933333333333</v>
      </c>
      <c r="AC277" s="1">
        <v>298.44999999999902</v>
      </c>
      <c r="AD277" s="1">
        <v>329.45</v>
      </c>
      <c r="AE277" s="1">
        <v>353.55</v>
      </c>
      <c r="AF277" s="1">
        <v>344.683333333333</v>
      </c>
      <c r="AG277" s="1">
        <v>307.14166666666603</v>
      </c>
      <c r="AH277" s="1">
        <v>253.49166666666599</v>
      </c>
      <c r="AI277" s="1">
        <v>178.833333333333</v>
      </c>
      <c r="AJ277" s="1">
        <v>157.89999999999901</v>
      </c>
      <c r="AK277" s="1">
        <v>107.808333333333</v>
      </c>
      <c r="AL277" s="1">
        <v>63.575000000000003</v>
      </c>
      <c r="AM277" s="1">
        <v>5244.4166666666597</v>
      </c>
      <c r="AN277" s="1">
        <v>0</v>
      </c>
      <c r="AO277" s="1">
        <v>1097.2666666666601</v>
      </c>
      <c r="AP277" s="1">
        <v>560.63333333333298</v>
      </c>
      <c r="AQ277" s="1">
        <v>0</v>
      </c>
      <c r="AR277" s="1">
        <v>195644</v>
      </c>
      <c r="AS277" s="1">
        <v>195727</v>
      </c>
      <c r="AT277" s="1">
        <v>115027</v>
      </c>
      <c r="AU277" s="1">
        <v>114982</v>
      </c>
      <c r="AV277" s="1">
        <v>755.59075927734295</v>
      </c>
      <c r="AW277" s="1">
        <v>1113.69799804687</v>
      </c>
      <c r="AX277" s="1">
        <v>1108.63720703125</v>
      </c>
      <c r="AZ277" s="1">
        <v>539.54693603515602</v>
      </c>
      <c r="BA277" s="1">
        <v>977.99859619140602</v>
      </c>
      <c r="BB277" s="1">
        <v>475.54693603515602</v>
      </c>
      <c r="BC277" s="1">
        <v>1855.8623046875</v>
      </c>
      <c r="BD277" s="1">
        <v>1121.90270996093</v>
      </c>
      <c r="BE277" s="1">
        <v>483.54187011718699</v>
      </c>
      <c r="BG277" s="1">
        <v>3579.77026367187</v>
      </c>
      <c r="BH277" s="1">
        <f t="shared" si="12"/>
        <v>12012.095581054667</v>
      </c>
      <c r="BI277" s="1">
        <f t="shared" si="13"/>
        <v>6767.6789143880078</v>
      </c>
      <c r="BJ277" s="1">
        <f t="shared" si="14"/>
        <v>45801477.888252042</v>
      </c>
    </row>
    <row r="278" spans="1:62" x14ac:dyDescent="0.25">
      <c r="A278" s="1">
        <v>199646</v>
      </c>
      <c r="B278" s="1">
        <v>199181</v>
      </c>
      <c r="C278" s="1">
        <v>184</v>
      </c>
      <c r="D278" s="1">
        <v>2</v>
      </c>
      <c r="E278" s="1">
        <v>184</v>
      </c>
      <c r="F278" s="1">
        <v>184</v>
      </c>
      <c r="G278" s="1">
        <v>5</v>
      </c>
      <c r="H278" s="1">
        <v>5</v>
      </c>
      <c r="I278" s="1">
        <v>153.47999999999999</v>
      </c>
      <c r="J278" s="1">
        <v>153.54</v>
      </c>
      <c r="K278" s="1" t="s">
        <v>130</v>
      </c>
      <c r="L278" s="1">
        <v>1</v>
      </c>
      <c r="M278" s="1" t="s">
        <v>126</v>
      </c>
      <c r="N278" s="1">
        <v>184</v>
      </c>
      <c r="O278" s="1">
        <v>32.566666666666599</v>
      </c>
      <c r="P278" s="1">
        <v>25.058333333333302</v>
      </c>
      <c r="Q278" s="1">
        <v>20.891666666666602</v>
      </c>
      <c r="R278" s="1">
        <v>22.841666666666601</v>
      </c>
      <c r="S278" s="1">
        <v>62.341666666666598</v>
      </c>
      <c r="T278" s="1">
        <v>332.94166666666598</v>
      </c>
      <c r="U278" s="1">
        <v>857.58333333333303</v>
      </c>
      <c r="V278" s="1">
        <v>1006.04166666666</v>
      </c>
      <c r="W278" s="1">
        <v>761.23333333333301</v>
      </c>
      <c r="X278" s="1">
        <v>508.45</v>
      </c>
      <c r="Y278" s="1">
        <v>412.65</v>
      </c>
      <c r="Z278" s="1">
        <v>390.375</v>
      </c>
      <c r="AA278" s="1">
        <v>423.36666666666599</v>
      </c>
      <c r="AB278" s="1">
        <v>432.25833333333298</v>
      </c>
      <c r="AC278" s="1">
        <v>443.3</v>
      </c>
      <c r="AD278" s="1">
        <v>460.49166666666599</v>
      </c>
      <c r="AE278" s="1">
        <v>489.84166666666601</v>
      </c>
      <c r="AF278" s="1">
        <v>528.20833333333303</v>
      </c>
      <c r="AG278" s="1">
        <v>432.3</v>
      </c>
      <c r="AH278" s="1">
        <v>247</v>
      </c>
      <c r="AI278" s="1">
        <v>182.36666666666599</v>
      </c>
      <c r="AJ278" s="1">
        <v>167.433333333333</v>
      </c>
      <c r="AK278" s="1">
        <v>113.99166666666601</v>
      </c>
      <c r="AL278" s="1">
        <v>62.1666666666666</v>
      </c>
      <c r="AM278" s="1">
        <v>8415.7000000000007</v>
      </c>
      <c r="AN278" s="1">
        <v>1</v>
      </c>
      <c r="AO278" s="1">
        <v>1658.65</v>
      </c>
      <c r="AP278" s="1">
        <v>679.3</v>
      </c>
      <c r="AQ278" s="1">
        <v>689.65833333333296</v>
      </c>
      <c r="AR278" s="1">
        <v>195646</v>
      </c>
      <c r="AS278" s="1">
        <v>195181</v>
      </c>
      <c r="AT278" s="1">
        <v>118939</v>
      </c>
      <c r="AU278" s="1">
        <v>116656</v>
      </c>
      <c r="AV278" s="1">
        <v>1471.91784667968</v>
      </c>
      <c r="AW278" s="1">
        <v>1057.40112304687</v>
      </c>
      <c r="AX278" s="1">
        <v>1269.85009765625</v>
      </c>
      <c r="AY278" s="1">
        <v>3086.6025390625</v>
      </c>
      <c r="AZ278" s="1">
        <v>1716.71728515625</v>
      </c>
      <c r="BA278" s="1">
        <v>1389.36047363281</v>
      </c>
      <c r="BB278" s="1">
        <v>1512.97973632812</v>
      </c>
      <c r="BC278" s="1">
        <v>1727.19921875</v>
      </c>
      <c r="BD278" s="1">
        <v>1124.40112304687</v>
      </c>
      <c r="BE278" s="1">
        <v>1600.85693359375</v>
      </c>
      <c r="BF278" s="1">
        <v>820.60003662109295</v>
      </c>
      <c r="BG278" s="1">
        <v>5606.5439453125</v>
      </c>
      <c r="BH278" s="1">
        <f t="shared" si="12"/>
        <v>22384.430358886693</v>
      </c>
      <c r="BI278" s="1">
        <f t="shared" si="13"/>
        <v>13968.730358886693</v>
      </c>
      <c r="BJ278" s="1">
        <f t="shared" si="14"/>
        <v>195125427.83928275</v>
      </c>
    </row>
    <row r="279" spans="1:62" x14ac:dyDescent="0.25">
      <c r="A279" s="1">
        <v>199650</v>
      </c>
      <c r="B279" s="1">
        <v>198820</v>
      </c>
      <c r="C279" s="1">
        <v>260</v>
      </c>
      <c r="D279" s="1">
        <v>2</v>
      </c>
      <c r="E279" s="1">
        <v>260</v>
      </c>
      <c r="F279" s="1">
        <v>260</v>
      </c>
      <c r="G279" s="1">
        <v>5</v>
      </c>
      <c r="H279" s="1">
        <v>5</v>
      </c>
      <c r="I279" s="1">
        <v>143.21</v>
      </c>
      <c r="J279" s="1">
        <v>143.27000000000001</v>
      </c>
      <c r="K279" s="1" t="s">
        <v>130</v>
      </c>
      <c r="L279" s="1">
        <v>1</v>
      </c>
      <c r="M279" s="1" t="s">
        <v>126</v>
      </c>
      <c r="N279" s="1">
        <v>260</v>
      </c>
      <c r="O279" s="1">
        <v>69.724999999999994</v>
      </c>
      <c r="P279" s="1">
        <v>34.558333333333302</v>
      </c>
      <c r="Q279" s="1">
        <v>29.233333333333299</v>
      </c>
      <c r="R279" s="1">
        <v>25.591666666666601</v>
      </c>
      <c r="S279" s="1">
        <v>30.858333333333299</v>
      </c>
      <c r="T279" s="1">
        <v>71.625</v>
      </c>
      <c r="U279" s="1">
        <v>171.25</v>
      </c>
      <c r="V279" s="1">
        <v>253.74166666666599</v>
      </c>
      <c r="W279" s="1">
        <v>247.5</v>
      </c>
      <c r="X279" s="1">
        <v>306.58333333333297</v>
      </c>
      <c r="Y279" s="1">
        <v>387.95833333333297</v>
      </c>
      <c r="Z279" s="1">
        <v>432.05</v>
      </c>
      <c r="AA279" s="1">
        <v>466.48333333333301</v>
      </c>
      <c r="AB279" s="1">
        <v>528.13333333333298</v>
      </c>
      <c r="AC279" s="1">
        <v>768.16666666666595</v>
      </c>
      <c r="AD279" s="1">
        <v>964.35833333333301</v>
      </c>
      <c r="AE279" s="1">
        <v>960.60833333333301</v>
      </c>
      <c r="AF279" s="1">
        <v>850.70833333333303</v>
      </c>
      <c r="AG279" s="1">
        <v>591.54166666666595</v>
      </c>
      <c r="AH279" s="1">
        <v>394.35833333333301</v>
      </c>
      <c r="AI279" s="1">
        <v>309.25</v>
      </c>
      <c r="AJ279" s="1">
        <v>290.52499999999998</v>
      </c>
      <c r="AK279" s="1">
        <v>231.641666666666</v>
      </c>
      <c r="AL279" s="1">
        <v>128.85</v>
      </c>
      <c r="AM279" s="1">
        <v>8545.2999999999902</v>
      </c>
      <c r="AN279" s="1">
        <v>1</v>
      </c>
      <c r="AO279" s="1">
        <v>1814.625</v>
      </c>
      <c r="AP279" s="1">
        <v>985.89999999999895</v>
      </c>
      <c r="AQ279" s="1">
        <v>1150.2333333333299</v>
      </c>
      <c r="AR279" s="1">
        <v>195650</v>
      </c>
      <c r="AS279" s="1">
        <v>194820</v>
      </c>
      <c r="AT279" s="1">
        <v>138978</v>
      </c>
      <c r="AU279" s="1">
        <v>142726</v>
      </c>
      <c r="AV279" s="1">
        <v>607.62030029296795</v>
      </c>
      <c r="AW279" s="1">
        <v>1501.29675292968</v>
      </c>
      <c r="AX279" s="1">
        <v>1478.12133789062</v>
      </c>
      <c r="AY279" s="1">
        <v>1645.400390625</v>
      </c>
      <c r="AZ279" s="1">
        <v>358.25848388671801</v>
      </c>
      <c r="BA279" s="1">
        <v>1237.59436035156</v>
      </c>
      <c r="BB279" s="1">
        <v>367.633544921875</v>
      </c>
      <c r="BC279" s="1">
        <v>2286.9111328125</v>
      </c>
      <c r="BD279" s="1">
        <v>1555.96325683593</v>
      </c>
      <c r="BE279" s="1">
        <v>298.18341064453102</v>
      </c>
      <c r="BF279" s="1">
        <v>51</v>
      </c>
      <c r="BG279" s="1">
        <v>3864.57934570312</v>
      </c>
      <c r="BH279" s="1">
        <f t="shared" si="12"/>
        <v>15252.562316894502</v>
      </c>
      <c r="BI279" s="1">
        <f t="shared" si="13"/>
        <v>6707.262316894512</v>
      </c>
      <c r="BJ279" s="1">
        <f t="shared" si="14"/>
        <v>44987367.787633136</v>
      </c>
    </row>
    <row r="280" spans="1:62" x14ac:dyDescent="0.25">
      <c r="A280" s="1">
        <v>199653</v>
      </c>
      <c r="B280" s="1">
        <v>199222</v>
      </c>
      <c r="C280" s="1">
        <v>163</v>
      </c>
      <c r="D280" s="1">
        <v>2</v>
      </c>
      <c r="E280" s="1">
        <v>163</v>
      </c>
      <c r="F280" s="1">
        <v>163</v>
      </c>
      <c r="G280" s="1">
        <v>5</v>
      </c>
      <c r="H280" s="1">
        <v>5</v>
      </c>
      <c r="I280" s="1">
        <v>148.07</v>
      </c>
      <c r="J280" s="1">
        <v>148.13</v>
      </c>
      <c r="K280" s="1" t="s">
        <v>130</v>
      </c>
      <c r="L280" s="1">
        <v>1</v>
      </c>
      <c r="M280" s="1" t="s">
        <v>126</v>
      </c>
      <c r="N280" s="1">
        <v>163</v>
      </c>
      <c r="O280" s="1">
        <v>33.0416666666666</v>
      </c>
      <c r="P280" s="1">
        <v>22.591666666666601</v>
      </c>
      <c r="Q280" s="1">
        <v>20.891666666666602</v>
      </c>
      <c r="R280" s="1">
        <v>35.191666666666599</v>
      </c>
      <c r="S280" s="1">
        <v>131.48333333333301</v>
      </c>
      <c r="T280" s="1">
        <v>560.97500000000002</v>
      </c>
      <c r="U280" s="1">
        <v>1122.43333333333</v>
      </c>
      <c r="V280" s="1">
        <v>1244.68333333333</v>
      </c>
      <c r="W280" s="1">
        <v>868.25833333333298</v>
      </c>
      <c r="X280" s="1">
        <v>603.94999999999902</v>
      </c>
      <c r="Y280" s="1">
        <v>522.34166666666601</v>
      </c>
      <c r="Z280" s="1">
        <v>513.85</v>
      </c>
      <c r="AA280" s="1">
        <v>536.19999999999902</v>
      </c>
      <c r="AB280" s="1">
        <v>557.07500000000005</v>
      </c>
      <c r="AC280" s="1">
        <v>560.28333333333296</v>
      </c>
      <c r="AD280" s="1">
        <v>573.56666666666604</v>
      </c>
      <c r="AE280" s="1">
        <v>604.52499999999998</v>
      </c>
      <c r="AF280" s="1">
        <v>634.83333333333303</v>
      </c>
      <c r="AG280" s="1">
        <v>527.27499999999998</v>
      </c>
      <c r="AH280" s="1">
        <v>306.875</v>
      </c>
      <c r="AI280" s="1">
        <v>243.49166666666599</v>
      </c>
      <c r="AJ280" s="1">
        <v>220.625</v>
      </c>
      <c r="AK280" s="1">
        <v>140.266666666666</v>
      </c>
      <c r="AL280" s="1">
        <v>73.733333333333306</v>
      </c>
      <c r="AM280" s="1">
        <v>10658.4416666666</v>
      </c>
      <c r="AN280" s="1">
        <v>1</v>
      </c>
      <c r="AO280" s="1">
        <v>2129.4666666666599</v>
      </c>
      <c r="AP280" s="1">
        <v>834.15</v>
      </c>
      <c r="AQ280" s="1">
        <v>921.31666666666604</v>
      </c>
      <c r="AR280" s="1">
        <v>195653</v>
      </c>
      <c r="AS280" s="1">
        <v>195222</v>
      </c>
      <c r="AT280" s="1">
        <v>130346</v>
      </c>
      <c r="AU280" s="1">
        <v>125766</v>
      </c>
      <c r="AV280" s="1">
        <v>1146.21252441406</v>
      </c>
      <c r="AW280" s="1">
        <v>654.77587890625</v>
      </c>
      <c r="AX280" s="1">
        <v>830.60046386718705</v>
      </c>
      <c r="AY280" s="1">
        <v>2200.2021484375</v>
      </c>
      <c r="AZ280" s="1">
        <v>1400.31274414062</v>
      </c>
      <c r="BA280" s="1">
        <v>962.28576660156205</v>
      </c>
      <c r="BB280" s="1">
        <v>1202.55346679687</v>
      </c>
      <c r="BC280" s="1">
        <v>1254.19921875</v>
      </c>
      <c r="BD280" s="1">
        <v>692.77587890625</v>
      </c>
      <c r="BE280" s="1">
        <v>1291.30737304687</v>
      </c>
      <c r="BF280" s="1">
        <v>606.5</v>
      </c>
      <c r="BG280" s="1">
        <v>4101.14599609375</v>
      </c>
      <c r="BH280" s="1">
        <f t="shared" si="12"/>
        <v>16342.871459960919</v>
      </c>
      <c r="BI280" s="1">
        <f t="shared" si="13"/>
        <v>5684.4297932943191</v>
      </c>
      <c r="BJ280" s="1">
        <f t="shared" si="14"/>
        <v>32312742.074892096</v>
      </c>
    </row>
    <row r="281" spans="1:62" x14ac:dyDescent="0.25">
      <c r="A281" s="1">
        <v>199666</v>
      </c>
      <c r="B281" s="1">
        <v>199566</v>
      </c>
      <c r="C281" s="1">
        <v>180</v>
      </c>
      <c r="D281" s="1">
        <v>2</v>
      </c>
      <c r="E281" s="1">
        <v>180</v>
      </c>
      <c r="F281" s="1">
        <v>180</v>
      </c>
      <c r="G281" s="1">
        <v>5</v>
      </c>
      <c r="H281" s="1">
        <v>5</v>
      </c>
      <c r="I281" s="1">
        <v>188.47</v>
      </c>
      <c r="J281" s="1">
        <v>188.53</v>
      </c>
      <c r="K281" s="1" t="s">
        <v>130</v>
      </c>
      <c r="L281" s="1">
        <v>1</v>
      </c>
      <c r="M281" s="1" t="s">
        <v>126</v>
      </c>
      <c r="N281" s="1">
        <v>180</v>
      </c>
      <c r="O281" s="1">
        <v>36.591666666666598</v>
      </c>
      <c r="P281" s="1">
        <v>24.95</v>
      </c>
      <c r="Q281" s="1">
        <v>19.108333333333299</v>
      </c>
      <c r="R281" s="1">
        <v>24.4583333333333</v>
      </c>
      <c r="S281" s="1">
        <v>89.125</v>
      </c>
      <c r="T281" s="1">
        <v>353.31666666666598</v>
      </c>
      <c r="U281" s="1">
        <v>616.45833333333303</v>
      </c>
      <c r="V281" s="1">
        <v>588.25833333333298</v>
      </c>
      <c r="W281" s="1">
        <v>479.53333333333302</v>
      </c>
      <c r="X281" s="1">
        <v>485.36666666666599</v>
      </c>
      <c r="Y281" s="1">
        <v>490.31666666666598</v>
      </c>
      <c r="Z281" s="1">
        <v>487.34166666666601</v>
      </c>
      <c r="AA281" s="1">
        <v>499.08333333333297</v>
      </c>
      <c r="AB281" s="1">
        <v>527.03333333333296</v>
      </c>
      <c r="AC281" s="1">
        <v>624.82499999999902</v>
      </c>
      <c r="AD281" s="1">
        <v>746.69166666666604</v>
      </c>
      <c r="AE281" s="1">
        <v>908.48333333333301</v>
      </c>
      <c r="AF281" s="1">
        <v>932.64166666666597</v>
      </c>
      <c r="AG281" s="1">
        <v>518.95000000000005</v>
      </c>
      <c r="AH281" s="1">
        <v>362.69166666666598</v>
      </c>
      <c r="AI281" s="1">
        <v>298.375</v>
      </c>
      <c r="AJ281" s="1">
        <v>274.97500000000002</v>
      </c>
      <c r="AK281" s="1">
        <v>173.791666666666</v>
      </c>
      <c r="AL281" s="1">
        <v>92.858333333333306</v>
      </c>
      <c r="AM281" s="1">
        <v>9655.2250000000004</v>
      </c>
      <c r="AN281" s="1">
        <v>1</v>
      </c>
      <c r="AO281" s="1">
        <v>2003.7750000000001</v>
      </c>
      <c r="AP281" s="1">
        <v>881.64166666666597</v>
      </c>
      <c r="AQ281" s="1">
        <v>1034.2333333333299</v>
      </c>
      <c r="AR281" s="1">
        <v>195666</v>
      </c>
      <c r="AS281" s="1">
        <v>195566</v>
      </c>
      <c r="AT281" s="1">
        <v>28018</v>
      </c>
      <c r="AU281" s="1">
        <v>185686</v>
      </c>
      <c r="AV281" s="1">
        <v>835.14288330078102</v>
      </c>
      <c r="AW281" s="1">
        <v>589</v>
      </c>
      <c r="AX281" s="1">
        <v>618</v>
      </c>
      <c r="AY281" s="1">
        <v>1420</v>
      </c>
      <c r="AZ281" s="1">
        <v>1005.59185791015</v>
      </c>
      <c r="BA281" s="1">
        <v>744.14288330078102</v>
      </c>
      <c r="BB281" s="1">
        <v>762.59185791015602</v>
      </c>
      <c r="BC281" s="1">
        <v>874.64990234375</v>
      </c>
      <c r="BD281" s="1">
        <v>598</v>
      </c>
      <c r="BE281" s="1">
        <v>843.71673583984295</v>
      </c>
      <c r="BF281" s="1">
        <v>345.29998779296801</v>
      </c>
      <c r="BG281" s="1">
        <v>3239.57153320312</v>
      </c>
      <c r="BH281" s="1">
        <f t="shared" si="12"/>
        <v>11875.70764160155</v>
      </c>
      <c r="BI281" s="1">
        <f t="shared" si="13"/>
        <v>2220.4826416015494</v>
      </c>
      <c r="BJ281" s="1">
        <f t="shared" si="14"/>
        <v>4930543.1616537953</v>
      </c>
    </row>
    <row r="282" spans="1:62" x14ac:dyDescent="0.25">
      <c r="A282" s="1">
        <v>199676</v>
      </c>
      <c r="B282" s="1">
        <v>199677</v>
      </c>
      <c r="C282" s="1">
        <v>213</v>
      </c>
      <c r="D282" s="1">
        <v>2</v>
      </c>
      <c r="E282" s="1">
        <v>213</v>
      </c>
      <c r="F282" s="1">
        <v>213</v>
      </c>
      <c r="G282" s="1">
        <v>5</v>
      </c>
      <c r="H282" s="1">
        <v>5</v>
      </c>
      <c r="I282" s="1">
        <v>148.07</v>
      </c>
      <c r="J282" s="1">
        <v>148.13</v>
      </c>
      <c r="K282" s="1" t="s">
        <v>130</v>
      </c>
      <c r="L282" s="1">
        <v>1</v>
      </c>
      <c r="M282" s="1" t="s">
        <v>126</v>
      </c>
      <c r="N282" s="1">
        <v>213</v>
      </c>
      <c r="O282" s="1">
        <v>76.5833333333333</v>
      </c>
      <c r="P282" s="1">
        <v>40.774999999999999</v>
      </c>
      <c r="Q282" s="1">
        <v>32.841666666666598</v>
      </c>
      <c r="R282" s="1">
        <v>27.141666666666602</v>
      </c>
      <c r="S282" s="1">
        <v>37.816666666666599</v>
      </c>
      <c r="T282" s="1">
        <v>89</v>
      </c>
      <c r="U282" s="1">
        <v>195.458333333333</v>
      </c>
      <c r="V282" s="1">
        <v>284.791666666666</v>
      </c>
      <c r="W282" s="1">
        <v>279.92499999999899</v>
      </c>
      <c r="X282" s="1">
        <v>354.15833333333302</v>
      </c>
      <c r="Y282" s="1">
        <v>461.27499999999998</v>
      </c>
      <c r="Z282" s="1">
        <v>525.33333333333303</v>
      </c>
      <c r="AA282" s="1">
        <v>590.03333333333296</v>
      </c>
      <c r="AB282" s="1">
        <v>692.52499999999998</v>
      </c>
      <c r="AC282" s="1">
        <v>1133.825</v>
      </c>
      <c r="AD282" s="1">
        <v>1476.2750000000001</v>
      </c>
      <c r="AE282" s="1">
        <v>1525.0166666666601</v>
      </c>
      <c r="AF282" s="1">
        <v>1363.18333333333</v>
      </c>
      <c r="AG282" s="1">
        <v>851</v>
      </c>
      <c r="AH282" s="1">
        <v>531.40833333333296</v>
      </c>
      <c r="AI282" s="1">
        <v>406.61666666666599</v>
      </c>
      <c r="AJ282" s="1">
        <v>389.2</v>
      </c>
      <c r="AK282" s="1">
        <v>309.058333333333</v>
      </c>
      <c r="AL282" s="1">
        <v>166.56666666666601</v>
      </c>
      <c r="AM282" s="1">
        <v>11839.8083333333</v>
      </c>
      <c r="AN282" s="1">
        <v>1</v>
      </c>
      <c r="AO282" s="1">
        <v>2269.1666666666601</v>
      </c>
      <c r="AP282" s="1">
        <v>1382.4083333333299</v>
      </c>
      <c r="AQ282" s="1">
        <v>1486.6</v>
      </c>
      <c r="AR282" s="1">
        <v>195676</v>
      </c>
      <c r="AS282" s="1">
        <v>195677</v>
      </c>
      <c r="AT282" s="1">
        <v>125216</v>
      </c>
      <c r="AU282" s="1">
        <v>130332</v>
      </c>
      <c r="AV282" s="1">
        <v>626.13781738281205</v>
      </c>
      <c r="AW282" s="1">
        <v>1426.53259277343</v>
      </c>
      <c r="AX282" s="1">
        <v>1391.68322753906</v>
      </c>
      <c r="AY282" s="1">
        <v>1583</v>
      </c>
      <c r="AZ282" s="1">
        <v>344.08343505859301</v>
      </c>
      <c r="BA282" s="1">
        <v>1184.76110839843</v>
      </c>
      <c r="BB282" s="1">
        <v>359.08343505859301</v>
      </c>
      <c r="BC282" s="1">
        <v>2215.16064453125</v>
      </c>
      <c r="BD282" s="1">
        <v>1574.17333984375</v>
      </c>
      <c r="BE282" s="1">
        <v>288.03338623046801</v>
      </c>
      <c r="BF282" s="1">
        <v>68</v>
      </c>
      <c r="BG282" s="1">
        <v>3845.84716796875</v>
      </c>
      <c r="BH282" s="1">
        <f t="shared" si="12"/>
        <v>14906.496154785136</v>
      </c>
      <c r="BI282" s="1">
        <f t="shared" si="13"/>
        <v>3066.6878214518365</v>
      </c>
      <c r="BJ282" s="1">
        <f t="shared" si="14"/>
        <v>9404574.1942410115</v>
      </c>
    </row>
    <row r="283" spans="1:62" x14ac:dyDescent="0.25">
      <c r="A283" s="1">
        <v>199681</v>
      </c>
      <c r="B283" s="1">
        <v>199250</v>
      </c>
      <c r="C283" s="1">
        <v>3</v>
      </c>
      <c r="D283" s="1">
        <v>2</v>
      </c>
      <c r="E283" s="1">
        <v>3</v>
      </c>
      <c r="F283" s="1">
        <v>3</v>
      </c>
      <c r="G283" s="1">
        <v>405</v>
      </c>
      <c r="H283" s="1">
        <v>405</v>
      </c>
      <c r="I283" s="1">
        <v>1.71</v>
      </c>
      <c r="J283" s="1">
        <v>1.71</v>
      </c>
      <c r="K283" s="1" t="s">
        <v>130</v>
      </c>
      <c r="L283" s="1">
        <v>1</v>
      </c>
      <c r="M283" s="1" t="s">
        <v>126</v>
      </c>
      <c r="N283" s="1">
        <v>3</v>
      </c>
      <c r="O283" s="1">
        <v>58.933333333333302</v>
      </c>
      <c r="P283" s="1">
        <v>29.258333333333301</v>
      </c>
      <c r="Q283" s="1">
        <v>23.5</v>
      </c>
      <c r="R283" s="1">
        <v>23.233333333333299</v>
      </c>
      <c r="S283" s="1">
        <v>62.216666666666598</v>
      </c>
      <c r="T283" s="1">
        <v>128.71666666666599</v>
      </c>
      <c r="U283" s="1">
        <v>294.29999999999899</v>
      </c>
      <c r="V283" s="1">
        <v>324.72500000000002</v>
      </c>
      <c r="W283" s="1">
        <v>304.23333333333301</v>
      </c>
      <c r="X283" s="1">
        <v>297.03333333333302</v>
      </c>
      <c r="Y283" s="1">
        <v>299.20833333333297</v>
      </c>
      <c r="Z283" s="1">
        <v>351.96666666666601</v>
      </c>
      <c r="AA283" s="1">
        <v>382.416666666666</v>
      </c>
      <c r="AB283" s="1">
        <v>433.416666666666</v>
      </c>
      <c r="AC283" s="1">
        <v>536</v>
      </c>
      <c r="AD283" s="1">
        <v>655.40833333333296</v>
      </c>
      <c r="AE283" s="1">
        <v>800.94166666666604</v>
      </c>
      <c r="AF283" s="1">
        <v>945.31666666666604</v>
      </c>
      <c r="AG283" s="1">
        <v>666.02499999999998</v>
      </c>
      <c r="AH283" s="1">
        <v>501.75833333333298</v>
      </c>
      <c r="AI283" s="1">
        <v>432.6</v>
      </c>
      <c r="AJ283" s="1">
        <v>399.2</v>
      </c>
      <c r="AK283" s="1">
        <v>266.46666666666601</v>
      </c>
      <c r="AL283" s="1">
        <v>136.84166666666599</v>
      </c>
      <c r="AM283" s="1">
        <v>8353.7166666666599</v>
      </c>
      <c r="AN283" s="1">
        <v>0</v>
      </c>
      <c r="AO283" s="1">
        <v>1467.00833333333</v>
      </c>
      <c r="AP283" s="1">
        <v>1167.7833333333299</v>
      </c>
      <c r="AQ283" s="1">
        <v>0</v>
      </c>
      <c r="AR283" s="1">
        <v>195681</v>
      </c>
      <c r="AS283" s="1">
        <v>195250</v>
      </c>
      <c r="AT283" s="1">
        <v>184274</v>
      </c>
      <c r="AU283" s="1">
        <v>114406</v>
      </c>
      <c r="AV283" s="1">
        <v>1125.85693359375</v>
      </c>
      <c r="AW283" s="1">
        <v>1357.20739746093</v>
      </c>
      <c r="AX283" s="1">
        <v>1361.603515625</v>
      </c>
      <c r="AZ283" s="1">
        <v>1125.24536132812</v>
      </c>
      <c r="BA283" s="1">
        <v>1319.91674804687</v>
      </c>
      <c r="BB283" s="1">
        <v>1043.37145996093</v>
      </c>
      <c r="BC283" s="1">
        <v>2240.05981445312</v>
      </c>
      <c r="BD283" s="1">
        <v>1429.53173828125</v>
      </c>
      <c r="BE283" s="1">
        <v>932.60076904296795</v>
      </c>
      <c r="BG283" s="1">
        <v>4843.666015625</v>
      </c>
      <c r="BH283" s="1">
        <f t="shared" si="12"/>
        <v>16779.05975341794</v>
      </c>
      <c r="BI283" s="1">
        <f t="shared" si="13"/>
        <v>8425.3430867512798</v>
      </c>
      <c r="BJ283" s="1">
        <f t="shared" si="14"/>
        <v>70986406.129467577</v>
      </c>
    </row>
    <row r="284" spans="1:62" x14ac:dyDescent="0.25">
      <c r="A284" s="1">
        <v>199682</v>
      </c>
      <c r="B284" s="1">
        <v>199683</v>
      </c>
      <c r="C284" s="1">
        <v>112</v>
      </c>
      <c r="D284" s="1">
        <v>2</v>
      </c>
      <c r="E284" s="1">
        <v>112</v>
      </c>
      <c r="F284" s="1">
        <v>112</v>
      </c>
      <c r="G284" s="1">
        <v>167</v>
      </c>
      <c r="H284" s="1">
        <v>167</v>
      </c>
      <c r="I284" s="1">
        <v>14.31</v>
      </c>
      <c r="J284" s="1">
        <v>15.59</v>
      </c>
      <c r="K284" s="1" t="s">
        <v>130</v>
      </c>
      <c r="L284" s="1">
        <v>1</v>
      </c>
      <c r="M284" s="1" t="s">
        <v>126</v>
      </c>
      <c r="N284" s="1">
        <v>112</v>
      </c>
      <c r="O284" s="1">
        <v>18.6666666666666</v>
      </c>
      <c r="P284" s="1">
        <v>16.7916666666666</v>
      </c>
      <c r="Q284" s="1">
        <v>32.691666666666599</v>
      </c>
      <c r="R284" s="1">
        <v>90.141666666666595</v>
      </c>
      <c r="S284" s="1">
        <v>405.94166666666598</v>
      </c>
      <c r="T284" s="1">
        <v>377.28333333333302</v>
      </c>
      <c r="U284" s="1">
        <v>523.89166666666597</v>
      </c>
      <c r="V284" s="1">
        <v>566.77499999999998</v>
      </c>
      <c r="W284" s="1">
        <v>351.6</v>
      </c>
      <c r="X284" s="1">
        <v>217.266666666666</v>
      </c>
      <c r="Y284" s="1">
        <v>164.78333333333299</v>
      </c>
      <c r="Z284" s="1">
        <v>146.56666666666601</v>
      </c>
      <c r="AA284" s="1">
        <v>154.266666666666</v>
      </c>
      <c r="AB284" s="1">
        <v>153.94166666666601</v>
      </c>
      <c r="AC284" s="1">
        <v>156.23333333333301</v>
      </c>
      <c r="AD284" s="1">
        <v>169.42500000000001</v>
      </c>
      <c r="AE284" s="1">
        <v>165.49166666666599</v>
      </c>
      <c r="AF284" s="1">
        <v>158.53333333333299</v>
      </c>
      <c r="AG284" s="1">
        <v>116.083333333333</v>
      </c>
      <c r="AH284" s="1">
        <v>118.35</v>
      </c>
      <c r="AI284" s="1">
        <v>108.9</v>
      </c>
      <c r="AJ284" s="1">
        <v>129.80000000000001</v>
      </c>
      <c r="AK284" s="1">
        <v>83.908333333333303</v>
      </c>
      <c r="AL284" s="1">
        <v>36.325000000000003</v>
      </c>
      <c r="AM284" s="1">
        <v>4463.6583333333301</v>
      </c>
      <c r="AN284" s="1">
        <v>0</v>
      </c>
      <c r="AO284" s="1">
        <v>619.55833333333305</v>
      </c>
      <c r="AP284" s="1">
        <v>234.433333333333</v>
      </c>
      <c r="AQ284" s="1">
        <v>0</v>
      </c>
      <c r="AR284" s="1">
        <v>195682</v>
      </c>
      <c r="AS284" s="1">
        <v>195683</v>
      </c>
      <c r="AT284" s="1">
        <v>127116</v>
      </c>
      <c r="AU284" s="1">
        <v>124065</v>
      </c>
      <c r="AV284" s="1">
        <v>1293.66381835937</v>
      </c>
      <c r="AW284" s="1">
        <v>993.36315917968705</v>
      </c>
      <c r="AX284" s="1">
        <v>1058.95971679687</v>
      </c>
      <c r="AZ284" s="1">
        <v>1485.72607421875</v>
      </c>
      <c r="BA284" s="1">
        <v>1122.52258300781</v>
      </c>
      <c r="BB284" s="1">
        <v>1296.90441894531</v>
      </c>
      <c r="BC284" s="1">
        <v>1580.86401367187</v>
      </c>
      <c r="BD284" s="1">
        <v>1052.59326171875</v>
      </c>
      <c r="BE284" s="1">
        <v>1355.26831054687</v>
      </c>
      <c r="BG284" s="1">
        <v>4570.9228515625</v>
      </c>
      <c r="BH284" s="1">
        <f t="shared" si="12"/>
        <v>15810.788208007785</v>
      </c>
      <c r="BI284" s="1">
        <f t="shared" si="13"/>
        <v>11347.129874674454</v>
      </c>
      <c r="BJ284" s="1">
        <f t="shared" si="14"/>
        <v>128757356.39272949</v>
      </c>
    </row>
    <row r="285" spans="1:62" x14ac:dyDescent="0.25">
      <c r="A285" s="1">
        <v>199684</v>
      </c>
      <c r="B285" s="1">
        <v>199685</v>
      </c>
      <c r="C285" s="1">
        <v>236</v>
      </c>
      <c r="D285" s="1">
        <v>2</v>
      </c>
      <c r="E285" s="1">
        <v>236</v>
      </c>
      <c r="F285" s="1">
        <v>236</v>
      </c>
      <c r="G285" s="1">
        <v>5</v>
      </c>
      <c r="H285" s="1">
        <v>5</v>
      </c>
      <c r="I285" s="1">
        <v>177.22</v>
      </c>
      <c r="J285" s="1">
        <v>177.28</v>
      </c>
      <c r="K285" s="1" t="s">
        <v>130</v>
      </c>
      <c r="L285" s="1">
        <v>1</v>
      </c>
      <c r="M285" s="1" t="s">
        <v>126</v>
      </c>
      <c r="N285" s="1">
        <v>236</v>
      </c>
      <c r="O285" s="1">
        <v>18.475000000000001</v>
      </c>
      <c r="P285" s="1">
        <v>12.0166666666666</v>
      </c>
      <c r="Q285" s="1">
        <v>8.3833333333333293</v>
      </c>
      <c r="R285" s="1">
        <v>13.5166666666666</v>
      </c>
      <c r="S285" s="1">
        <v>60.908333333333303</v>
      </c>
      <c r="T285" s="1">
        <v>352.416666666666</v>
      </c>
      <c r="U285" s="1">
        <v>896.26666666666597</v>
      </c>
      <c r="V285" s="1">
        <v>1061.2833333333299</v>
      </c>
      <c r="W285" s="1">
        <v>913.94166666666604</v>
      </c>
      <c r="X285" s="1">
        <v>722.51666666666597</v>
      </c>
      <c r="Y285" s="1">
        <v>571.59166666666601</v>
      </c>
      <c r="Z285" s="1">
        <v>473.75</v>
      </c>
      <c r="AA285" s="1">
        <v>445.75</v>
      </c>
      <c r="AB285" s="1">
        <v>437.00833333333298</v>
      </c>
      <c r="AC285" s="1">
        <v>490.26666666666603</v>
      </c>
      <c r="AD285" s="1">
        <v>519.849999999999</v>
      </c>
      <c r="AE285" s="1">
        <v>582.70000000000005</v>
      </c>
      <c r="AF285" s="1">
        <v>627.5</v>
      </c>
      <c r="AG285" s="1">
        <v>458.77499999999901</v>
      </c>
      <c r="AH285" s="1">
        <v>271.2</v>
      </c>
      <c r="AI285" s="1">
        <v>202.38333333333301</v>
      </c>
      <c r="AJ285" s="1">
        <v>169.85</v>
      </c>
      <c r="AK285" s="1">
        <v>109.383333333333</v>
      </c>
      <c r="AL285" s="1">
        <v>51.858333333333299</v>
      </c>
      <c r="AM285" s="1">
        <v>9471.5916666666599</v>
      </c>
      <c r="AN285" s="1">
        <v>1</v>
      </c>
      <c r="AO285" s="1">
        <v>1928.1</v>
      </c>
      <c r="AP285" s="1">
        <v>729.974999999999</v>
      </c>
      <c r="AQ285" s="1">
        <v>646.77499999999998</v>
      </c>
      <c r="AR285" s="1">
        <v>195684</v>
      </c>
      <c r="AS285" s="1">
        <v>195685</v>
      </c>
      <c r="AT285" s="1">
        <v>50899</v>
      </c>
      <c r="AU285" s="1">
        <v>54192</v>
      </c>
      <c r="AV285" s="1">
        <v>1293.83410644531</v>
      </c>
      <c r="AW285" s="1">
        <v>1156.75073242187</v>
      </c>
      <c r="AX285" s="1">
        <v>1317.76489257812</v>
      </c>
      <c r="AY285" s="1">
        <v>2932.80078125</v>
      </c>
      <c r="AZ285" s="1">
        <v>1561.439453125</v>
      </c>
      <c r="BA285" s="1">
        <v>1387.33129882812</v>
      </c>
      <c r="BB285" s="1">
        <v>1327.81457519531</v>
      </c>
      <c r="BC285" s="1">
        <v>2105.54931640625</v>
      </c>
      <c r="BD285" s="1">
        <v>1142.7275390625</v>
      </c>
      <c r="BE285" s="1">
        <v>1352.33898925781</v>
      </c>
      <c r="BF285" s="1">
        <v>758.09997558593705</v>
      </c>
      <c r="BG285" s="1">
        <v>5336.53466796875</v>
      </c>
      <c r="BH285" s="1">
        <f t="shared" si="12"/>
        <v>21672.986328124978</v>
      </c>
      <c r="BI285" s="1">
        <f t="shared" si="13"/>
        <v>12201.394661458318</v>
      </c>
      <c r="BJ285" s="1">
        <f t="shared" si="14"/>
        <v>148874031.68466356</v>
      </c>
    </row>
    <row r="286" spans="1:62" x14ac:dyDescent="0.25">
      <c r="A286" s="1">
        <v>199687</v>
      </c>
      <c r="B286" s="1">
        <v>199134</v>
      </c>
      <c r="C286" s="1">
        <v>80</v>
      </c>
      <c r="D286" s="1">
        <v>2</v>
      </c>
      <c r="E286" s="1">
        <v>80</v>
      </c>
      <c r="F286" s="1">
        <v>80</v>
      </c>
      <c r="G286" s="1">
        <v>520</v>
      </c>
      <c r="H286" s="1">
        <v>520</v>
      </c>
      <c r="I286" s="1">
        <v>7.98</v>
      </c>
      <c r="J286" s="1">
        <v>7.97</v>
      </c>
      <c r="K286" s="1" t="s">
        <v>130</v>
      </c>
      <c r="L286" s="1">
        <v>1</v>
      </c>
      <c r="M286" s="1" t="s">
        <v>126</v>
      </c>
      <c r="N286" s="1">
        <v>80</v>
      </c>
      <c r="O286" s="1">
        <v>75.966666666666598</v>
      </c>
      <c r="P286" s="1">
        <v>45.85</v>
      </c>
      <c r="Q286" s="1">
        <v>34.066666666666599</v>
      </c>
      <c r="R286" s="1">
        <v>37.5416666666666</v>
      </c>
      <c r="S286" s="1">
        <v>73.966666666666598</v>
      </c>
      <c r="T286" s="1">
        <v>84.7</v>
      </c>
      <c r="U286" s="1">
        <v>208.27500000000001</v>
      </c>
      <c r="V286" s="1">
        <v>380.58333333333297</v>
      </c>
      <c r="W286" s="1">
        <v>467.7</v>
      </c>
      <c r="X286" s="1">
        <v>448.35833333333301</v>
      </c>
      <c r="Y286" s="1">
        <v>326.10000000000002</v>
      </c>
      <c r="Z286" s="1">
        <v>296.76666666666603</v>
      </c>
      <c r="AA286" s="1">
        <v>318.25833333333298</v>
      </c>
      <c r="AB286" s="1">
        <v>313.63333333333298</v>
      </c>
      <c r="AC286" s="1">
        <v>318.58333333333297</v>
      </c>
      <c r="AD286" s="1">
        <v>368.27499999999998</v>
      </c>
      <c r="AE286" s="1">
        <v>385.75833333333298</v>
      </c>
      <c r="AF286" s="1">
        <v>438.03333333333302</v>
      </c>
      <c r="AG286" s="1">
        <v>396.77499999999998</v>
      </c>
      <c r="AH286" s="1">
        <v>425.4</v>
      </c>
      <c r="AI286" s="1">
        <v>362.81666666666598</v>
      </c>
      <c r="AJ286" s="1">
        <v>345.02499999999998</v>
      </c>
      <c r="AK286" s="1">
        <v>238.96666666666599</v>
      </c>
      <c r="AL286" s="1">
        <v>133.92500000000001</v>
      </c>
      <c r="AM286" s="1">
        <v>6525.3249999999998</v>
      </c>
      <c r="AN286" s="1">
        <v>0</v>
      </c>
      <c r="AO286" s="1">
        <v>1254.75833333333</v>
      </c>
      <c r="AP286" s="1">
        <v>822.17499999999905</v>
      </c>
      <c r="AQ286" s="1">
        <v>0</v>
      </c>
      <c r="AR286" s="1">
        <v>195687</v>
      </c>
      <c r="AS286" s="1">
        <v>195134</v>
      </c>
      <c r="AT286" s="1">
        <v>198573</v>
      </c>
      <c r="AU286" s="1">
        <v>183944</v>
      </c>
      <c r="AV286" s="1">
        <v>754.40313720703102</v>
      </c>
      <c r="AW286" s="1">
        <v>809.900634765625</v>
      </c>
      <c r="AX286" s="1">
        <v>1023.69812011718</v>
      </c>
      <c r="AZ286" s="1">
        <v>823.751953125</v>
      </c>
      <c r="BA286" s="1">
        <v>987.227294921875</v>
      </c>
      <c r="BB286" s="1">
        <v>737.751953125</v>
      </c>
      <c r="BC286" s="1">
        <v>1761.54931640625</v>
      </c>
      <c r="BD286" s="1">
        <v>843.900634765625</v>
      </c>
      <c r="BE286" s="1">
        <v>619.601806640625</v>
      </c>
      <c r="BG286" s="1">
        <v>3972.7109375</v>
      </c>
      <c r="BH286" s="1">
        <f t="shared" si="12"/>
        <v>12334.495788574211</v>
      </c>
      <c r="BI286" s="1">
        <f t="shared" si="13"/>
        <v>5809.1707885742117</v>
      </c>
      <c r="BJ286" s="1">
        <f t="shared" si="14"/>
        <v>33746465.25082393</v>
      </c>
    </row>
    <row r="287" spans="1:62" x14ac:dyDescent="0.25">
      <c r="A287" s="1">
        <v>199693</v>
      </c>
      <c r="B287" s="1">
        <v>199694</v>
      </c>
      <c r="C287" s="1">
        <v>249</v>
      </c>
      <c r="D287" s="1">
        <v>2</v>
      </c>
      <c r="E287" s="1">
        <v>249</v>
      </c>
      <c r="F287" s="1">
        <v>249</v>
      </c>
      <c r="G287" s="1">
        <v>5</v>
      </c>
      <c r="H287" s="1">
        <v>5</v>
      </c>
      <c r="I287" s="1">
        <v>162.37</v>
      </c>
      <c r="J287" s="1">
        <v>162.43</v>
      </c>
      <c r="K287" s="1" t="s">
        <v>130</v>
      </c>
      <c r="L287" s="1">
        <v>1</v>
      </c>
      <c r="M287" s="1" t="s">
        <v>126</v>
      </c>
      <c r="N287" s="1">
        <v>249</v>
      </c>
      <c r="O287" s="1">
        <v>77.2</v>
      </c>
      <c r="P287" s="1">
        <v>32.575000000000003</v>
      </c>
      <c r="Q287" s="1">
        <v>19.524999999999999</v>
      </c>
      <c r="R287" s="1">
        <v>18.675000000000001</v>
      </c>
      <c r="S287" s="1">
        <v>50.825000000000003</v>
      </c>
      <c r="T287" s="1">
        <v>228.13333333333301</v>
      </c>
      <c r="U287" s="1">
        <v>851.1</v>
      </c>
      <c r="V287" s="1">
        <v>1307.75833333333</v>
      </c>
      <c r="W287" s="1">
        <v>1240.07499999999</v>
      </c>
      <c r="X287" s="1">
        <v>956.67499999999995</v>
      </c>
      <c r="Y287" s="1">
        <v>784</v>
      </c>
      <c r="Z287" s="1">
        <v>766.61666666666599</v>
      </c>
      <c r="AA287" s="1">
        <v>749.76666666666597</v>
      </c>
      <c r="AB287" s="1">
        <v>754.17499999999905</v>
      </c>
      <c r="AC287" s="1">
        <v>923.86666666666599</v>
      </c>
      <c r="AD287" s="1">
        <v>1043.7333333333299</v>
      </c>
      <c r="AE287" s="1">
        <v>1074.61666666666</v>
      </c>
      <c r="AF287" s="1">
        <v>1131.25833333333</v>
      </c>
      <c r="AG287" s="1">
        <v>803.23333333333301</v>
      </c>
      <c r="AH287" s="1">
        <v>430.4</v>
      </c>
      <c r="AI287" s="1">
        <v>356.12499999999898</v>
      </c>
      <c r="AJ287" s="1">
        <v>355.541666666666</v>
      </c>
      <c r="AK287" s="1">
        <v>291.32499999999902</v>
      </c>
      <c r="AL287" s="1">
        <v>170.875</v>
      </c>
      <c r="AM287" s="1">
        <v>14418.075000000001</v>
      </c>
      <c r="AN287" s="1">
        <v>1</v>
      </c>
      <c r="AO287" s="1">
        <v>3054.5583333333302</v>
      </c>
      <c r="AP287" s="1">
        <v>1233.63333333333</v>
      </c>
      <c r="AQ287" s="1">
        <v>1372.6666666666599</v>
      </c>
      <c r="AR287" s="1">
        <v>195693</v>
      </c>
      <c r="AS287" s="1">
        <v>195694</v>
      </c>
      <c r="AT287" s="1">
        <v>183555</v>
      </c>
      <c r="AU287" s="1">
        <v>95283</v>
      </c>
      <c r="AV287" s="1">
        <v>1207.89318847656</v>
      </c>
      <c r="AW287" s="1">
        <v>1306.78771972656</v>
      </c>
      <c r="AX287" s="1">
        <v>1428.11181640625</v>
      </c>
      <c r="AY287" s="1">
        <v>2972.404296875</v>
      </c>
      <c r="AZ287" s="1">
        <v>1354.7099609375</v>
      </c>
      <c r="BA287" s="1">
        <v>1444.41064453125</v>
      </c>
      <c r="BB287" s="1">
        <v>1161.9599609375</v>
      </c>
      <c r="BC287" s="1">
        <v>2070.53369140625</v>
      </c>
      <c r="BD287" s="1">
        <v>1436.76977539062</v>
      </c>
      <c r="BE287" s="1">
        <v>1154.408203125</v>
      </c>
      <c r="BF287" s="1">
        <v>598.90002441406205</v>
      </c>
      <c r="BG287" s="1">
        <v>5291.658203125</v>
      </c>
      <c r="BH287" s="1">
        <f t="shared" si="12"/>
        <v>21428.547485351552</v>
      </c>
      <c r="BI287" s="1">
        <f t="shared" si="13"/>
        <v>7010.4724853515509</v>
      </c>
      <c r="BJ287" s="1">
        <f t="shared" si="14"/>
        <v>49146724.467871152</v>
      </c>
    </row>
    <row r="288" spans="1:62" x14ac:dyDescent="0.25">
      <c r="A288" s="1">
        <v>199697</v>
      </c>
      <c r="B288" s="1">
        <v>199745</v>
      </c>
      <c r="C288" s="1">
        <v>202</v>
      </c>
      <c r="D288" s="1">
        <v>2</v>
      </c>
      <c r="E288" s="1">
        <v>202</v>
      </c>
      <c r="F288" s="1">
        <v>202</v>
      </c>
      <c r="G288" s="1">
        <v>5</v>
      </c>
      <c r="H288" s="1">
        <v>5</v>
      </c>
      <c r="I288" s="1">
        <v>140.15</v>
      </c>
      <c r="J288" s="1">
        <v>140.21</v>
      </c>
      <c r="K288" s="1" t="s">
        <v>130</v>
      </c>
      <c r="L288" s="1">
        <v>1</v>
      </c>
      <c r="M288" s="1" t="s">
        <v>126</v>
      </c>
      <c r="N288" s="1">
        <v>202</v>
      </c>
      <c r="O288" s="1">
        <v>68.116666666666603</v>
      </c>
      <c r="P288" s="1">
        <v>25.024999999999999</v>
      </c>
      <c r="Q288" s="1">
        <v>17.141666666666602</v>
      </c>
      <c r="R288" s="1">
        <v>15.074999999999999</v>
      </c>
      <c r="S288" s="1">
        <v>22.9583333333333</v>
      </c>
      <c r="T288" s="1">
        <v>67.025000000000006</v>
      </c>
      <c r="U288" s="1">
        <v>187.48333333333301</v>
      </c>
      <c r="V288" s="1">
        <v>298.125</v>
      </c>
      <c r="W288" s="1">
        <v>271.85833333333301</v>
      </c>
      <c r="X288" s="1">
        <v>320.10833333333301</v>
      </c>
      <c r="Y288" s="1">
        <v>408.98333333333301</v>
      </c>
      <c r="Z288" s="1">
        <v>456.89166666666603</v>
      </c>
      <c r="AA288" s="1">
        <v>502.45833333333297</v>
      </c>
      <c r="AB288" s="1">
        <v>578.79999999999995</v>
      </c>
      <c r="AC288" s="1">
        <v>851.875</v>
      </c>
      <c r="AD288" s="1">
        <v>1102.625</v>
      </c>
      <c r="AE288" s="1">
        <v>1141.3499999999999</v>
      </c>
      <c r="AF288" s="1">
        <v>1037.69166666666</v>
      </c>
      <c r="AG288" s="1">
        <v>697.08333333333303</v>
      </c>
      <c r="AH288" s="1">
        <v>416.916666666666</v>
      </c>
      <c r="AI288" s="1">
        <v>327.25833333333298</v>
      </c>
      <c r="AJ288" s="1">
        <v>319.39166666666603</v>
      </c>
      <c r="AK288" s="1">
        <v>254.291666666666</v>
      </c>
      <c r="AL288" s="1">
        <v>140.98333333333301</v>
      </c>
      <c r="AM288" s="1">
        <v>9529.5166666666591</v>
      </c>
      <c r="AN288" s="1">
        <v>1</v>
      </c>
      <c r="AO288" s="1">
        <v>1947.13333333333</v>
      </c>
      <c r="AP288" s="1">
        <v>1114</v>
      </c>
      <c r="AQ288" s="1">
        <v>1190.24166666666</v>
      </c>
      <c r="AR288" s="1">
        <v>195697</v>
      </c>
      <c r="AS288" s="1">
        <v>195745</v>
      </c>
      <c r="AT288" s="1">
        <v>143933</v>
      </c>
      <c r="AU288" s="1">
        <v>148846</v>
      </c>
      <c r="AV288" s="1">
        <v>729.95184326171795</v>
      </c>
      <c r="AW288" s="1">
        <v>1557.25317382812</v>
      </c>
      <c r="AX288" s="1">
        <v>1542.61328125</v>
      </c>
      <c r="AY288" s="1">
        <v>2144.400390625</v>
      </c>
      <c r="AZ288" s="1">
        <v>421.55010986328102</v>
      </c>
      <c r="BA288" s="1">
        <v>1381.17614746093</v>
      </c>
      <c r="BB288" s="1">
        <v>508.55010986328102</v>
      </c>
      <c r="BC288" s="1">
        <v>2411.01171875</v>
      </c>
      <c r="BD288" s="1">
        <v>1635.28796386718</v>
      </c>
      <c r="BE288" s="1">
        <v>371.50006103515602</v>
      </c>
      <c r="BF288" s="1">
        <v>50</v>
      </c>
      <c r="BG288" s="1">
        <v>4471.10595703125</v>
      </c>
      <c r="BH288" s="1">
        <f t="shared" si="12"/>
        <v>17224.400756835916</v>
      </c>
      <c r="BI288" s="1">
        <f t="shared" si="13"/>
        <v>7694.8840901692565</v>
      </c>
      <c r="BJ288" s="1">
        <f t="shared" si="14"/>
        <v>59211241.16113995</v>
      </c>
    </row>
    <row r="289" spans="1:62" x14ac:dyDescent="0.25">
      <c r="A289" s="1">
        <v>199699</v>
      </c>
      <c r="B289" s="1">
        <v>199633</v>
      </c>
      <c r="C289" s="1">
        <v>109</v>
      </c>
      <c r="D289" s="1">
        <v>2</v>
      </c>
      <c r="E289" s="1">
        <v>109</v>
      </c>
      <c r="F289" s="1">
        <v>109</v>
      </c>
      <c r="G289" s="1">
        <v>167</v>
      </c>
      <c r="H289" s="1">
        <v>167</v>
      </c>
      <c r="I289" s="1">
        <v>15.35</v>
      </c>
      <c r="J289" s="1">
        <v>16.670000000000002</v>
      </c>
      <c r="K289" s="1" t="s">
        <v>130</v>
      </c>
      <c r="L289" s="1">
        <v>1</v>
      </c>
      <c r="M289" s="1" t="s">
        <v>126</v>
      </c>
      <c r="N289" s="1">
        <v>109</v>
      </c>
      <c r="O289" s="1">
        <v>45.05</v>
      </c>
      <c r="P289" s="1">
        <v>35.700000000000003</v>
      </c>
      <c r="Q289" s="1">
        <v>57.016666666666602</v>
      </c>
      <c r="R289" s="1">
        <v>136.32499999999999</v>
      </c>
      <c r="S289" s="1">
        <v>563.85833333333301</v>
      </c>
      <c r="T289" s="1">
        <v>549.21666666666601</v>
      </c>
      <c r="U289" s="1">
        <v>811.08333333333303</v>
      </c>
      <c r="V289" s="1">
        <v>929.85833333333301</v>
      </c>
      <c r="W289" s="1">
        <v>604.79999999999995</v>
      </c>
      <c r="X289" s="1">
        <v>394.60833333333301</v>
      </c>
      <c r="Y289" s="1">
        <v>319.71666666666601</v>
      </c>
      <c r="Z289" s="1">
        <v>294.78333333333302</v>
      </c>
      <c r="AA289" s="1">
        <v>317.50833333333298</v>
      </c>
      <c r="AB289" s="1">
        <v>318.42500000000001</v>
      </c>
      <c r="AC289" s="1">
        <v>333.01666666666603</v>
      </c>
      <c r="AD289" s="1">
        <v>350.02499999999998</v>
      </c>
      <c r="AE289" s="1">
        <v>339.55</v>
      </c>
      <c r="AF289" s="1">
        <v>320.349999999999</v>
      </c>
      <c r="AG289" s="1">
        <v>253.21666666666599</v>
      </c>
      <c r="AH289" s="1">
        <v>257.75833333333298</v>
      </c>
      <c r="AI289" s="1">
        <v>232.42500000000001</v>
      </c>
      <c r="AJ289" s="1">
        <v>263.64999999999998</v>
      </c>
      <c r="AK289" s="1">
        <v>179.98333333333301</v>
      </c>
      <c r="AL289" s="1">
        <v>99.05</v>
      </c>
      <c r="AM289" s="1">
        <v>8006.9750000000004</v>
      </c>
      <c r="AN289" s="1">
        <v>0</v>
      </c>
      <c r="AO289" s="1">
        <v>1250.43333333333</v>
      </c>
      <c r="AP289" s="1">
        <v>510.97500000000002</v>
      </c>
      <c r="AQ289" s="1">
        <v>0</v>
      </c>
      <c r="AR289" s="1">
        <v>195699</v>
      </c>
      <c r="AS289" s="1">
        <v>195633</v>
      </c>
      <c r="AT289" s="1">
        <v>123553</v>
      </c>
      <c r="AU289" s="1">
        <v>184279</v>
      </c>
      <c r="AV289" s="1">
        <v>1155.30773925781</v>
      </c>
      <c r="AW289" s="1">
        <v>965.162109375</v>
      </c>
      <c r="AX289" s="1">
        <v>994.65283203125</v>
      </c>
      <c r="AZ289" s="1">
        <v>1339.76281738281</v>
      </c>
      <c r="BA289" s="1">
        <v>1036.05419921875</v>
      </c>
      <c r="BB289" s="1">
        <v>1175.10791015625</v>
      </c>
      <c r="BC289" s="1">
        <v>1557.31884765625</v>
      </c>
      <c r="BD289" s="1">
        <v>1025.24951171875</v>
      </c>
      <c r="BE289" s="1">
        <v>1213.51013183593</v>
      </c>
      <c r="BG289" s="1">
        <v>4160.33935546875</v>
      </c>
      <c r="BH289" s="1">
        <f t="shared" si="12"/>
        <v>14622.46545410155</v>
      </c>
      <c r="BI289" s="1">
        <f t="shared" si="13"/>
        <v>6615.4904541015494</v>
      </c>
      <c r="BJ289" s="1">
        <f t="shared" si="14"/>
        <v>43764713.948308721</v>
      </c>
    </row>
    <row r="290" spans="1:62" x14ac:dyDescent="0.25">
      <c r="A290" s="1">
        <v>199702</v>
      </c>
      <c r="B290" s="1">
        <v>199717</v>
      </c>
      <c r="C290" s="1">
        <v>59</v>
      </c>
      <c r="D290" s="1">
        <v>2</v>
      </c>
      <c r="E290" s="1">
        <v>59</v>
      </c>
      <c r="F290" s="1">
        <v>59</v>
      </c>
      <c r="G290" s="1">
        <v>405</v>
      </c>
      <c r="H290" s="1">
        <v>405</v>
      </c>
      <c r="I290" s="1">
        <v>0.89</v>
      </c>
      <c r="J290" s="1">
        <v>0.89</v>
      </c>
      <c r="K290" s="1" t="s">
        <v>130</v>
      </c>
      <c r="L290" s="1">
        <v>1</v>
      </c>
      <c r="M290" s="1" t="s">
        <v>126</v>
      </c>
      <c r="N290" s="1">
        <v>59</v>
      </c>
      <c r="O290" s="1">
        <v>30.375</v>
      </c>
      <c r="P290" s="1">
        <v>13.2083333333333</v>
      </c>
      <c r="Q290" s="1">
        <v>9.5833333333333304</v>
      </c>
      <c r="R290" s="1">
        <v>9.7916666666666607</v>
      </c>
      <c r="S290" s="1">
        <v>54.0833333333333</v>
      </c>
      <c r="T290" s="1">
        <v>135.583333333333</v>
      </c>
      <c r="U290" s="1">
        <v>295.75</v>
      </c>
      <c r="V290" s="1">
        <v>309.625</v>
      </c>
      <c r="W290" s="1">
        <v>293.58333333333297</v>
      </c>
      <c r="X290" s="1">
        <v>292</v>
      </c>
      <c r="Y290" s="1">
        <v>277.666666666666</v>
      </c>
      <c r="Z290" s="1">
        <v>327.20833333333297</v>
      </c>
      <c r="AA290" s="1">
        <v>373</v>
      </c>
      <c r="AB290" s="1">
        <v>436.95833333333297</v>
      </c>
      <c r="AC290" s="1">
        <v>542.08333333333303</v>
      </c>
      <c r="AD290" s="1">
        <v>611.875</v>
      </c>
      <c r="AE290" s="1">
        <v>701.58333333333303</v>
      </c>
      <c r="AF290" s="1">
        <v>1030.5416666666599</v>
      </c>
      <c r="AG290" s="1">
        <v>582.79166666666595</v>
      </c>
      <c r="AH290" s="1">
        <v>465.875</v>
      </c>
      <c r="AI290" s="1">
        <v>396</v>
      </c>
      <c r="AJ290" s="1">
        <v>278.07499999999999</v>
      </c>
      <c r="AK290" s="1">
        <v>146.60833333333301</v>
      </c>
      <c r="AL290" s="1">
        <v>63.2083333333333</v>
      </c>
      <c r="AM290" s="1">
        <v>7677.0583333333298</v>
      </c>
      <c r="AN290" s="1">
        <v>0</v>
      </c>
      <c r="AO290" s="1">
        <v>1414.8333333333301</v>
      </c>
      <c r="AP290" s="1">
        <v>1048.6666666666599</v>
      </c>
      <c r="AQ290" s="1">
        <v>0</v>
      </c>
      <c r="AR290" s="1">
        <v>195702</v>
      </c>
      <c r="AS290" s="1">
        <v>195717</v>
      </c>
      <c r="AT290" s="1">
        <v>115246</v>
      </c>
      <c r="AU290" s="1">
        <v>115022</v>
      </c>
      <c r="AV290" s="1">
        <v>1036.85693359375</v>
      </c>
      <c r="AW290" s="1">
        <v>1211.20739746093</v>
      </c>
      <c r="AX290" s="1">
        <v>1296.54614257812</v>
      </c>
      <c r="AZ290" s="1">
        <v>1194.17053222656</v>
      </c>
      <c r="BA290" s="1">
        <v>1313.91674804687</v>
      </c>
      <c r="BB290" s="1">
        <v>983.37145996093705</v>
      </c>
      <c r="BC290" s="1">
        <v>2179.73388671875</v>
      </c>
      <c r="BD290" s="1">
        <v>1251.86206054687</v>
      </c>
      <c r="BE290" s="1">
        <v>901.60076904296795</v>
      </c>
      <c r="BG290" s="1">
        <v>5115.05517578125</v>
      </c>
      <c r="BH290" s="1">
        <f t="shared" si="12"/>
        <v>16484.321105957006</v>
      </c>
      <c r="BI290" s="1">
        <f t="shared" si="13"/>
        <v>8807.2627726236751</v>
      </c>
      <c r="BJ290" s="1">
        <f t="shared" si="14"/>
        <v>77567877.54604286</v>
      </c>
    </row>
    <row r="291" spans="1:62" x14ac:dyDescent="0.25">
      <c r="A291" s="1">
        <v>199709</v>
      </c>
      <c r="B291" s="1">
        <v>199710</v>
      </c>
      <c r="C291" s="1">
        <v>248</v>
      </c>
      <c r="D291" s="1">
        <v>2</v>
      </c>
      <c r="E291" s="1">
        <v>248</v>
      </c>
      <c r="F291" s="1">
        <v>248</v>
      </c>
      <c r="G291" s="1">
        <v>5</v>
      </c>
      <c r="H291" s="1">
        <v>5</v>
      </c>
      <c r="I291" s="1">
        <v>194.69</v>
      </c>
      <c r="J291" s="1">
        <v>194.75</v>
      </c>
      <c r="K291" s="1" t="s">
        <v>130</v>
      </c>
      <c r="L291" s="1">
        <v>1</v>
      </c>
      <c r="M291" s="1" t="s">
        <v>126</v>
      </c>
      <c r="N291" s="1">
        <v>248</v>
      </c>
      <c r="O291" s="1">
        <v>13.8083333333333</v>
      </c>
      <c r="P291" s="1">
        <v>9.2833333333333297</v>
      </c>
      <c r="Q291" s="1">
        <v>7.4583333333333304</v>
      </c>
      <c r="R291" s="1">
        <v>14.783333333333299</v>
      </c>
      <c r="S291" s="1">
        <v>52.05</v>
      </c>
      <c r="T291" s="1">
        <v>176.31666666666601</v>
      </c>
      <c r="U291" s="1">
        <v>232.35833333333301</v>
      </c>
      <c r="V291" s="1">
        <v>206.06666666666601</v>
      </c>
      <c r="W291" s="1">
        <v>164.96666666666599</v>
      </c>
      <c r="X291" s="1">
        <v>175.65</v>
      </c>
      <c r="Y291" s="1">
        <v>177.31666666666601</v>
      </c>
      <c r="Z291" s="1">
        <v>186.083333333333</v>
      </c>
      <c r="AA291" s="1">
        <v>197.933333333333</v>
      </c>
      <c r="AB291" s="1">
        <v>224.291666666666</v>
      </c>
      <c r="AC291" s="1">
        <v>235.88333333333301</v>
      </c>
      <c r="AD291" s="1">
        <v>266.72500000000002</v>
      </c>
      <c r="AE291" s="1">
        <v>296.77499999999998</v>
      </c>
      <c r="AF291" s="1">
        <v>269.06666666666598</v>
      </c>
      <c r="AG291" s="1">
        <v>210.09166666666599</v>
      </c>
      <c r="AH291" s="1">
        <v>153.49166666666599</v>
      </c>
      <c r="AI291" s="1">
        <v>127.133333333333</v>
      </c>
      <c r="AJ291" s="1">
        <v>114.783333333333</v>
      </c>
      <c r="AK291" s="1">
        <v>75.641666666666694</v>
      </c>
      <c r="AL291" s="1">
        <v>42.691666666666599</v>
      </c>
      <c r="AM291" s="1">
        <v>3630.65</v>
      </c>
      <c r="AN291" s="1">
        <v>1</v>
      </c>
      <c r="AO291" s="1">
        <v>785.625</v>
      </c>
      <c r="AP291" s="1">
        <v>363.58333333333297</v>
      </c>
      <c r="AQ291" s="1">
        <v>457.63333333333298</v>
      </c>
      <c r="AR291" s="1">
        <v>195709</v>
      </c>
      <c r="AS291" s="1">
        <v>195710</v>
      </c>
      <c r="AT291" s="1">
        <v>20592</v>
      </c>
      <c r="AU291" s="1">
        <v>21107</v>
      </c>
      <c r="AV291" s="1">
        <v>607.14288330078102</v>
      </c>
      <c r="AW291" s="1">
        <v>243</v>
      </c>
      <c r="AX291" s="1">
        <v>240</v>
      </c>
      <c r="AY291" s="1">
        <v>667</v>
      </c>
      <c r="AZ291" s="1">
        <v>624.70837402343705</v>
      </c>
      <c r="BA291" s="1">
        <v>397.14285278320301</v>
      </c>
      <c r="BB291" s="1">
        <v>517.70837402343705</v>
      </c>
      <c r="BC291" s="1">
        <v>331</v>
      </c>
      <c r="BD291" s="1">
        <v>292</v>
      </c>
      <c r="BE291" s="1">
        <v>605.683349609375</v>
      </c>
      <c r="BF291" s="1">
        <v>191</v>
      </c>
      <c r="BG291" s="1">
        <v>2045.57141113281</v>
      </c>
      <c r="BH291" s="1">
        <f t="shared" si="12"/>
        <v>6761.9572448730423</v>
      </c>
      <c r="BI291" s="1">
        <f t="shared" si="13"/>
        <v>3131.3072448730422</v>
      </c>
      <c r="BJ291" s="1">
        <f t="shared" si="14"/>
        <v>9805085.0617944021</v>
      </c>
    </row>
    <row r="292" spans="1:62" x14ac:dyDescent="0.25">
      <c r="A292" s="1">
        <v>199714</v>
      </c>
      <c r="B292" s="1">
        <v>199712</v>
      </c>
      <c r="C292" s="1">
        <v>26</v>
      </c>
      <c r="D292" s="1">
        <v>2</v>
      </c>
      <c r="E292" s="1">
        <v>26</v>
      </c>
      <c r="F292" s="1">
        <v>26</v>
      </c>
      <c r="G292" s="1">
        <v>405</v>
      </c>
      <c r="H292" s="1">
        <v>405</v>
      </c>
      <c r="I292" s="1">
        <v>25.53</v>
      </c>
      <c r="J292" s="1">
        <v>25.51</v>
      </c>
      <c r="K292" s="1" t="s">
        <v>130</v>
      </c>
      <c r="L292" s="1">
        <v>1</v>
      </c>
      <c r="M292" s="1" t="s">
        <v>126</v>
      </c>
      <c r="N292" s="1">
        <v>26</v>
      </c>
      <c r="O292" s="1">
        <v>47.274999999999999</v>
      </c>
      <c r="P292" s="1">
        <v>43.233333333333299</v>
      </c>
      <c r="Q292" s="1">
        <v>27.941666666666599</v>
      </c>
      <c r="R292" s="1">
        <v>35.475000000000001</v>
      </c>
      <c r="S292" s="1">
        <v>103.73333333333299</v>
      </c>
      <c r="T292" s="1">
        <v>261.84166666666601</v>
      </c>
      <c r="U292" s="1">
        <v>817.16666666666595</v>
      </c>
      <c r="V292" s="1">
        <v>1099.0416666666599</v>
      </c>
      <c r="W292" s="1">
        <v>915.38333333333298</v>
      </c>
      <c r="X292" s="1">
        <v>631.82500000000005</v>
      </c>
      <c r="Y292" s="1">
        <v>435.433333333333</v>
      </c>
      <c r="Z292" s="1">
        <v>380.64166666666603</v>
      </c>
      <c r="AA292" s="1">
        <v>388.7</v>
      </c>
      <c r="AB292" s="1">
        <v>430.08333333333297</v>
      </c>
      <c r="AC292" s="1">
        <v>557.09166666666601</v>
      </c>
      <c r="AD292" s="1">
        <v>655.37499999999898</v>
      </c>
      <c r="AE292" s="1">
        <v>727.51666666666597</v>
      </c>
      <c r="AF292" s="1">
        <v>801.11666666666599</v>
      </c>
      <c r="AG292" s="1">
        <v>515.35</v>
      </c>
      <c r="AH292" s="1">
        <v>418.291666666666</v>
      </c>
      <c r="AI292" s="1">
        <v>310.48333333333301</v>
      </c>
      <c r="AJ292" s="1">
        <v>278.73333333333301</v>
      </c>
      <c r="AK292" s="1">
        <v>177.09166666666599</v>
      </c>
      <c r="AL292" s="1">
        <v>110.833333333333</v>
      </c>
      <c r="AM292" s="1">
        <v>10169.6583333333</v>
      </c>
      <c r="AN292" s="1">
        <v>0</v>
      </c>
      <c r="AO292" s="1">
        <v>1634.8583333333299</v>
      </c>
      <c r="AP292" s="1">
        <v>933.64166666666597</v>
      </c>
      <c r="AQ292" s="1">
        <v>0</v>
      </c>
      <c r="AR292" s="1">
        <v>195714</v>
      </c>
      <c r="AS292" s="1">
        <v>195712</v>
      </c>
      <c r="AT292" s="1">
        <v>47622</v>
      </c>
      <c r="AU292" s="1">
        <v>52019</v>
      </c>
      <c r="AV292" s="1">
        <v>1072.33337402343</v>
      </c>
      <c r="AW292" s="1">
        <v>999.74951171875</v>
      </c>
      <c r="AX292" s="1">
        <v>1251.06677246093</v>
      </c>
      <c r="AZ292" s="1">
        <v>1223.16687011718</v>
      </c>
      <c r="BA292" s="1">
        <v>1223.38537597656</v>
      </c>
      <c r="BB292" s="1">
        <v>952.79180908203102</v>
      </c>
      <c r="BC292" s="1">
        <v>1980</v>
      </c>
      <c r="BD292" s="1">
        <v>1118.29016113281</v>
      </c>
      <c r="BE292" s="1">
        <v>915.66680908203102</v>
      </c>
      <c r="BG292" s="1">
        <v>4751.33349609375</v>
      </c>
      <c r="BH292" s="1">
        <f t="shared" si="12"/>
        <v>15487.784179687473</v>
      </c>
      <c r="BI292" s="1">
        <f t="shared" si="13"/>
        <v>5318.1258463541726</v>
      </c>
      <c r="BJ292" s="1">
        <f t="shared" si="14"/>
        <v>28282462.517660286</v>
      </c>
    </row>
    <row r="293" spans="1:62" x14ac:dyDescent="0.25">
      <c r="A293" s="1">
        <v>199715</v>
      </c>
      <c r="B293" s="1">
        <v>199748</v>
      </c>
      <c r="C293" s="1">
        <v>115</v>
      </c>
      <c r="D293" s="1">
        <v>2</v>
      </c>
      <c r="E293" s="1">
        <v>115</v>
      </c>
      <c r="F293" s="1">
        <v>115</v>
      </c>
      <c r="G293" s="1">
        <v>167</v>
      </c>
      <c r="H293" s="1">
        <v>167</v>
      </c>
      <c r="I293" s="1">
        <v>18.489999999999998</v>
      </c>
      <c r="J293" s="1">
        <v>19.809999999999999</v>
      </c>
      <c r="K293" s="1" t="s">
        <v>130</v>
      </c>
      <c r="L293" s="1">
        <v>1</v>
      </c>
      <c r="M293" s="1" t="s">
        <v>126</v>
      </c>
      <c r="N293" s="1">
        <v>115</v>
      </c>
      <c r="O293" s="1">
        <v>52.133333333333297</v>
      </c>
      <c r="P293" s="1">
        <v>47.549999999999898</v>
      </c>
      <c r="Q293" s="1">
        <v>61.7083333333333</v>
      </c>
      <c r="R293" s="1">
        <v>146.06666666666601</v>
      </c>
      <c r="S293" s="1">
        <v>596.91666666666595</v>
      </c>
      <c r="T293" s="1">
        <v>617.44166666666604</v>
      </c>
      <c r="U293" s="1">
        <v>894.97500000000002</v>
      </c>
      <c r="V293" s="1">
        <v>1042.675</v>
      </c>
      <c r="W293" s="1">
        <v>727.93333333333305</v>
      </c>
      <c r="X293" s="1">
        <v>500.69166666666598</v>
      </c>
      <c r="Y293" s="1">
        <v>414.01666666666603</v>
      </c>
      <c r="Z293" s="1">
        <v>378.75</v>
      </c>
      <c r="AA293" s="1">
        <v>409.76666666666603</v>
      </c>
      <c r="AB293" s="1">
        <v>412.27499999999998</v>
      </c>
      <c r="AC293" s="1">
        <v>430.76666666666603</v>
      </c>
      <c r="AD293" s="1">
        <v>432.28333333333302</v>
      </c>
      <c r="AE293" s="1">
        <v>422.38333333333298</v>
      </c>
      <c r="AF293" s="1">
        <v>390.67500000000001</v>
      </c>
      <c r="AG293" s="1">
        <v>314.85000000000002</v>
      </c>
      <c r="AH293" s="1">
        <v>316.52499999999998</v>
      </c>
      <c r="AI293" s="1">
        <v>279.416666666666</v>
      </c>
      <c r="AJ293" s="1">
        <v>311.77499999999998</v>
      </c>
      <c r="AK293" s="1">
        <v>216.05</v>
      </c>
      <c r="AL293" s="1">
        <v>122.266666666666</v>
      </c>
      <c r="AM293" s="1">
        <v>9539.8916666666701</v>
      </c>
      <c r="AN293" s="1">
        <v>0</v>
      </c>
      <c r="AO293" s="1">
        <v>1614.80833333333</v>
      </c>
      <c r="AP293" s="1">
        <v>631.375</v>
      </c>
      <c r="AQ293" s="1">
        <v>0</v>
      </c>
      <c r="AR293" s="1">
        <v>195715</v>
      </c>
      <c r="AS293" s="1">
        <v>195748</v>
      </c>
      <c r="AT293" s="1">
        <v>117747</v>
      </c>
      <c r="AU293" s="1">
        <v>187071</v>
      </c>
      <c r="AV293" s="1">
        <v>1203.49340820312</v>
      </c>
      <c r="AW293" s="1">
        <v>1042.28869628906</v>
      </c>
      <c r="AX293" s="1">
        <v>1071.57568359375</v>
      </c>
      <c r="AZ293" s="1">
        <v>1440.76684570312</v>
      </c>
      <c r="BA293" s="1">
        <v>1117.09106445312</v>
      </c>
      <c r="BB293" s="1">
        <v>1259.8681640625</v>
      </c>
      <c r="BC293" s="1">
        <v>1723.62023925781</v>
      </c>
      <c r="BD293" s="1">
        <v>1110.0859375</v>
      </c>
      <c r="BE293" s="1">
        <v>1272.38049316406</v>
      </c>
      <c r="BG293" s="1">
        <v>4431.787109375</v>
      </c>
      <c r="BH293" s="1">
        <f t="shared" si="12"/>
        <v>15672.957641601541</v>
      </c>
      <c r="BI293" s="1">
        <f t="shared" si="13"/>
        <v>6133.0659749348706</v>
      </c>
      <c r="BJ293" s="1">
        <f t="shared" si="14"/>
        <v>37614498.252903812</v>
      </c>
    </row>
    <row r="294" spans="1:62" x14ac:dyDescent="0.25">
      <c r="A294" s="1">
        <v>199716</v>
      </c>
      <c r="B294" s="1">
        <v>199689</v>
      </c>
      <c r="C294" s="1">
        <v>39</v>
      </c>
      <c r="D294" s="1">
        <v>2</v>
      </c>
      <c r="E294" s="1">
        <v>39</v>
      </c>
      <c r="F294" s="1">
        <v>39</v>
      </c>
      <c r="G294" s="1">
        <v>405</v>
      </c>
      <c r="H294" s="1">
        <v>405</v>
      </c>
      <c r="I294" s="1">
        <v>8.4</v>
      </c>
      <c r="J294" s="1">
        <v>8.3699999999999992</v>
      </c>
      <c r="K294" s="1" t="s">
        <v>130</v>
      </c>
      <c r="L294" s="1">
        <v>1</v>
      </c>
      <c r="M294" s="1" t="s">
        <v>126</v>
      </c>
      <c r="N294" s="1">
        <v>39</v>
      </c>
      <c r="O294" s="1">
        <v>96.266666666666595</v>
      </c>
      <c r="P294" s="1">
        <v>61.258333333333297</v>
      </c>
      <c r="Q294" s="1">
        <v>52.683333333333302</v>
      </c>
      <c r="R294" s="1">
        <v>48.1666666666666</v>
      </c>
      <c r="S294" s="1">
        <v>132.99166666666599</v>
      </c>
      <c r="T294" s="1">
        <v>268.76666666666603</v>
      </c>
      <c r="U294" s="1">
        <v>475.933333333333</v>
      </c>
      <c r="V294" s="1">
        <v>548.1</v>
      </c>
      <c r="W294" s="1">
        <v>503.32499999999999</v>
      </c>
      <c r="X294" s="1">
        <v>557.94166666666604</v>
      </c>
      <c r="Y294" s="1">
        <v>657.64166666666597</v>
      </c>
      <c r="Z294" s="1">
        <v>708.78333333333296</v>
      </c>
      <c r="AA294" s="1">
        <v>749.26666666666597</v>
      </c>
      <c r="AB294" s="1">
        <v>837.375</v>
      </c>
      <c r="AC294" s="1">
        <v>1163.6583333333299</v>
      </c>
      <c r="AD294" s="1">
        <v>1481</v>
      </c>
      <c r="AE294" s="1">
        <v>1542.2</v>
      </c>
      <c r="AF294" s="1">
        <v>1482.13333333333</v>
      </c>
      <c r="AG294" s="1">
        <v>1311.95</v>
      </c>
      <c r="AH294" s="1">
        <v>1245.12499999999</v>
      </c>
      <c r="AI294" s="1">
        <v>822.09166666666601</v>
      </c>
      <c r="AJ294" s="1">
        <v>718</v>
      </c>
      <c r="AK294" s="1">
        <v>453.933333333333</v>
      </c>
      <c r="AL294" s="1">
        <v>242.891666666666</v>
      </c>
      <c r="AM294" s="1">
        <v>16161.483333333301</v>
      </c>
      <c r="AN294" s="1">
        <v>0</v>
      </c>
      <c r="AO294" s="1">
        <v>2953.0666666666598</v>
      </c>
      <c r="AP294" s="1">
        <v>2557.0749999999998</v>
      </c>
      <c r="AQ294" s="1">
        <v>0</v>
      </c>
      <c r="AR294" s="1">
        <v>195716</v>
      </c>
      <c r="AS294" s="1">
        <v>195689</v>
      </c>
      <c r="AT294" s="1">
        <v>98432</v>
      </c>
      <c r="AU294" s="1">
        <v>102685</v>
      </c>
      <c r="AV294" s="1">
        <v>1193.90234375</v>
      </c>
      <c r="AW294" s="1">
        <v>1668.42944335937</v>
      </c>
      <c r="AX294" s="1">
        <v>1664.32604980468</v>
      </c>
      <c r="AZ294" s="1">
        <v>1066.84240722656</v>
      </c>
      <c r="BA294" s="1">
        <v>1480.02856445312</v>
      </c>
      <c r="BB294" s="1">
        <v>946.46746826171795</v>
      </c>
      <c r="BC294" s="1">
        <v>2619.19921875</v>
      </c>
      <c r="BD294" s="1">
        <v>1742.21984863281</v>
      </c>
      <c r="BE294" s="1">
        <v>944.217041015625</v>
      </c>
      <c r="BG294" s="1">
        <v>5565.90771484375</v>
      </c>
      <c r="BH294" s="1">
        <f t="shared" si="12"/>
        <v>18891.540100097634</v>
      </c>
      <c r="BI294" s="1">
        <f t="shared" si="13"/>
        <v>2730.0567667643336</v>
      </c>
      <c r="BJ294" s="1">
        <f t="shared" si="14"/>
        <v>7453209.9497557273</v>
      </c>
    </row>
    <row r="295" spans="1:62" x14ac:dyDescent="0.25">
      <c r="A295" s="1">
        <v>199718</v>
      </c>
      <c r="B295" s="1">
        <v>199508</v>
      </c>
      <c r="C295" s="1">
        <v>1</v>
      </c>
      <c r="D295" s="1">
        <v>2</v>
      </c>
      <c r="E295" s="1">
        <v>1</v>
      </c>
      <c r="F295" s="1">
        <v>1</v>
      </c>
      <c r="G295" s="1">
        <v>405</v>
      </c>
      <c r="H295" s="1">
        <v>405</v>
      </c>
      <c r="I295" s="1">
        <v>23.21</v>
      </c>
      <c r="J295" s="1">
        <v>23.2</v>
      </c>
      <c r="K295" s="1" t="s">
        <v>130</v>
      </c>
      <c r="L295" s="1">
        <v>1</v>
      </c>
      <c r="M295" s="1" t="s">
        <v>126</v>
      </c>
      <c r="N295" s="1">
        <v>1</v>
      </c>
      <c r="O295" s="1">
        <v>48.05</v>
      </c>
      <c r="P295" s="1">
        <v>26.508333333333301</v>
      </c>
      <c r="Q295" s="1">
        <v>25.433333333333302</v>
      </c>
      <c r="R295" s="1">
        <v>31.233333333333299</v>
      </c>
      <c r="S295" s="1">
        <v>86.408333333333303</v>
      </c>
      <c r="T295" s="1">
        <v>100.52500000000001</v>
      </c>
      <c r="U295" s="1">
        <v>168.99166666666599</v>
      </c>
      <c r="V295" s="1">
        <v>208.3</v>
      </c>
      <c r="W295" s="1">
        <v>237.94166666666601</v>
      </c>
      <c r="X295" s="1">
        <v>262.11666666666599</v>
      </c>
      <c r="Y295" s="1">
        <v>288.69166666666598</v>
      </c>
      <c r="Z295" s="1">
        <v>330.00833333333298</v>
      </c>
      <c r="AA295" s="1">
        <v>382.84166666666601</v>
      </c>
      <c r="AB295" s="1">
        <v>451.59166666666601</v>
      </c>
      <c r="AC295" s="1">
        <v>614.79999999999995</v>
      </c>
      <c r="AD295" s="1">
        <v>989.98333333333301</v>
      </c>
      <c r="AE295" s="1">
        <v>1143.5250000000001</v>
      </c>
      <c r="AF295" s="1">
        <v>1159.9666666666601</v>
      </c>
      <c r="AG295" s="1">
        <v>986.99166666666702</v>
      </c>
      <c r="AH295" s="1">
        <v>753.25833333333298</v>
      </c>
      <c r="AI295" s="1">
        <v>440.558333333333</v>
      </c>
      <c r="AJ295" s="1">
        <v>369.9</v>
      </c>
      <c r="AK295" s="1">
        <v>231.083333333333</v>
      </c>
      <c r="AL295" s="1">
        <v>126.52500000000001</v>
      </c>
      <c r="AM295" s="1">
        <v>9465.2333333333299</v>
      </c>
      <c r="AN295" s="1">
        <v>0</v>
      </c>
      <c r="AO295" s="1">
        <v>1453.13333333333</v>
      </c>
      <c r="AP295" s="1">
        <v>1740.25</v>
      </c>
      <c r="AQ295" s="1">
        <v>0</v>
      </c>
      <c r="AR295" s="1">
        <v>195718</v>
      </c>
      <c r="AS295" s="1">
        <v>195508</v>
      </c>
      <c r="AT295" s="1">
        <v>56679</v>
      </c>
      <c r="AU295" s="1">
        <v>54880</v>
      </c>
      <c r="AV295" s="1">
        <v>642.33331298828102</v>
      </c>
      <c r="AW295" s="1">
        <v>1332.57177734375</v>
      </c>
      <c r="AX295" s="1">
        <v>1314.91052246093</v>
      </c>
      <c r="AZ295" s="1">
        <v>541.33331298828102</v>
      </c>
      <c r="BA295" s="1">
        <v>1111.45422363281</v>
      </c>
      <c r="BB295" s="1">
        <v>538.33331298828102</v>
      </c>
      <c r="BC295" s="1">
        <v>2133.64990234375</v>
      </c>
      <c r="BD295" s="1">
        <v>1457.66613769531</v>
      </c>
      <c r="BE295" s="1">
        <v>477.33334350585898</v>
      </c>
      <c r="BG295" s="1">
        <v>3850.33325195312</v>
      </c>
      <c r="BH295" s="1">
        <f t="shared" si="12"/>
        <v>13399.919097900372</v>
      </c>
      <c r="BI295" s="1">
        <f t="shared" si="13"/>
        <v>3934.6857645670425</v>
      </c>
      <c r="BJ295" s="1">
        <f t="shared" si="14"/>
        <v>15481752.065886531</v>
      </c>
    </row>
    <row r="296" spans="1:62" x14ac:dyDescent="0.25">
      <c r="A296" s="1">
        <v>199725</v>
      </c>
      <c r="B296" s="1">
        <v>199726</v>
      </c>
      <c r="C296" s="1">
        <v>8</v>
      </c>
      <c r="D296" s="1">
        <v>2</v>
      </c>
      <c r="E296" s="1">
        <v>8</v>
      </c>
      <c r="F296" s="1">
        <v>8</v>
      </c>
      <c r="G296" s="1">
        <v>405</v>
      </c>
      <c r="H296" s="1">
        <v>405</v>
      </c>
      <c r="I296" s="1">
        <v>5.36</v>
      </c>
      <c r="J296" s="1">
        <v>5.33</v>
      </c>
      <c r="K296" s="1" t="s">
        <v>130</v>
      </c>
      <c r="L296" s="1">
        <v>1</v>
      </c>
      <c r="M296" s="1" t="s">
        <v>126</v>
      </c>
      <c r="N296" s="1">
        <v>8</v>
      </c>
      <c r="O296" s="1">
        <v>64.658333333333303</v>
      </c>
      <c r="P296" s="1">
        <v>22.375</v>
      </c>
      <c r="Q296" s="1">
        <v>15.9166666666666</v>
      </c>
      <c r="R296" s="1">
        <v>28.1166666666666</v>
      </c>
      <c r="S296" s="1">
        <v>192.21666666666599</v>
      </c>
      <c r="T296" s="1">
        <v>350.45</v>
      </c>
      <c r="U296" s="1">
        <v>928.73333333333301</v>
      </c>
      <c r="V296" s="1">
        <v>1088.94999999999</v>
      </c>
      <c r="W296" s="1">
        <v>996.95833333333303</v>
      </c>
      <c r="X296" s="1">
        <v>855.125</v>
      </c>
      <c r="Y296" s="1">
        <v>694.36666666666599</v>
      </c>
      <c r="Z296" s="1">
        <v>660.30833333333305</v>
      </c>
      <c r="AA296" s="1">
        <v>660.71666666666601</v>
      </c>
      <c r="AB296" s="1">
        <v>702.09166666666601</v>
      </c>
      <c r="AC296" s="1">
        <v>766.90833333333296</v>
      </c>
      <c r="AD296" s="1">
        <v>862.55833333333305</v>
      </c>
      <c r="AE296" s="1">
        <v>899.45</v>
      </c>
      <c r="AF296" s="1">
        <v>987.23333333333301</v>
      </c>
      <c r="AG296" s="1">
        <v>782.07500000000005</v>
      </c>
      <c r="AH296" s="1">
        <v>662.08333333333303</v>
      </c>
      <c r="AI296" s="1">
        <v>570.17499999999995</v>
      </c>
      <c r="AJ296" s="1">
        <v>537.03333333333296</v>
      </c>
      <c r="AK296" s="1">
        <v>332.683333333333</v>
      </c>
      <c r="AL296" s="1">
        <v>159.558333333333</v>
      </c>
      <c r="AM296" s="1">
        <v>13820.741666666599</v>
      </c>
      <c r="AN296" s="1">
        <v>0</v>
      </c>
      <c r="AO296" s="1">
        <v>2717.4833333333299</v>
      </c>
      <c r="AP296" s="1">
        <v>1444.1583333333299</v>
      </c>
      <c r="AQ296" s="1">
        <v>0</v>
      </c>
      <c r="AR296" s="1">
        <v>195725</v>
      </c>
      <c r="AS296" s="1">
        <v>195726</v>
      </c>
      <c r="AT296" s="1">
        <v>109771</v>
      </c>
      <c r="AU296" s="1">
        <v>109033</v>
      </c>
      <c r="AV296" s="1">
        <v>1128.71801757812</v>
      </c>
      <c r="AW296" s="1">
        <v>1312.41284179687</v>
      </c>
      <c r="AX296" s="1">
        <v>1442.19067382812</v>
      </c>
      <c r="AZ296" s="1">
        <v>1335.67956542968</v>
      </c>
      <c r="BA296" s="1">
        <v>1397.21264648437</v>
      </c>
      <c r="BB296" s="1">
        <v>1153.60900878906</v>
      </c>
      <c r="BC296" s="1">
        <v>2377.0986328125</v>
      </c>
      <c r="BD296" s="1">
        <v>1483.58117675781</v>
      </c>
      <c r="BE296" s="1">
        <v>1076.28381347656</v>
      </c>
      <c r="BG296" s="1">
        <v>5353.8603515625</v>
      </c>
      <c r="BH296" s="1">
        <f t="shared" si="12"/>
        <v>18060.646728515592</v>
      </c>
      <c r="BI296" s="1">
        <f t="shared" si="13"/>
        <v>4239.9050618489928</v>
      </c>
      <c r="BJ296" s="1">
        <f t="shared" si="14"/>
        <v>17976794.933492713</v>
      </c>
    </row>
    <row r="297" spans="1:62" x14ac:dyDescent="0.25">
      <c r="A297" s="1">
        <v>199734</v>
      </c>
      <c r="B297" s="1">
        <v>199589</v>
      </c>
      <c r="C297" s="1">
        <v>267</v>
      </c>
      <c r="D297" s="1">
        <v>2</v>
      </c>
      <c r="E297" s="1">
        <v>267</v>
      </c>
      <c r="F297" s="1">
        <v>267</v>
      </c>
      <c r="G297" s="1">
        <v>5</v>
      </c>
      <c r="H297" s="1">
        <v>5</v>
      </c>
      <c r="I297" s="1">
        <v>175.51</v>
      </c>
      <c r="J297" s="1">
        <v>175.57</v>
      </c>
      <c r="K297" s="1" t="s">
        <v>130</v>
      </c>
      <c r="L297" s="1">
        <v>1</v>
      </c>
      <c r="M297" s="1" t="s">
        <v>126</v>
      </c>
      <c r="N297" s="1">
        <v>267</v>
      </c>
      <c r="O297" s="1">
        <v>39.625</v>
      </c>
      <c r="P297" s="1">
        <v>22.0833333333333</v>
      </c>
      <c r="Q297" s="1">
        <v>16.5416666666666</v>
      </c>
      <c r="R297" s="1">
        <v>14.941666666666601</v>
      </c>
      <c r="S297" s="1">
        <v>20.341666666666601</v>
      </c>
      <c r="T297" s="1">
        <v>39.7916666666666</v>
      </c>
      <c r="U297" s="1">
        <v>122.083333333333</v>
      </c>
      <c r="V297" s="1">
        <v>192.96666666666599</v>
      </c>
      <c r="W297" s="1">
        <v>172.375</v>
      </c>
      <c r="X297" s="1">
        <v>185.808333333333</v>
      </c>
      <c r="Y297" s="1">
        <v>228.95</v>
      </c>
      <c r="Z297" s="1">
        <v>301.5</v>
      </c>
      <c r="AA297" s="1">
        <v>459.99166666666599</v>
      </c>
      <c r="AB297" s="1">
        <v>551.65833333333296</v>
      </c>
      <c r="AC297" s="1">
        <v>786.43333333333305</v>
      </c>
      <c r="AD297" s="1">
        <v>1289.2833333333299</v>
      </c>
      <c r="AE297" s="1">
        <v>1518.5833333333301</v>
      </c>
      <c r="AF297" s="1">
        <v>1502</v>
      </c>
      <c r="AG297" s="1">
        <v>1108.69166666666</v>
      </c>
      <c r="AH297" s="1">
        <v>509.20833333333297</v>
      </c>
      <c r="AI297" s="1">
        <v>343.15</v>
      </c>
      <c r="AJ297" s="1">
        <v>347.99166666666599</v>
      </c>
      <c r="AK297" s="1">
        <v>259.47500000000002</v>
      </c>
      <c r="AL297" s="1">
        <v>117.258333333333</v>
      </c>
      <c r="AM297" s="1">
        <v>10150.733333333301</v>
      </c>
      <c r="AN297" s="1">
        <v>1</v>
      </c>
      <c r="AO297" s="1">
        <v>1542.1</v>
      </c>
      <c r="AP297" s="1">
        <v>1617.9</v>
      </c>
      <c r="AQ297" s="1">
        <v>1181.4083333333299</v>
      </c>
      <c r="AR297" s="1">
        <v>195734</v>
      </c>
      <c r="AS297" s="1">
        <v>195589</v>
      </c>
      <c r="AT297" s="1">
        <v>57486</v>
      </c>
      <c r="AU297" s="1">
        <v>55711</v>
      </c>
      <c r="AV297" s="1">
        <v>921.10705566406205</v>
      </c>
      <c r="AW297" s="1">
        <v>1585.07971191406</v>
      </c>
      <c r="AX297" s="1">
        <v>1549.61437988281</v>
      </c>
      <c r="AY297" s="1">
        <v>2539.2021484375</v>
      </c>
      <c r="AZ297" s="1">
        <v>605.67529296875</v>
      </c>
      <c r="BA297" s="1">
        <v>1385.30688476562</v>
      </c>
      <c r="BB297" s="1">
        <v>629.67529296875</v>
      </c>
      <c r="BC297" s="1">
        <v>2648.64794921875</v>
      </c>
      <c r="BD297" s="1">
        <v>1727.26318359375</v>
      </c>
      <c r="BE297" s="1">
        <v>522.35009765625</v>
      </c>
      <c r="BF297" s="1">
        <v>10</v>
      </c>
      <c r="BG297" s="1">
        <v>5312.875</v>
      </c>
      <c r="BH297" s="1">
        <f t="shared" si="12"/>
        <v>19436.796997070302</v>
      </c>
      <c r="BI297" s="1">
        <f t="shared" si="13"/>
        <v>9286.0636637370008</v>
      </c>
      <c r="BJ297" s="1">
        <f t="shared" si="14"/>
        <v>86230978.366976649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3"/>
  <sheetViews>
    <sheetView workbookViewId="0">
      <selection activeCell="E11" sqref="E11"/>
    </sheetView>
  </sheetViews>
  <sheetFormatPr defaultRowHeight="15" x14ac:dyDescent="0.25"/>
  <cols>
    <col min="1" max="1" width="7.42578125" style="1" bestFit="1" customWidth="1"/>
    <col min="2" max="2" width="11" style="1" customWidth="1"/>
    <col min="3" max="3" width="25.5703125" style="1" customWidth="1"/>
    <col min="4" max="4" width="5.7109375" style="1" bestFit="1" customWidth="1"/>
    <col min="5" max="5" width="13.42578125" style="1" customWidth="1"/>
    <col min="6" max="6" width="15.28515625" style="1" customWidth="1"/>
    <col min="7" max="7" width="9.140625" style="1"/>
    <col min="8" max="8" width="20.28515625" style="1" customWidth="1"/>
    <col min="9" max="9" width="9.140625" style="1"/>
    <col min="10" max="10" width="9.140625" style="1" customWidth="1"/>
    <col min="11" max="212" width="9.140625" style="1"/>
    <col min="213" max="213" width="9.85546875" style="1" customWidth="1"/>
    <col min="214" max="214" width="23.28515625" style="1" customWidth="1"/>
    <col min="215" max="215" width="10.5703125" style="1" customWidth="1"/>
    <col min="216" max="216" width="9.140625" style="1"/>
    <col min="217" max="217" width="10.7109375" style="1" bestFit="1" customWidth="1"/>
    <col min="218" max="468" width="9.140625" style="1"/>
    <col min="469" max="469" width="9.85546875" style="1" customWidth="1"/>
    <col min="470" max="470" width="23.28515625" style="1" customWidth="1"/>
    <col min="471" max="471" width="10.5703125" style="1" customWidth="1"/>
    <col min="472" max="472" width="9.140625" style="1"/>
    <col min="473" max="473" width="10.7109375" style="1" bestFit="1" customWidth="1"/>
    <col min="474" max="724" width="9.140625" style="1"/>
    <col min="725" max="725" width="9.85546875" style="1" customWidth="1"/>
    <col min="726" max="726" width="23.28515625" style="1" customWidth="1"/>
    <col min="727" max="727" width="10.5703125" style="1" customWidth="1"/>
    <col min="728" max="728" width="9.140625" style="1"/>
    <col min="729" max="729" width="10.7109375" style="1" bestFit="1" customWidth="1"/>
    <col min="730" max="980" width="9.140625" style="1"/>
    <col min="981" max="981" width="9.85546875" style="1" customWidth="1"/>
    <col min="982" max="982" width="23.28515625" style="1" customWidth="1"/>
    <col min="983" max="983" width="10.5703125" style="1" customWidth="1"/>
    <col min="984" max="984" width="9.140625" style="1"/>
    <col min="985" max="985" width="10.7109375" style="1" bestFit="1" customWidth="1"/>
    <col min="986" max="1236" width="9.140625" style="1"/>
    <col min="1237" max="1237" width="9.85546875" style="1" customWidth="1"/>
    <col min="1238" max="1238" width="23.28515625" style="1" customWidth="1"/>
    <col min="1239" max="1239" width="10.5703125" style="1" customWidth="1"/>
    <col min="1240" max="1240" width="9.140625" style="1"/>
    <col min="1241" max="1241" width="10.7109375" style="1" bestFit="1" customWidth="1"/>
    <col min="1242" max="1492" width="9.140625" style="1"/>
    <col min="1493" max="1493" width="9.85546875" style="1" customWidth="1"/>
    <col min="1494" max="1494" width="23.28515625" style="1" customWidth="1"/>
    <col min="1495" max="1495" width="10.5703125" style="1" customWidth="1"/>
    <col min="1496" max="1496" width="9.140625" style="1"/>
    <col min="1497" max="1497" width="10.7109375" style="1" bestFit="1" customWidth="1"/>
    <col min="1498" max="1748" width="9.140625" style="1"/>
    <col min="1749" max="1749" width="9.85546875" style="1" customWidth="1"/>
    <col min="1750" max="1750" width="23.28515625" style="1" customWidth="1"/>
    <col min="1751" max="1751" width="10.5703125" style="1" customWidth="1"/>
    <col min="1752" max="1752" width="9.140625" style="1"/>
    <col min="1753" max="1753" width="10.7109375" style="1" bestFit="1" customWidth="1"/>
    <col min="1754" max="2004" width="9.140625" style="1"/>
    <col min="2005" max="2005" width="9.85546875" style="1" customWidth="1"/>
    <col min="2006" max="2006" width="23.28515625" style="1" customWidth="1"/>
    <col min="2007" max="2007" width="10.5703125" style="1" customWidth="1"/>
    <col min="2008" max="2008" width="9.140625" style="1"/>
    <col min="2009" max="2009" width="10.7109375" style="1" bestFit="1" customWidth="1"/>
    <col min="2010" max="2260" width="9.140625" style="1"/>
    <col min="2261" max="2261" width="9.85546875" style="1" customWidth="1"/>
    <col min="2262" max="2262" width="23.28515625" style="1" customWidth="1"/>
    <col min="2263" max="2263" width="10.5703125" style="1" customWidth="1"/>
    <col min="2264" max="2264" width="9.140625" style="1"/>
    <col min="2265" max="2265" width="10.7109375" style="1" bestFit="1" customWidth="1"/>
    <col min="2266" max="2516" width="9.140625" style="1"/>
    <col min="2517" max="2517" width="9.85546875" style="1" customWidth="1"/>
    <col min="2518" max="2518" width="23.28515625" style="1" customWidth="1"/>
    <col min="2519" max="2519" width="10.5703125" style="1" customWidth="1"/>
    <col min="2520" max="2520" width="9.140625" style="1"/>
    <col min="2521" max="2521" width="10.7109375" style="1" bestFit="1" customWidth="1"/>
    <col min="2522" max="2772" width="9.140625" style="1"/>
    <col min="2773" max="2773" width="9.85546875" style="1" customWidth="1"/>
    <col min="2774" max="2774" width="23.28515625" style="1" customWidth="1"/>
    <col min="2775" max="2775" width="10.5703125" style="1" customWidth="1"/>
    <col min="2776" max="2776" width="9.140625" style="1"/>
    <col min="2777" max="2777" width="10.7109375" style="1" bestFit="1" customWidth="1"/>
    <col min="2778" max="3028" width="9.140625" style="1"/>
    <col min="3029" max="3029" width="9.85546875" style="1" customWidth="1"/>
    <col min="3030" max="3030" width="23.28515625" style="1" customWidth="1"/>
    <col min="3031" max="3031" width="10.5703125" style="1" customWidth="1"/>
    <col min="3032" max="3032" width="9.140625" style="1"/>
    <col min="3033" max="3033" width="10.7109375" style="1" bestFit="1" customWidth="1"/>
    <col min="3034" max="3284" width="9.140625" style="1"/>
    <col min="3285" max="3285" width="9.85546875" style="1" customWidth="1"/>
    <col min="3286" max="3286" width="23.28515625" style="1" customWidth="1"/>
    <col min="3287" max="3287" width="10.5703125" style="1" customWidth="1"/>
    <col min="3288" max="3288" width="9.140625" style="1"/>
    <col min="3289" max="3289" width="10.7109375" style="1" bestFit="1" customWidth="1"/>
    <col min="3290" max="3540" width="9.140625" style="1"/>
    <col min="3541" max="3541" width="9.85546875" style="1" customWidth="1"/>
    <col min="3542" max="3542" width="23.28515625" style="1" customWidth="1"/>
    <col min="3543" max="3543" width="10.5703125" style="1" customWidth="1"/>
    <col min="3544" max="3544" width="9.140625" style="1"/>
    <col min="3545" max="3545" width="10.7109375" style="1" bestFit="1" customWidth="1"/>
    <col min="3546" max="3796" width="9.140625" style="1"/>
    <col min="3797" max="3797" width="9.85546875" style="1" customWidth="1"/>
    <col min="3798" max="3798" width="23.28515625" style="1" customWidth="1"/>
    <col min="3799" max="3799" width="10.5703125" style="1" customWidth="1"/>
    <col min="3800" max="3800" width="9.140625" style="1"/>
    <col min="3801" max="3801" width="10.7109375" style="1" bestFit="1" customWidth="1"/>
    <col min="3802" max="4052" width="9.140625" style="1"/>
    <col min="4053" max="4053" width="9.85546875" style="1" customWidth="1"/>
    <col min="4054" max="4054" width="23.28515625" style="1" customWidth="1"/>
    <col min="4055" max="4055" width="10.5703125" style="1" customWidth="1"/>
    <col min="4056" max="4056" width="9.140625" style="1"/>
    <col min="4057" max="4057" width="10.7109375" style="1" bestFit="1" customWidth="1"/>
    <col min="4058" max="4308" width="9.140625" style="1"/>
    <col min="4309" max="4309" width="9.85546875" style="1" customWidth="1"/>
    <col min="4310" max="4310" width="23.28515625" style="1" customWidth="1"/>
    <col min="4311" max="4311" width="10.5703125" style="1" customWidth="1"/>
    <col min="4312" max="4312" width="9.140625" style="1"/>
    <col min="4313" max="4313" width="10.7109375" style="1" bestFit="1" customWidth="1"/>
    <col min="4314" max="4564" width="9.140625" style="1"/>
    <col min="4565" max="4565" width="9.85546875" style="1" customWidth="1"/>
    <col min="4566" max="4566" width="23.28515625" style="1" customWidth="1"/>
    <col min="4567" max="4567" width="10.5703125" style="1" customWidth="1"/>
    <col min="4568" max="4568" width="9.140625" style="1"/>
    <col min="4569" max="4569" width="10.7109375" style="1" bestFit="1" customWidth="1"/>
    <col min="4570" max="4820" width="9.140625" style="1"/>
    <col min="4821" max="4821" width="9.85546875" style="1" customWidth="1"/>
    <col min="4822" max="4822" width="23.28515625" style="1" customWidth="1"/>
    <col min="4823" max="4823" width="10.5703125" style="1" customWidth="1"/>
    <col min="4824" max="4824" width="9.140625" style="1"/>
    <col min="4825" max="4825" width="10.7109375" style="1" bestFit="1" customWidth="1"/>
    <col min="4826" max="5076" width="9.140625" style="1"/>
    <col min="5077" max="5077" width="9.85546875" style="1" customWidth="1"/>
    <col min="5078" max="5078" width="23.28515625" style="1" customWidth="1"/>
    <col min="5079" max="5079" width="10.5703125" style="1" customWidth="1"/>
    <col min="5080" max="5080" width="9.140625" style="1"/>
    <col min="5081" max="5081" width="10.7109375" style="1" bestFit="1" customWidth="1"/>
    <col min="5082" max="5332" width="9.140625" style="1"/>
    <col min="5333" max="5333" width="9.85546875" style="1" customWidth="1"/>
    <col min="5334" max="5334" width="23.28515625" style="1" customWidth="1"/>
    <col min="5335" max="5335" width="10.5703125" style="1" customWidth="1"/>
    <col min="5336" max="5336" width="9.140625" style="1"/>
    <col min="5337" max="5337" width="10.7109375" style="1" bestFit="1" customWidth="1"/>
    <col min="5338" max="5588" width="9.140625" style="1"/>
    <col min="5589" max="5589" width="9.85546875" style="1" customWidth="1"/>
    <col min="5590" max="5590" width="23.28515625" style="1" customWidth="1"/>
    <col min="5591" max="5591" width="10.5703125" style="1" customWidth="1"/>
    <col min="5592" max="5592" width="9.140625" style="1"/>
    <col min="5593" max="5593" width="10.7109375" style="1" bestFit="1" customWidth="1"/>
    <col min="5594" max="5844" width="9.140625" style="1"/>
    <col min="5845" max="5845" width="9.85546875" style="1" customWidth="1"/>
    <col min="5846" max="5846" width="23.28515625" style="1" customWidth="1"/>
    <col min="5847" max="5847" width="10.5703125" style="1" customWidth="1"/>
    <col min="5848" max="5848" width="9.140625" style="1"/>
    <col min="5849" max="5849" width="10.7109375" style="1" bestFit="1" customWidth="1"/>
    <col min="5850" max="6100" width="9.140625" style="1"/>
    <col min="6101" max="6101" width="9.85546875" style="1" customWidth="1"/>
    <col min="6102" max="6102" width="23.28515625" style="1" customWidth="1"/>
    <col min="6103" max="6103" width="10.5703125" style="1" customWidth="1"/>
    <col min="6104" max="6104" width="9.140625" style="1"/>
    <col min="6105" max="6105" width="10.7109375" style="1" bestFit="1" customWidth="1"/>
    <col min="6106" max="6356" width="9.140625" style="1"/>
    <col min="6357" max="6357" width="9.85546875" style="1" customWidth="1"/>
    <col min="6358" max="6358" width="23.28515625" style="1" customWidth="1"/>
    <col min="6359" max="6359" width="10.5703125" style="1" customWidth="1"/>
    <col min="6360" max="6360" width="9.140625" style="1"/>
    <col min="6361" max="6361" width="10.7109375" style="1" bestFit="1" customWidth="1"/>
    <col min="6362" max="6612" width="9.140625" style="1"/>
    <col min="6613" max="6613" width="9.85546875" style="1" customWidth="1"/>
    <col min="6614" max="6614" width="23.28515625" style="1" customWidth="1"/>
    <col min="6615" max="6615" width="10.5703125" style="1" customWidth="1"/>
    <col min="6616" max="6616" width="9.140625" style="1"/>
    <col min="6617" max="6617" width="10.7109375" style="1" bestFit="1" customWidth="1"/>
    <col min="6618" max="6868" width="9.140625" style="1"/>
    <col min="6869" max="6869" width="9.85546875" style="1" customWidth="1"/>
    <col min="6870" max="6870" width="23.28515625" style="1" customWidth="1"/>
    <col min="6871" max="6871" width="10.5703125" style="1" customWidth="1"/>
    <col min="6872" max="6872" width="9.140625" style="1"/>
    <col min="6873" max="6873" width="10.7109375" style="1" bestFit="1" customWidth="1"/>
    <col min="6874" max="7124" width="9.140625" style="1"/>
    <col min="7125" max="7125" width="9.85546875" style="1" customWidth="1"/>
    <col min="7126" max="7126" width="23.28515625" style="1" customWidth="1"/>
    <col min="7127" max="7127" width="10.5703125" style="1" customWidth="1"/>
    <col min="7128" max="7128" width="9.140625" style="1"/>
    <col min="7129" max="7129" width="10.7109375" style="1" bestFit="1" customWidth="1"/>
    <col min="7130" max="7380" width="9.140625" style="1"/>
    <col min="7381" max="7381" width="9.85546875" style="1" customWidth="1"/>
    <col min="7382" max="7382" width="23.28515625" style="1" customWidth="1"/>
    <col min="7383" max="7383" width="10.5703125" style="1" customWidth="1"/>
    <col min="7384" max="7384" width="9.140625" style="1"/>
    <col min="7385" max="7385" width="10.7109375" style="1" bestFit="1" customWidth="1"/>
    <col min="7386" max="7636" width="9.140625" style="1"/>
    <col min="7637" max="7637" width="9.85546875" style="1" customWidth="1"/>
    <col min="7638" max="7638" width="23.28515625" style="1" customWidth="1"/>
    <col min="7639" max="7639" width="10.5703125" style="1" customWidth="1"/>
    <col min="7640" max="7640" width="9.140625" style="1"/>
    <col min="7641" max="7641" width="10.7109375" style="1" bestFit="1" customWidth="1"/>
    <col min="7642" max="7892" width="9.140625" style="1"/>
    <col min="7893" max="7893" width="9.85546875" style="1" customWidth="1"/>
    <col min="7894" max="7894" width="23.28515625" style="1" customWidth="1"/>
    <col min="7895" max="7895" width="10.5703125" style="1" customWidth="1"/>
    <col min="7896" max="7896" width="9.140625" style="1"/>
    <col min="7897" max="7897" width="10.7109375" style="1" bestFit="1" customWidth="1"/>
    <col min="7898" max="8148" width="9.140625" style="1"/>
    <col min="8149" max="8149" width="9.85546875" style="1" customWidth="1"/>
    <col min="8150" max="8150" width="23.28515625" style="1" customWidth="1"/>
    <col min="8151" max="8151" width="10.5703125" style="1" customWidth="1"/>
    <col min="8152" max="8152" width="9.140625" style="1"/>
    <col min="8153" max="8153" width="10.7109375" style="1" bestFit="1" customWidth="1"/>
    <col min="8154" max="8404" width="9.140625" style="1"/>
    <col min="8405" max="8405" width="9.85546875" style="1" customWidth="1"/>
    <col min="8406" max="8406" width="23.28515625" style="1" customWidth="1"/>
    <col min="8407" max="8407" width="10.5703125" style="1" customWidth="1"/>
    <col min="8408" max="8408" width="9.140625" style="1"/>
    <col min="8409" max="8409" width="10.7109375" style="1" bestFit="1" customWidth="1"/>
    <col min="8410" max="8660" width="9.140625" style="1"/>
    <col min="8661" max="8661" width="9.85546875" style="1" customWidth="1"/>
    <col min="8662" max="8662" width="23.28515625" style="1" customWidth="1"/>
    <col min="8663" max="8663" width="10.5703125" style="1" customWidth="1"/>
    <col min="8664" max="8664" width="9.140625" style="1"/>
    <col min="8665" max="8665" width="10.7109375" style="1" bestFit="1" customWidth="1"/>
    <col min="8666" max="8916" width="9.140625" style="1"/>
    <col min="8917" max="8917" width="9.85546875" style="1" customWidth="1"/>
    <col min="8918" max="8918" width="23.28515625" style="1" customWidth="1"/>
    <col min="8919" max="8919" width="10.5703125" style="1" customWidth="1"/>
    <col min="8920" max="8920" width="9.140625" style="1"/>
    <col min="8921" max="8921" width="10.7109375" style="1" bestFit="1" customWidth="1"/>
    <col min="8922" max="9172" width="9.140625" style="1"/>
    <col min="9173" max="9173" width="9.85546875" style="1" customWidth="1"/>
    <col min="9174" max="9174" width="23.28515625" style="1" customWidth="1"/>
    <col min="9175" max="9175" width="10.5703125" style="1" customWidth="1"/>
    <col min="9176" max="9176" width="9.140625" style="1"/>
    <col min="9177" max="9177" width="10.7109375" style="1" bestFit="1" customWidth="1"/>
    <col min="9178" max="9428" width="9.140625" style="1"/>
    <col min="9429" max="9429" width="9.85546875" style="1" customWidth="1"/>
    <col min="9430" max="9430" width="23.28515625" style="1" customWidth="1"/>
    <col min="9431" max="9431" width="10.5703125" style="1" customWidth="1"/>
    <col min="9432" max="9432" width="9.140625" style="1"/>
    <col min="9433" max="9433" width="10.7109375" style="1" bestFit="1" customWidth="1"/>
    <col min="9434" max="9684" width="9.140625" style="1"/>
    <col min="9685" max="9685" width="9.85546875" style="1" customWidth="1"/>
    <col min="9686" max="9686" width="23.28515625" style="1" customWidth="1"/>
    <col min="9687" max="9687" width="10.5703125" style="1" customWidth="1"/>
    <col min="9688" max="9688" width="9.140625" style="1"/>
    <col min="9689" max="9689" width="10.7109375" style="1" bestFit="1" customWidth="1"/>
    <col min="9690" max="9940" width="9.140625" style="1"/>
    <col min="9941" max="9941" width="9.85546875" style="1" customWidth="1"/>
    <col min="9942" max="9942" width="23.28515625" style="1" customWidth="1"/>
    <col min="9943" max="9943" width="10.5703125" style="1" customWidth="1"/>
    <col min="9944" max="9944" width="9.140625" style="1"/>
    <col min="9945" max="9945" width="10.7109375" style="1" bestFit="1" customWidth="1"/>
    <col min="9946" max="10196" width="9.140625" style="1"/>
    <col min="10197" max="10197" width="9.85546875" style="1" customWidth="1"/>
    <col min="10198" max="10198" width="23.28515625" style="1" customWidth="1"/>
    <col min="10199" max="10199" width="10.5703125" style="1" customWidth="1"/>
    <col min="10200" max="10200" width="9.140625" style="1"/>
    <col min="10201" max="10201" width="10.7109375" style="1" bestFit="1" customWidth="1"/>
    <col min="10202" max="10452" width="9.140625" style="1"/>
    <col min="10453" max="10453" width="9.85546875" style="1" customWidth="1"/>
    <col min="10454" max="10454" width="23.28515625" style="1" customWidth="1"/>
    <col min="10455" max="10455" width="10.5703125" style="1" customWidth="1"/>
    <col min="10456" max="10456" width="9.140625" style="1"/>
    <col min="10457" max="10457" width="10.7109375" style="1" bestFit="1" customWidth="1"/>
    <col min="10458" max="10708" width="9.140625" style="1"/>
    <col min="10709" max="10709" width="9.85546875" style="1" customWidth="1"/>
    <col min="10710" max="10710" width="23.28515625" style="1" customWidth="1"/>
    <col min="10711" max="10711" width="10.5703125" style="1" customWidth="1"/>
    <col min="10712" max="10712" width="9.140625" style="1"/>
    <col min="10713" max="10713" width="10.7109375" style="1" bestFit="1" customWidth="1"/>
    <col min="10714" max="10964" width="9.140625" style="1"/>
    <col min="10965" max="10965" width="9.85546875" style="1" customWidth="1"/>
    <col min="10966" max="10966" width="23.28515625" style="1" customWidth="1"/>
    <col min="10967" max="10967" width="10.5703125" style="1" customWidth="1"/>
    <col min="10968" max="10968" width="9.140625" style="1"/>
    <col min="10969" max="10969" width="10.7109375" style="1" bestFit="1" customWidth="1"/>
    <col min="10970" max="11220" width="9.140625" style="1"/>
    <col min="11221" max="11221" width="9.85546875" style="1" customWidth="1"/>
    <col min="11222" max="11222" width="23.28515625" style="1" customWidth="1"/>
    <col min="11223" max="11223" width="10.5703125" style="1" customWidth="1"/>
    <col min="11224" max="11224" width="9.140625" style="1"/>
    <col min="11225" max="11225" width="10.7109375" style="1" bestFit="1" customWidth="1"/>
    <col min="11226" max="11476" width="9.140625" style="1"/>
    <col min="11477" max="11477" width="9.85546875" style="1" customWidth="1"/>
    <col min="11478" max="11478" width="23.28515625" style="1" customWidth="1"/>
    <col min="11479" max="11479" width="10.5703125" style="1" customWidth="1"/>
    <col min="11480" max="11480" width="9.140625" style="1"/>
    <col min="11481" max="11481" width="10.7109375" style="1" bestFit="1" customWidth="1"/>
    <col min="11482" max="11732" width="9.140625" style="1"/>
    <col min="11733" max="11733" width="9.85546875" style="1" customWidth="1"/>
    <col min="11734" max="11734" width="23.28515625" style="1" customWidth="1"/>
    <col min="11735" max="11735" width="10.5703125" style="1" customWidth="1"/>
    <col min="11736" max="11736" width="9.140625" style="1"/>
    <col min="11737" max="11737" width="10.7109375" style="1" bestFit="1" customWidth="1"/>
    <col min="11738" max="11988" width="9.140625" style="1"/>
    <col min="11989" max="11989" width="9.85546875" style="1" customWidth="1"/>
    <col min="11990" max="11990" width="23.28515625" style="1" customWidth="1"/>
    <col min="11991" max="11991" width="10.5703125" style="1" customWidth="1"/>
    <col min="11992" max="11992" width="9.140625" style="1"/>
    <col min="11993" max="11993" width="10.7109375" style="1" bestFit="1" customWidth="1"/>
    <col min="11994" max="12244" width="9.140625" style="1"/>
    <col min="12245" max="12245" width="9.85546875" style="1" customWidth="1"/>
    <col min="12246" max="12246" width="23.28515625" style="1" customWidth="1"/>
    <col min="12247" max="12247" width="10.5703125" style="1" customWidth="1"/>
    <col min="12248" max="12248" width="9.140625" style="1"/>
    <col min="12249" max="12249" width="10.7109375" style="1" bestFit="1" customWidth="1"/>
    <col min="12250" max="12500" width="9.140625" style="1"/>
    <col min="12501" max="12501" width="9.85546875" style="1" customWidth="1"/>
    <col min="12502" max="12502" width="23.28515625" style="1" customWidth="1"/>
    <col min="12503" max="12503" width="10.5703125" style="1" customWidth="1"/>
    <col min="12504" max="12504" width="9.140625" style="1"/>
    <col min="12505" max="12505" width="10.7109375" style="1" bestFit="1" customWidth="1"/>
    <col min="12506" max="12756" width="9.140625" style="1"/>
    <col min="12757" max="12757" width="9.85546875" style="1" customWidth="1"/>
    <col min="12758" max="12758" width="23.28515625" style="1" customWidth="1"/>
    <col min="12759" max="12759" width="10.5703125" style="1" customWidth="1"/>
    <col min="12760" max="12760" width="9.140625" style="1"/>
    <col min="12761" max="12761" width="10.7109375" style="1" bestFit="1" customWidth="1"/>
    <col min="12762" max="13012" width="9.140625" style="1"/>
    <col min="13013" max="13013" width="9.85546875" style="1" customWidth="1"/>
    <col min="13014" max="13014" width="23.28515625" style="1" customWidth="1"/>
    <col min="13015" max="13015" width="10.5703125" style="1" customWidth="1"/>
    <col min="13016" max="13016" width="9.140625" style="1"/>
    <col min="13017" max="13017" width="10.7109375" style="1" bestFit="1" customWidth="1"/>
    <col min="13018" max="13268" width="9.140625" style="1"/>
    <col min="13269" max="13269" width="9.85546875" style="1" customWidth="1"/>
    <col min="13270" max="13270" width="23.28515625" style="1" customWidth="1"/>
    <col min="13271" max="13271" width="10.5703125" style="1" customWidth="1"/>
    <col min="13272" max="13272" width="9.140625" style="1"/>
    <col min="13273" max="13273" width="10.7109375" style="1" bestFit="1" customWidth="1"/>
    <col min="13274" max="13524" width="9.140625" style="1"/>
    <col min="13525" max="13525" width="9.85546875" style="1" customWidth="1"/>
    <col min="13526" max="13526" width="23.28515625" style="1" customWidth="1"/>
    <col min="13527" max="13527" width="10.5703125" style="1" customWidth="1"/>
    <col min="13528" max="13528" width="9.140625" style="1"/>
    <col min="13529" max="13529" width="10.7109375" style="1" bestFit="1" customWidth="1"/>
    <col min="13530" max="13780" width="9.140625" style="1"/>
    <col min="13781" max="13781" width="9.85546875" style="1" customWidth="1"/>
    <col min="13782" max="13782" width="23.28515625" style="1" customWidth="1"/>
    <col min="13783" max="13783" width="10.5703125" style="1" customWidth="1"/>
    <col min="13784" max="13784" width="9.140625" style="1"/>
    <col min="13785" max="13785" width="10.7109375" style="1" bestFit="1" customWidth="1"/>
    <col min="13786" max="14036" width="9.140625" style="1"/>
    <col min="14037" max="14037" width="9.85546875" style="1" customWidth="1"/>
    <col min="14038" max="14038" width="23.28515625" style="1" customWidth="1"/>
    <col min="14039" max="14039" width="10.5703125" style="1" customWidth="1"/>
    <col min="14040" max="14040" width="9.140625" style="1"/>
    <col min="14041" max="14041" width="10.7109375" style="1" bestFit="1" customWidth="1"/>
    <col min="14042" max="14292" width="9.140625" style="1"/>
    <col min="14293" max="14293" width="9.85546875" style="1" customWidth="1"/>
    <col min="14294" max="14294" width="23.28515625" style="1" customWidth="1"/>
    <col min="14295" max="14295" width="10.5703125" style="1" customWidth="1"/>
    <col min="14296" max="14296" width="9.140625" style="1"/>
    <col min="14297" max="14297" width="10.7109375" style="1" bestFit="1" customWidth="1"/>
    <col min="14298" max="14548" width="9.140625" style="1"/>
    <col min="14549" max="14549" width="9.85546875" style="1" customWidth="1"/>
    <col min="14550" max="14550" width="23.28515625" style="1" customWidth="1"/>
    <col min="14551" max="14551" width="10.5703125" style="1" customWidth="1"/>
    <col min="14552" max="14552" width="9.140625" style="1"/>
    <col min="14553" max="14553" width="10.7109375" style="1" bestFit="1" customWidth="1"/>
    <col min="14554" max="14804" width="9.140625" style="1"/>
    <col min="14805" max="14805" width="9.85546875" style="1" customWidth="1"/>
    <col min="14806" max="14806" width="23.28515625" style="1" customWidth="1"/>
    <col min="14807" max="14807" width="10.5703125" style="1" customWidth="1"/>
    <col min="14808" max="14808" width="9.140625" style="1"/>
    <col min="14809" max="14809" width="10.7109375" style="1" bestFit="1" customWidth="1"/>
    <col min="14810" max="15060" width="9.140625" style="1"/>
    <col min="15061" max="15061" width="9.85546875" style="1" customWidth="1"/>
    <col min="15062" max="15062" width="23.28515625" style="1" customWidth="1"/>
    <col min="15063" max="15063" width="10.5703125" style="1" customWidth="1"/>
    <col min="15064" max="15064" width="9.140625" style="1"/>
    <col min="15065" max="15065" width="10.7109375" style="1" bestFit="1" customWidth="1"/>
    <col min="15066" max="15316" width="9.140625" style="1"/>
    <col min="15317" max="15317" width="9.85546875" style="1" customWidth="1"/>
    <col min="15318" max="15318" width="23.28515625" style="1" customWidth="1"/>
    <col min="15319" max="15319" width="10.5703125" style="1" customWidth="1"/>
    <col min="15320" max="15320" width="9.140625" style="1"/>
    <col min="15321" max="15321" width="10.7109375" style="1" bestFit="1" customWidth="1"/>
    <col min="15322" max="15572" width="9.140625" style="1"/>
    <col min="15573" max="15573" width="9.85546875" style="1" customWidth="1"/>
    <col min="15574" max="15574" width="23.28515625" style="1" customWidth="1"/>
    <col min="15575" max="15575" width="10.5703125" style="1" customWidth="1"/>
    <col min="15576" max="15576" width="9.140625" style="1"/>
    <col min="15577" max="15577" width="10.7109375" style="1" bestFit="1" customWidth="1"/>
    <col min="15578" max="15828" width="9.140625" style="1"/>
    <col min="15829" max="15829" width="9.85546875" style="1" customWidth="1"/>
    <col min="15830" max="15830" width="23.28515625" style="1" customWidth="1"/>
    <col min="15831" max="15831" width="10.5703125" style="1" customWidth="1"/>
    <col min="15832" max="15832" width="9.140625" style="1"/>
    <col min="15833" max="15833" width="10.7109375" style="1" bestFit="1" customWidth="1"/>
    <col min="15834" max="16084" width="9.140625" style="1"/>
    <col min="16085" max="16085" width="9.85546875" style="1" customWidth="1"/>
    <col min="16086" max="16086" width="23.28515625" style="1" customWidth="1"/>
    <col min="16087" max="16087" width="10.5703125" style="1" customWidth="1"/>
    <col min="16088" max="16088" width="9.140625" style="1"/>
    <col min="16089" max="16089" width="10.7109375" style="1" bestFit="1" customWidth="1"/>
    <col min="16090" max="16384" width="9.140625" style="1"/>
  </cols>
  <sheetData>
    <row r="1" spans="1:6" ht="15.75" x14ac:dyDescent="0.25">
      <c r="A1" s="21" t="s">
        <v>156</v>
      </c>
      <c r="B1" s="21" t="s">
        <v>157</v>
      </c>
      <c r="C1" s="21" t="s">
        <v>158</v>
      </c>
      <c r="D1" s="21" t="s">
        <v>159</v>
      </c>
      <c r="E1" s="21" t="s">
        <v>134</v>
      </c>
      <c r="F1" s="21" t="s">
        <v>133</v>
      </c>
    </row>
    <row r="2" spans="1:6" ht="15.75" x14ac:dyDescent="0.25">
      <c r="A2" s="22" t="s">
        <v>160</v>
      </c>
      <c r="B2" s="22">
        <f t="shared" ref="B2:B65" si="0">MID(A2,3,3)+1000</f>
        <v>1001</v>
      </c>
      <c r="C2" s="22" t="s">
        <v>161</v>
      </c>
      <c r="D2" s="1" t="str">
        <f t="shared" ref="D2:D65" si="1">MID(A2,1,2)</f>
        <v>MK</v>
      </c>
      <c r="E2" s="23">
        <v>540.79999999999995</v>
      </c>
      <c r="F2" s="23">
        <f>SUMIF([2]RouteID_Conversion!$J$2:$J$999,[2]AM_BoardingByRoute!$D$3:$D$426,[2]RouteID_Conversion!$K$2:$K$999)</f>
        <v>0</v>
      </c>
    </row>
    <row r="3" spans="1:6" ht="15.75" x14ac:dyDescent="0.25">
      <c r="A3" s="22" t="s">
        <v>162</v>
      </c>
      <c r="B3" s="22">
        <f t="shared" si="0"/>
        <v>1002</v>
      </c>
      <c r="C3" s="22" t="s">
        <v>163</v>
      </c>
      <c r="D3" s="1" t="str">
        <f t="shared" si="1"/>
        <v>MK</v>
      </c>
      <c r="E3" s="23">
        <v>1400.3</v>
      </c>
      <c r="F3" s="23">
        <f>SUMIF([2]RouteID_Conversion!$J$2:$J$999,[2]AM_BoardingByRoute!$D$3:$D$426,[2]RouteID_Conversion!$K$2:$K$999)</f>
        <v>542.39409255981332</v>
      </c>
    </row>
    <row r="4" spans="1:6" ht="15.75" x14ac:dyDescent="0.25">
      <c r="A4" s="22" t="s">
        <v>164</v>
      </c>
      <c r="B4" s="22">
        <f t="shared" si="0"/>
        <v>1003</v>
      </c>
      <c r="C4" s="22" t="s">
        <v>165</v>
      </c>
      <c r="D4" s="1" t="str">
        <f t="shared" si="1"/>
        <v>MK</v>
      </c>
      <c r="E4" s="23">
        <v>1299.7</v>
      </c>
      <c r="F4" s="23">
        <f>SUMIF([2]RouteID_Conversion!$J$2:$J$999,[2]AM_BoardingByRoute!$D$3:$D$426,[2]RouteID_Conversion!$K$2:$K$999)</f>
        <v>1082.5013999938947</v>
      </c>
    </row>
    <row r="5" spans="1:6" ht="15.75" x14ac:dyDescent="0.25">
      <c r="A5" s="22" t="s">
        <v>166</v>
      </c>
      <c r="B5" s="22">
        <f t="shared" si="0"/>
        <v>1004</v>
      </c>
      <c r="C5" s="22" t="s">
        <v>167</v>
      </c>
      <c r="D5" s="1" t="str">
        <f t="shared" si="1"/>
        <v>MK</v>
      </c>
      <c r="E5" s="23">
        <v>1217.0999999999999</v>
      </c>
      <c r="F5" s="23">
        <f>SUMIF([2]RouteID_Conversion!$J$2:$J$999,[2]AM_BoardingByRoute!$D$3:$D$426,[2]RouteID_Conversion!$K$2:$K$999)</f>
        <v>701.18774199485665</v>
      </c>
    </row>
    <row r="6" spans="1:6" ht="15.75" x14ac:dyDescent="0.25">
      <c r="A6" s="22" t="s">
        <v>168</v>
      </c>
      <c r="B6" s="22">
        <f t="shared" si="0"/>
        <v>1005</v>
      </c>
      <c r="C6" s="22" t="s">
        <v>169</v>
      </c>
      <c r="D6" s="1" t="str">
        <f t="shared" si="1"/>
        <v>MK</v>
      </c>
      <c r="E6" s="23">
        <v>1388.2</v>
      </c>
      <c r="F6" s="23">
        <f>SUMIF([2]RouteID_Conversion!$J$2:$J$999,[2]AM_BoardingByRoute!$D$3:$D$426,[2]RouteID_Conversion!$K$2:$K$999)</f>
        <v>669.67494726180951</v>
      </c>
    </row>
    <row r="7" spans="1:6" ht="15.75" x14ac:dyDescent="0.25">
      <c r="A7" s="22" t="s">
        <v>170</v>
      </c>
      <c r="B7" s="22">
        <f t="shared" si="0"/>
        <v>1007</v>
      </c>
      <c r="C7" s="22" t="s">
        <v>171</v>
      </c>
      <c r="D7" s="1" t="str">
        <f t="shared" si="1"/>
        <v>MK</v>
      </c>
      <c r="E7" s="23">
        <v>1981.7</v>
      </c>
      <c r="F7" s="23">
        <f>SUMIF([2]RouteID_Conversion!$J$2:$J$999,[2]AM_BoardingByRoute!$D$3:$D$426,[2]RouteID_Conversion!$K$2:$K$999)</f>
        <v>1790.4957933425871</v>
      </c>
    </row>
    <row r="8" spans="1:6" ht="15.75" x14ac:dyDescent="0.25">
      <c r="A8" s="22" t="s">
        <v>172</v>
      </c>
      <c r="B8" s="22">
        <f t="shared" si="0"/>
        <v>1008</v>
      </c>
      <c r="C8" s="22" t="s">
        <v>173</v>
      </c>
      <c r="D8" s="1" t="str">
        <f t="shared" si="1"/>
        <v>MK</v>
      </c>
      <c r="E8" s="23">
        <v>1485.6</v>
      </c>
      <c r="F8" s="23">
        <f>SUMIF([2]RouteID_Conversion!$J$2:$J$999,[2]AM_BoardingByRoute!$D$3:$D$426,[2]RouteID_Conversion!$K$2:$K$999)</f>
        <v>1908.9594230651821</v>
      </c>
    </row>
    <row r="9" spans="1:6" ht="15.75" x14ac:dyDescent="0.25">
      <c r="A9" s="22" t="s">
        <v>174</v>
      </c>
      <c r="B9" s="22">
        <f t="shared" si="0"/>
        <v>1009</v>
      </c>
      <c r="C9" s="22" t="s">
        <v>175</v>
      </c>
      <c r="D9" s="1" t="str">
        <f t="shared" si="1"/>
        <v>MK</v>
      </c>
      <c r="E9" s="23">
        <v>578</v>
      </c>
      <c r="F9" s="23">
        <f>SUMIF([2]RouteID_Conversion!$J$2:$J$999,[2]AM_BoardingByRoute!$D$3:$D$426,[2]RouteID_Conversion!$K$2:$K$999)</f>
        <v>892.44172668456793</v>
      </c>
    </row>
    <row r="10" spans="1:6" ht="15.75" x14ac:dyDescent="0.25">
      <c r="A10" s="22" t="s">
        <v>176</v>
      </c>
      <c r="B10" s="22">
        <f t="shared" si="0"/>
        <v>1010</v>
      </c>
      <c r="C10" s="22" t="s">
        <v>177</v>
      </c>
      <c r="D10" s="1" t="str">
        <f t="shared" si="1"/>
        <v>MK</v>
      </c>
      <c r="E10" s="23">
        <v>855</v>
      </c>
      <c r="F10" s="23">
        <f>SUMIF([2]RouteID_Conversion!$J$2:$J$999,[2]AM_BoardingByRoute!$D$3:$D$426,[2]RouteID_Conversion!$K$2:$K$999)</f>
        <v>438.2645492553699</v>
      </c>
    </row>
    <row r="11" spans="1:6" ht="15.75" x14ac:dyDescent="0.25">
      <c r="A11" s="22" t="s">
        <v>178</v>
      </c>
      <c r="B11" s="22">
        <f t="shared" si="0"/>
        <v>1011</v>
      </c>
      <c r="C11" s="22" t="s">
        <v>179</v>
      </c>
      <c r="D11" s="1" t="str">
        <f t="shared" si="1"/>
        <v>MK</v>
      </c>
      <c r="E11" s="23">
        <v>640</v>
      </c>
      <c r="F11" s="23">
        <f>SUMIF([2]RouteID_Conversion!$J$2:$J$999,[2]AM_BoardingByRoute!$D$3:$D$426,[2]RouteID_Conversion!$K$2:$K$999)</f>
        <v>582.26774024963208</v>
      </c>
    </row>
    <row r="12" spans="1:6" ht="15.75" x14ac:dyDescent="0.25">
      <c r="A12" s="22" t="s">
        <v>180</v>
      </c>
      <c r="B12" s="22">
        <f t="shared" si="0"/>
        <v>1012</v>
      </c>
      <c r="C12" s="22" t="s">
        <v>181</v>
      </c>
      <c r="D12" s="1" t="str">
        <f t="shared" si="1"/>
        <v>MK</v>
      </c>
      <c r="E12" s="23">
        <v>1384.5</v>
      </c>
      <c r="F12" s="23">
        <f>SUMIF([2]RouteID_Conversion!$J$2:$J$999,[2]AM_BoardingByRoute!$D$3:$D$426,[2]RouteID_Conversion!$K$2:$K$999)</f>
        <v>788.36274814605406</v>
      </c>
    </row>
    <row r="13" spans="1:6" ht="15.75" x14ac:dyDescent="0.25">
      <c r="A13" s="22" t="s">
        <v>182</v>
      </c>
      <c r="B13" s="22">
        <f t="shared" si="0"/>
        <v>1013</v>
      </c>
      <c r="C13" s="22" t="s">
        <v>183</v>
      </c>
      <c r="D13" s="1" t="str">
        <f t="shared" si="1"/>
        <v>MK</v>
      </c>
      <c r="E13" s="23">
        <v>607.5</v>
      </c>
      <c r="F13" s="23">
        <f>SUMIF([2]RouteID_Conversion!$J$2:$J$999,[2]AM_BoardingByRoute!$D$3:$D$426,[2]RouteID_Conversion!$K$2:$K$999)</f>
        <v>305.38213852792933</v>
      </c>
    </row>
    <row r="14" spans="1:6" ht="15.75" x14ac:dyDescent="0.25">
      <c r="A14" s="22" t="s">
        <v>184</v>
      </c>
      <c r="B14" s="22">
        <f t="shared" si="0"/>
        <v>1014</v>
      </c>
      <c r="C14" s="22" t="s">
        <v>185</v>
      </c>
      <c r="D14" s="1" t="str">
        <f t="shared" si="1"/>
        <v>MK</v>
      </c>
      <c r="E14" s="23">
        <v>1046.2</v>
      </c>
      <c r="F14" s="23">
        <f>SUMIF([2]RouteID_Conversion!$J$2:$J$999,[2]AM_BoardingByRoute!$D$3:$D$426,[2]RouteID_Conversion!$K$2:$K$999)</f>
        <v>739.31760883331106</v>
      </c>
    </row>
    <row r="15" spans="1:6" ht="15.75" x14ac:dyDescent="0.25">
      <c r="A15" s="22" t="s">
        <v>186</v>
      </c>
      <c r="B15" s="22">
        <f t="shared" si="0"/>
        <v>1015</v>
      </c>
      <c r="C15" s="22" t="s">
        <v>187</v>
      </c>
      <c r="D15" s="1" t="str">
        <f t="shared" si="1"/>
        <v>MK</v>
      </c>
      <c r="E15" s="23">
        <v>1488.5</v>
      </c>
      <c r="F15" s="23">
        <f>SUMIF([2]RouteID_Conversion!$J$2:$J$999,[2]AM_BoardingByRoute!$D$3:$D$426,[2]RouteID_Conversion!$K$2:$K$999)</f>
        <v>571.50312611460629</v>
      </c>
    </row>
    <row r="16" spans="1:6" ht="15.75" x14ac:dyDescent="0.25">
      <c r="A16" s="22" t="s">
        <v>188</v>
      </c>
      <c r="B16" s="22">
        <f t="shared" si="0"/>
        <v>1016</v>
      </c>
      <c r="C16" s="22" t="s">
        <v>189</v>
      </c>
      <c r="D16" s="1" t="str">
        <f t="shared" si="1"/>
        <v>MK</v>
      </c>
      <c r="E16" s="23">
        <v>819.3</v>
      </c>
      <c r="F16" s="23">
        <f>SUMIF([2]RouteID_Conversion!$J$2:$J$999,[2]AM_BoardingByRoute!$D$3:$D$426,[2]RouteID_Conversion!$K$2:$K$999)</f>
        <v>1291.9572591781589</v>
      </c>
    </row>
    <row r="17" spans="1:6" ht="15.75" x14ac:dyDescent="0.25">
      <c r="A17" s="22" t="s">
        <v>190</v>
      </c>
      <c r="B17" s="22">
        <f t="shared" si="0"/>
        <v>1017</v>
      </c>
      <c r="C17" s="22" t="s">
        <v>191</v>
      </c>
      <c r="D17" s="1" t="str">
        <f t="shared" si="1"/>
        <v>MK</v>
      </c>
      <c r="E17" s="23">
        <v>833.9</v>
      </c>
      <c r="F17" s="23">
        <f>SUMIF([2]RouteID_Conversion!$J$2:$J$999,[2]AM_BoardingByRoute!$D$3:$D$426,[2]RouteID_Conversion!$K$2:$K$999)</f>
        <v>1032.3238372802707</v>
      </c>
    </row>
    <row r="18" spans="1:6" ht="15.75" x14ac:dyDescent="0.25">
      <c r="A18" s="22" t="s">
        <v>192</v>
      </c>
      <c r="B18" s="22">
        <f t="shared" si="0"/>
        <v>1018</v>
      </c>
      <c r="C18" s="22" t="s">
        <v>193</v>
      </c>
      <c r="D18" s="1" t="str">
        <f t="shared" si="1"/>
        <v>MK</v>
      </c>
      <c r="E18" s="23">
        <v>1066.3</v>
      </c>
      <c r="F18" s="23">
        <f>SUMIF([2]RouteID_Conversion!$J$2:$J$999,[2]AM_BoardingByRoute!$D$3:$D$426,[2]RouteID_Conversion!$K$2:$K$999)</f>
        <v>804.07999801635629</v>
      </c>
    </row>
    <row r="19" spans="1:6" ht="15.75" x14ac:dyDescent="0.25">
      <c r="A19" s="22" t="s">
        <v>194</v>
      </c>
      <c r="B19" s="22">
        <f t="shared" si="0"/>
        <v>1019</v>
      </c>
      <c r="C19" s="22" t="s">
        <v>195</v>
      </c>
      <c r="D19" s="1" t="str">
        <f t="shared" si="1"/>
        <v>MK</v>
      </c>
      <c r="E19" s="23">
        <v>122</v>
      </c>
      <c r="F19" s="23">
        <f>SUMIF([2]RouteID_Conversion!$J$2:$J$999,[2]AM_BoardingByRoute!$D$3:$D$426,[2]RouteID_Conversion!$K$2:$K$999)</f>
        <v>950.8233728408793</v>
      </c>
    </row>
    <row r="20" spans="1:6" ht="15.75" x14ac:dyDescent="0.25">
      <c r="A20" s="22" t="s">
        <v>196</v>
      </c>
      <c r="B20" s="22">
        <f t="shared" si="0"/>
        <v>1021</v>
      </c>
      <c r="C20" s="22" t="s">
        <v>197</v>
      </c>
      <c r="D20" s="1" t="str">
        <f t="shared" si="1"/>
        <v>MK</v>
      </c>
      <c r="E20" s="23">
        <v>870.19999999999936</v>
      </c>
      <c r="F20" s="23">
        <f>SUMIF([2]RouteID_Conversion!$J$2:$J$999,[2]AM_BoardingByRoute!$D$3:$D$426,[2]RouteID_Conversion!$K$2:$K$999)</f>
        <v>122.75761985778789</v>
      </c>
    </row>
    <row r="21" spans="1:6" ht="15.75" x14ac:dyDescent="0.25">
      <c r="A21" s="22" t="s">
        <v>198</v>
      </c>
      <c r="B21" s="22">
        <f t="shared" si="0"/>
        <v>1022</v>
      </c>
      <c r="C21" s="22" t="s">
        <v>199</v>
      </c>
      <c r="D21" s="1" t="str">
        <f t="shared" si="1"/>
        <v>MK</v>
      </c>
      <c r="E21" s="23">
        <v>425.7</v>
      </c>
      <c r="F21" s="23">
        <f>SUMIF([2]RouteID_Conversion!$J$2:$J$999,[2]AM_BoardingByRoute!$D$3:$D$426,[2]RouteID_Conversion!$K$2:$K$999)</f>
        <v>871.91229438781488</v>
      </c>
    </row>
    <row r="22" spans="1:6" ht="15.75" x14ac:dyDescent="0.25">
      <c r="A22" s="22" t="s">
        <v>200</v>
      </c>
      <c r="B22" s="22">
        <f t="shared" si="0"/>
        <v>1023</v>
      </c>
      <c r="C22" s="22" t="s">
        <v>201</v>
      </c>
      <c r="D22" s="1" t="str">
        <f t="shared" si="1"/>
        <v>MK</v>
      </c>
      <c r="E22" s="23">
        <v>338.4</v>
      </c>
      <c r="F22" s="23">
        <f>SUMIF([2]RouteID_Conversion!$J$2:$J$999,[2]AM_BoardingByRoute!$D$3:$D$426,[2]RouteID_Conversion!$K$2:$K$999)</f>
        <v>328.57571029663063</v>
      </c>
    </row>
    <row r="23" spans="1:6" ht="15.75" x14ac:dyDescent="0.25">
      <c r="A23" s="22" t="s">
        <v>202</v>
      </c>
      <c r="B23" s="22">
        <f t="shared" si="0"/>
        <v>1024</v>
      </c>
      <c r="C23" s="22" t="s">
        <v>203</v>
      </c>
      <c r="D23" s="1" t="str">
        <f t="shared" si="1"/>
        <v>MK</v>
      </c>
      <c r="E23" s="23">
        <v>376.9</v>
      </c>
      <c r="F23" s="23">
        <f>SUMIF([2]RouteID_Conversion!$J$2:$J$999,[2]AM_BoardingByRoute!$D$3:$D$426,[2]RouteID_Conversion!$K$2:$K$999)</f>
        <v>454.18553352355912</v>
      </c>
    </row>
    <row r="24" spans="1:6" ht="15.75" x14ac:dyDescent="0.25">
      <c r="A24" s="22" t="s">
        <v>204</v>
      </c>
      <c r="B24" s="22">
        <f t="shared" si="0"/>
        <v>1025</v>
      </c>
      <c r="C24" s="22" t="s">
        <v>205</v>
      </c>
      <c r="D24" s="1" t="str">
        <f t="shared" si="1"/>
        <v>MK</v>
      </c>
      <c r="E24" s="23">
        <v>293.8</v>
      </c>
      <c r="F24" s="23">
        <f>SUMIF([2]RouteID_Conversion!$J$2:$J$999,[2]AM_BoardingByRoute!$D$3:$D$426,[2]RouteID_Conversion!$K$2:$K$999)</f>
        <v>613.69923591613713</v>
      </c>
    </row>
    <row r="25" spans="1:6" ht="15.75" x14ac:dyDescent="0.25">
      <c r="A25" s="22" t="s">
        <v>206</v>
      </c>
      <c r="B25" s="22">
        <f t="shared" si="0"/>
        <v>1026</v>
      </c>
      <c r="C25" s="22" t="s">
        <v>207</v>
      </c>
      <c r="D25" s="1" t="str">
        <f t="shared" si="1"/>
        <v>MK</v>
      </c>
      <c r="E25" s="23">
        <v>840.2</v>
      </c>
      <c r="F25" s="23">
        <f>SUMIF([2]RouteID_Conversion!$J$2:$J$999,[2]AM_BoardingByRoute!$D$3:$D$426,[2]RouteID_Conversion!$K$2:$K$999)</f>
        <v>369.02827739715525</v>
      </c>
    </row>
    <row r="26" spans="1:6" ht="15.75" x14ac:dyDescent="0.25">
      <c r="A26" s="22" t="s">
        <v>208</v>
      </c>
      <c r="B26" s="22">
        <f t="shared" si="0"/>
        <v>1027</v>
      </c>
      <c r="C26" s="22" t="s">
        <v>209</v>
      </c>
      <c r="D26" s="1" t="str">
        <f t="shared" si="1"/>
        <v>MK</v>
      </c>
      <c r="E26" s="23">
        <v>337.4</v>
      </c>
      <c r="F26" s="23">
        <f>SUMIF([2]RouteID_Conversion!$J$2:$J$999,[2]AM_BoardingByRoute!$D$3:$D$426,[2]RouteID_Conversion!$K$2:$K$999)</f>
        <v>822.11409759521348</v>
      </c>
    </row>
    <row r="27" spans="1:6" ht="15.75" x14ac:dyDescent="0.25">
      <c r="A27" s="22" t="s">
        <v>210</v>
      </c>
      <c r="B27" s="22">
        <f t="shared" si="0"/>
        <v>1028</v>
      </c>
      <c r="C27" s="22" t="s">
        <v>211</v>
      </c>
      <c r="D27" s="1" t="str">
        <f t="shared" si="1"/>
        <v>MK</v>
      </c>
      <c r="E27" s="23">
        <v>1129.5999999999999</v>
      </c>
      <c r="F27" s="23">
        <f>SUMIF([2]RouteID_Conversion!$J$2:$J$999,[2]AM_BoardingByRoute!$D$3:$D$426,[2]RouteID_Conversion!$K$2:$K$999)</f>
        <v>81.88609433174102</v>
      </c>
    </row>
    <row r="28" spans="1:6" ht="15.75" x14ac:dyDescent="0.25">
      <c r="A28" s="22" t="s">
        <v>212</v>
      </c>
      <c r="B28" s="22">
        <f t="shared" si="0"/>
        <v>1030</v>
      </c>
      <c r="C28" s="22" t="s">
        <v>213</v>
      </c>
      <c r="D28" s="1" t="str">
        <f t="shared" si="1"/>
        <v>MK</v>
      </c>
      <c r="E28" s="23">
        <v>449.1</v>
      </c>
      <c r="F28" s="23">
        <f>SUMIF([2]RouteID_Conversion!$J$2:$J$999,[2]AM_BoardingByRoute!$D$3:$D$426,[2]RouteID_Conversion!$K$2:$K$999)</f>
        <v>971.55608272552354</v>
      </c>
    </row>
    <row r="29" spans="1:6" ht="15.75" x14ac:dyDescent="0.25">
      <c r="A29" s="22" t="s">
        <v>214</v>
      </c>
      <c r="B29" s="22">
        <f t="shared" si="0"/>
        <v>1031</v>
      </c>
      <c r="C29" s="22" t="s">
        <v>215</v>
      </c>
      <c r="D29" s="1" t="str">
        <f t="shared" si="1"/>
        <v>MK</v>
      </c>
      <c r="E29" s="23">
        <v>320.7</v>
      </c>
      <c r="F29" s="23">
        <f>SUMIF([2]RouteID_Conversion!$J$2:$J$999,[2]AM_BoardingByRoute!$D$3:$D$426,[2]RouteID_Conversion!$K$2:$K$999)</f>
        <v>415.01626205444279</v>
      </c>
    </row>
    <row r="30" spans="1:6" ht="15.75" x14ac:dyDescent="0.25">
      <c r="A30" s="22" t="s">
        <v>216</v>
      </c>
      <c r="B30" s="22">
        <f t="shared" si="0"/>
        <v>1033</v>
      </c>
      <c r="C30" s="22" t="s">
        <v>217</v>
      </c>
      <c r="D30" s="1" t="str">
        <f t="shared" si="1"/>
        <v>MK</v>
      </c>
      <c r="E30" s="23">
        <v>525.5</v>
      </c>
      <c r="F30" s="23">
        <f>SUMIF([2]RouteID_Conversion!$J$2:$J$999,[2]AM_BoardingByRoute!$D$3:$D$426,[2]RouteID_Conversion!$K$2:$K$999)</f>
        <v>411.49646377563431</v>
      </c>
    </row>
    <row r="31" spans="1:6" ht="15.75" x14ac:dyDescent="0.25">
      <c r="A31" s="22" t="s">
        <v>218</v>
      </c>
      <c r="B31" s="22">
        <f t="shared" si="0"/>
        <v>1034</v>
      </c>
      <c r="C31" s="22" t="s">
        <v>219</v>
      </c>
      <c r="D31" s="1" t="str">
        <f t="shared" si="1"/>
        <v>MK</v>
      </c>
      <c r="E31" s="23">
        <v>104.3</v>
      </c>
      <c r="F31" s="23">
        <f>SUMIF([2]RouteID_Conversion!$J$2:$J$999,[2]AM_BoardingByRoute!$D$3:$D$426,[2]RouteID_Conversion!$K$2:$K$999)</f>
        <v>699.95809555053506</v>
      </c>
    </row>
    <row r="32" spans="1:6" ht="15.75" x14ac:dyDescent="0.25">
      <c r="A32" s="22" t="s">
        <v>220</v>
      </c>
      <c r="B32" s="22">
        <f t="shared" si="0"/>
        <v>1035</v>
      </c>
      <c r="C32" s="22" t="s">
        <v>221</v>
      </c>
      <c r="D32" s="1" t="str">
        <f t="shared" si="1"/>
        <v>MK</v>
      </c>
      <c r="E32" s="23">
        <v>22.3</v>
      </c>
      <c r="F32" s="23">
        <f>SUMIF([2]RouteID_Conversion!$J$2:$J$999,[2]AM_BoardingByRoute!$D$3:$D$426,[2]RouteID_Conversion!$K$2:$K$999)</f>
        <v>79.392789840698001</v>
      </c>
    </row>
    <row r="33" spans="1:6" ht="15.75" x14ac:dyDescent="0.25">
      <c r="A33" s="22" t="s">
        <v>222</v>
      </c>
      <c r="B33" s="22">
        <f t="shared" si="0"/>
        <v>1036</v>
      </c>
      <c r="C33" s="22" t="s">
        <v>223</v>
      </c>
      <c r="D33" s="1" t="str">
        <f t="shared" si="1"/>
        <v>MK</v>
      </c>
      <c r="E33" s="23">
        <v>1678.6</v>
      </c>
      <c r="F33" s="23">
        <f>SUMIF([2]RouteID_Conversion!$J$2:$J$999,[2]AM_BoardingByRoute!$D$3:$D$426,[2]RouteID_Conversion!$K$2:$K$999)</f>
        <v>7.8236135244369391</v>
      </c>
    </row>
    <row r="34" spans="1:6" ht="15.75" x14ac:dyDescent="0.25">
      <c r="A34" s="22" t="s">
        <v>224</v>
      </c>
      <c r="B34" s="22">
        <f t="shared" si="0"/>
        <v>1037</v>
      </c>
      <c r="C34" s="22" t="s">
        <v>225</v>
      </c>
      <c r="D34" s="1" t="str">
        <f t="shared" si="1"/>
        <v>MK</v>
      </c>
      <c r="E34" s="23">
        <v>191.1</v>
      </c>
      <c r="F34" s="23">
        <f>SUMIF([2]RouteID_Conversion!$J$2:$J$999,[2]AM_BoardingByRoute!$D$3:$D$426,[2]RouteID_Conversion!$K$2:$K$999)</f>
        <v>1884.1021447181661</v>
      </c>
    </row>
    <row r="35" spans="1:6" ht="15.75" x14ac:dyDescent="0.25">
      <c r="A35" s="22" t="s">
        <v>226</v>
      </c>
      <c r="B35" s="22">
        <f t="shared" si="0"/>
        <v>1038</v>
      </c>
      <c r="C35" s="22" t="s">
        <v>227</v>
      </c>
      <c r="D35" s="1" t="str">
        <f t="shared" si="1"/>
        <v>MK</v>
      </c>
      <c r="E35" s="23">
        <v>6.1</v>
      </c>
      <c r="F35" s="23">
        <f>SUMIF([2]RouteID_Conversion!$J$2:$J$999,[2]AM_BoardingByRoute!$D$3:$D$426,[2]RouteID_Conversion!$K$2:$K$999)</f>
        <v>280.35061645507767</v>
      </c>
    </row>
    <row r="36" spans="1:6" ht="15.75" x14ac:dyDescent="0.25">
      <c r="A36" s="22" t="s">
        <v>228</v>
      </c>
      <c r="B36" s="22">
        <f t="shared" si="0"/>
        <v>1039</v>
      </c>
      <c r="C36" s="22" t="s">
        <v>229</v>
      </c>
      <c r="D36" s="1" t="str">
        <f t="shared" si="1"/>
        <v>MK</v>
      </c>
      <c r="E36" s="23">
        <v>391.5</v>
      </c>
      <c r="F36" s="23">
        <f>SUMIF([2]RouteID_Conversion!$J$2:$J$999,[2]AM_BoardingByRoute!$D$3:$D$426,[2]RouteID_Conversion!$K$2:$K$999)</f>
        <v>3.200301945209501</v>
      </c>
    </row>
    <row r="37" spans="1:6" ht="15.75" x14ac:dyDescent="0.25">
      <c r="A37" s="22" t="s">
        <v>230</v>
      </c>
      <c r="B37" s="22">
        <f t="shared" si="0"/>
        <v>1041</v>
      </c>
      <c r="C37" s="22" t="s">
        <v>231</v>
      </c>
      <c r="D37" s="1" t="str">
        <f t="shared" si="1"/>
        <v>MK</v>
      </c>
      <c r="E37" s="23">
        <v>2096.9</v>
      </c>
      <c r="F37" s="23">
        <f>SUMIF([2]RouteID_Conversion!$J$2:$J$999,[2]AM_BoardingByRoute!$D$3:$D$426,[2]RouteID_Conversion!$K$2:$K$999)</f>
        <v>468.38050460815327</v>
      </c>
    </row>
    <row r="38" spans="1:6" ht="15.75" x14ac:dyDescent="0.25">
      <c r="A38" s="22" t="s">
        <v>232</v>
      </c>
      <c r="B38" s="22">
        <f t="shared" si="0"/>
        <v>1042</v>
      </c>
      <c r="C38" s="22" t="s">
        <v>233</v>
      </c>
      <c r="D38" s="1" t="str">
        <f t="shared" si="1"/>
        <v>MK</v>
      </c>
      <c r="E38" s="23">
        <v>19.5</v>
      </c>
      <c r="F38" s="23">
        <f>SUMIF([2]RouteID_Conversion!$J$2:$J$999,[2]AM_BoardingByRoute!$D$3:$D$426,[2]RouteID_Conversion!$K$2:$K$999)</f>
        <v>2959.6694259643468</v>
      </c>
    </row>
    <row r="39" spans="1:6" ht="15.75" x14ac:dyDescent="0.25">
      <c r="A39" s="22" t="s">
        <v>234</v>
      </c>
      <c r="B39" s="22">
        <f t="shared" si="0"/>
        <v>1043</v>
      </c>
      <c r="C39" s="22" t="s">
        <v>235</v>
      </c>
      <c r="D39" s="1" t="str">
        <f t="shared" si="1"/>
        <v>MK</v>
      </c>
      <c r="E39" s="23">
        <v>950.5</v>
      </c>
      <c r="F39" s="23">
        <f>SUMIF([2]RouteID_Conversion!$J$2:$J$999,[2]AM_BoardingByRoute!$D$3:$D$426,[2]RouteID_Conversion!$K$2:$K$999)</f>
        <v>18.876079082488982</v>
      </c>
    </row>
    <row r="40" spans="1:6" ht="15.75" x14ac:dyDescent="0.25">
      <c r="A40" s="22" t="s">
        <v>236</v>
      </c>
      <c r="B40" s="22">
        <f t="shared" si="0"/>
        <v>1044</v>
      </c>
      <c r="C40" s="22" t="s">
        <v>237</v>
      </c>
      <c r="D40" s="1" t="str">
        <f t="shared" si="1"/>
        <v>MK</v>
      </c>
      <c r="E40" s="23">
        <v>938.9</v>
      </c>
      <c r="F40" s="23">
        <f>SUMIF([2]RouteID_Conversion!$J$2:$J$999,[2]AM_BoardingByRoute!$D$3:$D$426,[2]RouteID_Conversion!$K$2:$K$999)</f>
        <v>1137.9082193374595</v>
      </c>
    </row>
    <row r="41" spans="1:6" ht="15.75" x14ac:dyDescent="0.25">
      <c r="A41" s="22" t="s">
        <v>238</v>
      </c>
      <c r="B41" s="22">
        <f t="shared" si="0"/>
        <v>1045</v>
      </c>
      <c r="C41" s="22" t="s">
        <v>239</v>
      </c>
      <c r="D41" s="1" t="str">
        <f t="shared" si="1"/>
        <v>MK</v>
      </c>
      <c r="E41" s="23">
        <v>79</v>
      </c>
      <c r="F41" s="23">
        <f>SUMIF([2]RouteID_Conversion!$J$2:$J$999,[2]AM_BoardingByRoute!$D$3:$D$426,[2]RouteID_Conversion!$K$2:$K$999)</f>
        <v>1040.1081066131574</v>
      </c>
    </row>
    <row r="42" spans="1:6" ht="15.75" x14ac:dyDescent="0.25">
      <c r="A42" s="22" t="s">
        <v>240</v>
      </c>
      <c r="B42" s="22">
        <f t="shared" si="0"/>
        <v>1046</v>
      </c>
      <c r="C42" s="22" t="s">
        <v>241</v>
      </c>
      <c r="D42" s="1" t="str">
        <f t="shared" si="1"/>
        <v>MK</v>
      </c>
      <c r="E42" s="23">
        <v>100.8</v>
      </c>
      <c r="F42" s="23">
        <f>SUMIF([2]RouteID_Conversion!$J$2:$J$999,[2]AM_BoardingByRoute!$D$3:$D$426,[2]RouteID_Conversion!$K$2:$K$999)</f>
        <v>22.203183650970448</v>
      </c>
    </row>
    <row r="43" spans="1:6" ht="15.75" x14ac:dyDescent="0.25">
      <c r="A43" s="22" t="s">
        <v>242</v>
      </c>
      <c r="B43" s="22">
        <f t="shared" si="0"/>
        <v>1048</v>
      </c>
      <c r="C43" s="22" t="s">
        <v>243</v>
      </c>
      <c r="D43" s="1" t="str">
        <f t="shared" si="1"/>
        <v>MK</v>
      </c>
      <c r="E43" s="23">
        <v>2033.9</v>
      </c>
      <c r="F43" s="23">
        <f>SUMIF([2]RouteID_Conversion!$J$2:$J$999,[2]AM_BoardingByRoute!$D$3:$D$426,[2]RouteID_Conversion!$K$2:$K$999)</f>
        <v>77.050733789801484</v>
      </c>
    </row>
    <row r="44" spans="1:6" ht="15.75" x14ac:dyDescent="0.25">
      <c r="A44" s="22" t="s">
        <v>244</v>
      </c>
      <c r="B44" s="22">
        <f t="shared" si="0"/>
        <v>1049</v>
      </c>
      <c r="C44" s="22" t="s">
        <v>245</v>
      </c>
      <c r="D44" s="1" t="str">
        <f t="shared" si="1"/>
        <v>MK</v>
      </c>
      <c r="E44" s="23">
        <v>952.39999999999941</v>
      </c>
      <c r="F44" s="23">
        <f>SUMIF([2]RouteID_Conversion!$J$2:$J$999,[2]AM_BoardingByRoute!$D$3:$D$426,[2]RouteID_Conversion!$K$2:$K$999)</f>
        <v>2050.2518664561167</v>
      </c>
    </row>
    <row r="45" spans="1:6" ht="15.75" x14ac:dyDescent="0.25">
      <c r="A45" s="22" t="s">
        <v>246</v>
      </c>
      <c r="B45" s="22">
        <f t="shared" si="0"/>
        <v>1051</v>
      </c>
      <c r="C45" s="22" t="s">
        <v>247</v>
      </c>
      <c r="D45" s="1" t="str">
        <f t="shared" si="1"/>
        <v>MK</v>
      </c>
      <c r="E45" s="23">
        <v>44</v>
      </c>
      <c r="F45" s="23">
        <f>SUMIF([2]RouteID_Conversion!$J$2:$J$999,[2]AM_BoardingByRoute!$D$3:$D$426,[2]RouteID_Conversion!$K$2:$K$999)</f>
        <v>903.16072797775109</v>
      </c>
    </row>
    <row r="46" spans="1:6" ht="15.75" x14ac:dyDescent="0.25">
      <c r="A46" s="22" t="s">
        <v>248</v>
      </c>
      <c r="B46" s="22">
        <f t="shared" si="0"/>
        <v>1053</v>
      </c>
      <c r="C46" s="22" t="s">
        <v>249</v>
      </c>
      <c r="D46" s="1" t="str">
        <f t="shared" si="1"/>
        <v>MK</v>
      </c>
      <c r="E46" s="23">
        <v>7.4</v>
      </c>
      <c r="F46" s="23">
        <f>SUMIF([2]RouteID_Conversion!$J$2:$J$999,[2]AM_BoardingByRoute!$D$3:$D$426,[2]RouteID_Conversion!$K$2:$K$999)</f>
        <v>35.818926513194938</v>
      </c>
    </row>
    <row r="47" spans="1:6" ht="15.75" x14ac:dyDescent="0.25">
      <c r="A47" s="22" t="s">
        <v>250</v>
      </c>
      <c r="B47" s="22">
        <f t="shared" si="0"/>
        <v>1054</v>
      </c>
      <c r="C47" s="22" t="s">
        <v>251</v>
      </c>
      <c r="D47" s="1" t="str">
        <f t="shared" si="1"/>
        <v>MK</v>
      </c>
      <c r="E47" s="23">
        <v>873.6</v>
      </c>
      <c r="F47" s="23">
        <f>SUMIF([2]RouteID_Conversion!$J$2:$J$999,[2]AM_BoardingByRoute!$D$3:$D$426,[2]RouteID_Conversion!$K$2:$K$999)</f>
        <v>26.860532999038671</v>
      </c>
    </row>
    <row r="48" spans="1:6" ht="15.75" x14ac:dyDescent="0.25">
      <c r="A48" s="22" t="s">
        <v>252</v>
      </c>
      <c r="B48" s="22">
        <f t="shared" si="0"/>
        <v>1055</v>
      </c>
      <c r="C48" s="22" t="s">
        <v>253</v>
      </c>
      <c r="D48" s="1" t="str">
        <f t="shared" si="1"/>
        <v>MK</v>
      </c>
      <c r="E48" s="23">
        <v>542.20000000000005</v>
      </c>
      <c r="F48" s="23">
        <f>SUMIF([2]RouteID_Conversion!$J$2:$J$999,[2]AM_BoardingByRoute!$D$3:$D$426,[2]RouteID_Conversion!$K$2:$K$999)</f>
        <v>1042.0323128700231</v>
      </c>
    </row>
    <row r="49" spans="1:6" ht="15.75" x14ac:dyDescent="0.25">
      <c r="A49" s="22" t="s">
        <v>254</v>
      </c>
      <c r="B49" s="22">
        <f t="shared" si="0"/>
        <v>1056</v>
      </c>
      <c r="C49" s="22" t="s">
        <v>255</v>
      </c>
      <c r="D49" s="1" t="str">
        <f t="shared" si="1"/>
        <v>MK</v>
      </c>
      <c r="E49" s="23">
        <v>395.7</v>
      </c>
      <c r="F49" s="23">
        <f>SUMIF([2]RouteID_Conversion!$J$2:$J$999,[2]AM_BoardingByRoute!$D$3:$D$426,[2]RouteID_Conversion!$K$2:$K$999)</f>
        <v>437.24695205688391</v>
      </c>
    </row>
    <row r="50" spans="1:6" ht="15.75" x14ac:dyDescent="0.25">
      <c r="A50" s="22" t="s">
        <v>256</v>
      </c>
      <c r="B50" s="22">
        <f t="shared" si="0"/>
        <v>1057</v>
      </c>
      <c r="C50" s="22" t="s">
        <v>257</v>
      </c>
      <c r="D50" s="1" t="str">
        <f t="shared" si="1"/>
        <v>MK</v>
      </c>
      <c r="E50" s="23">
        <v>161.30000000000001</v>
      </c>
      <c r="F50" s="23">
        <f>SUMIF([2]RouteID_Conversion!$J$2:$J$999,[2]AM_BoardingByRoute!$D$3:$D$426,[2]RouteID_Conversion!$K$2:$K$999)</f>
        <v>472.26602077484029</v>
      </c>
    </row>
    <row r="51" spans="1:6" ht="15.75" x14ac:dyDescent="0.25">
      <c r="A51" s="22" t="s">
        <v>258</v>
      </c>
      <c r="B51" s="22">
        <f t="shared" si="0"/>
        <v>1060</v>
      </c>
      <c r="C51" s="22" t="s">
        <v>259</v>
      </c>
      <c r="D51" s="1" t="str">
        <f t="shared" si="1"/>
        <v>MK</v>
      </c>
      <c r="E51" s="23">
        <v>788.6</v>
      </c>
      <c r="F51" s="23">
        <f>SUMIF([2]RouteID_Conversion!$J$2:$J$999,[2]AM_BoardingByRoute!$D$3:$D$426,[2]RouteID_Conversion!$K$2:$K$999)</f>
        <v>191.44411563873271</v>
      </c>
    </row>
    <row r="52" spans="1:6" ht="15.75" x14ac:dyDescent="0.25">
      <c r="A52" s="22" t="s">
        <v>260</v>
      </c>
      <c r="B52" s="22">
        <f t="shared" si="0"/>
        <v>1064</v>
      </c>
      <c r="C52" s="22" t="s">
        <v>261</v>
      </c>
      <c r="D52" s="1" t="str">
        <f t="shared" si="1"/>
        <v>MK</v>
      </c>
      <c r="E52" s="23">
        <v>389</v>
      </c>
      <c r="F52" s="23">
        <f>SUMIF([2]RouteID_Conversion!$J$2:$J$999,[2]AM_BoardingByRoute!$D$3:$D$426,[2]RouteID_Conversion!$K$2:$K$999)</f>
        <v>680.14968872070222</v>
      </c>
    </row>
    <row r="53" spans="1:6" ht="15.75" x14ac:dyDescent="0.25">
      <c r="A53" s="22" t="s">
        <v>262</v>
      </c>
      <c r="B53" s="22">
        <f t="shared" si="0"/>
        <v>1065</v>
      </c>
      <c r="C53" s="22" t="s">
        <v>263</v>
      </c>
      <c r="D53" s="1" t="str">
        <f t="shared" si="1"/>
        <v>MK</v>
      </c>
      <c r="E53" s="23">
        <v>519</v>
      </c>
      <c r="F53" s="23">
        <f>SUMIF([2]RouteID_Conversion!$J$2:$J$999,[2]AM_BoardingByRoute!$D$3:$D$426,[2]RouteID_Conversion!$K$2:$K$999)</f>
        <v>440.67831420898301</v>
      </c>
    </row>
    <row r="54" spans="1:6" ht="15.75" x14ac:dyDescent="0.25">
      <c r="A54" s="22" t="s">
        <v>264</v>
      </c>
      <c r="B54" s="22">
        <f t="shared" si="0"/>
        <v>1066</v>
      </c>
      <c r="C54" s="22" t="s">
        <v>265</v>
      </c>
      <c r="D54" s="1" t="str">
        <f t="shared" si="1"/>
        <v>MK</v>
      </c>
      <c r="E54" s="23">
        <v>617.9</v>
      </c>
      <c r="F54" s="23">
        <f>SUMIF([2]RouteID_Conversion!$J$2:$J$999,[2]AM_BoardingByRoute!$D$3:$D$426,[2]RouteID_Conversion!$K$2:$K$999)</f>
        <v>506.1356439590449</v>
      </c>
    </row>
    <row r="55" spans="1:6" ht="15.75" x14ac:dyDescent="0.25">
      <c r="A55" s="22" t="s">
        <v>266</v>
      </c>
      <c r="B55" s="22">
        <f t="shared" si="0"/>
        <v>1067</v>
      </c>
      <c r="C55" s="22" t="s">
        <v>267</v>
      </c>
      <c r="D55" s="1" t="str">
        <f t="shared" si="1"/>
        <v>MK</v>
      </c>
      <c r="E55" s="23">
        <v>306.8</v>
      </c>
      <c r="F55" s="23">
        <f>SUMIF([2]RouteID_Conversion!$J$2:$J$999,[2]AM_BoardingByRoute!$D$3:$D$426,[2]RouteID_Conversion!$K$2:$K$999)</f>
        <v>774.38268280029183</v>
      </c>
    </row>
    <row r="56" spans="1:6" ht="15.75" x14ac:dyDescent="0.25">
      <c r="A56" s="22" t="s">
        <v>268</v>
      </c>
      <c r="B56" s="22">
        <f t="shared" si="0"/>
        <v>1068</v>
      </c>
      <c r="C56" s="22" t="s">
        <v>269</v>
      </c>
      <c r="D56" s="1" t="str">
        <f t="shared" si="1"/>
        <v>MK</v>
      </c>
      <c r="E56" s="23">
        <v>336</v>
      </c>
      <c r="F56" s="23">
        <f>SUMIF([2]RouteID_Conversion!$J$2:$J$999,[2]AM_BoardingByRoute!$D$3:$D$426,[2]RouteID_Conversion!$K$2:$K$999)</f>
        <v>294.41004657745299</v>
      </c>
    </row>
    <row r="57" spans="1:6" ht="15.75" x14ac:dyDescent="0.25">
      <c r="A57" s="22" t="s">
        <v>270</v>
      </c>
      <c r="B57" s="22">
        <f t="shared" si="0"/>
        <v>1070</v>
      </c>
      <c r="C57" s="22" t="s">
        <v>271</v>
      </c>
      <c r="D57" s="1" t="str">
        <f t="shared" si="1"/>
        <v>MK</v>
      </c>
      <c r="E57" s="23">
        <v>847.3</v>
      </c>
      <c r="F57" s="23">
        <f>SUMIF([2]RouteID_Conversion!$J$2:$J$999,[2]AM_BoardingByRoute!$D$3:$D$426,[2]RouteID_Conversion!$K$2:$K$999)</f>
        <v>322.00906038284279</v>
      </c>
    </row>
    <row r="58" spans="1:6" ht="15.75" x14ac:dyDescent="0.25">
      <c r="A58" s="22" t="s">
        <v>272</v>
      </c>
      <c r="B58" s="22">
        <f t="shared" si="0"/>
        <v>1071</v>
      </c>
      <c r="C58" s="22" t="s">
        <v>273</v>
      </c>
      <c r="D58" s="1" t="str">
        <f t="shared" si="1"/>
        <v>MK</v>
      </c>
      <c r="E58" s="23">
        <v>614.1</v>
      </c>
      <c r="F58" s="23">
        <f>SUMIF([2]RouteID_Conversion!$J$2:$J$999,[2]AM_BoardingByRoute!$D$3:$D$426,[2]RouteID_Conversion!$K$2:$K$999)</f>
        <v>1139.3844680786099</v>
      </c>
    </row>
    <row r="59" spans="1:6" ht="15.75" x14ac:dyDescent="0.25">
      <c r="A59" s="22" t="s">
        <v>274</v>
      </c>
      <c r="B59" s="22">
        <f t="shared" si="0"/>
        <v>1072</v>
      </c>
      <c r="C59" s="22" t="s">
        <v>275</v>
      </c>
      <c r="D59" s="1" t="str">
        <f t="shared" si="1"/>
        <v>MK</v>
      </c>
      <c r="E59" s="23">
        <v>751.29999999999916</v>
      </c>
      <c r="F59" s="23">
        <f>SUMIF([2]RouteID_Conversion!$J$2:$J$999,[2]AM_BoardingByRoute!$D$3:$D$426,[2]RouteID_Conversion!$K$2:$K$999)</f>
        <v>694.62328147888013</v>
      </c>
    </row>
    <row r="60" spans="1:6" ht="15.75" x14ac:dyDescent="0.25">
      <c r="A60" s="22" t="s">
        <v>276</v>
      </c>
      <c r="B60" s="22">
        <f t="shared" si="0"/>
        <v>1073</v>
      </c>
      <c r="C60" s="22" t="s">
        <v>277</v>
      </c>
      <c r="D60" s="1" t="str">
        <f t="shared" si="1"/>
        <v>MK</v>
      </c>
      <c r="E60" s="23">
        <v>721.5</v>
      </c>
      <c r="F60" s="23">
        <f>SUMIF([2]RouteID_Conversion!$J$2:$J$999,[2]AM_BoardingByRoute!$D$3:$D$426,[2]RouteID_Conversion!$K$2:$K$999)</f>
        <v>659.52688407897836</v>
      </c>
    </row>
    <row r="61" spans="1:6" ht="15.75" x14ac:dyDescent="0.25">
      <c r="A61" s="22" t="s">
        <v>278</v>
      </c>
      <c r="B61" s="22">
        <f t="shared" si="0"/>
        <v>1074</v>
      </c>
      <c r="C61" s="22" t="s">
        <v>279</v>
      </c>
      <c r="D61" s="1" t="str">
        <f t="shared" si="1"/>
        <v>MK</v>
      </c>
      <c r="E61" s="23">
        <v>362.4</v>
      </c>
      <c r="F61" s="23">
        <f>SUMIF([2]RouteID_Conversion!$J$2:$J$999,[2]AM_BoardingByRoute!$D$3:$D$426,[2]RouteID_Conversion!$K$2:$K$999)</f>
        <v>990.10847568511758</v>
      </c>
    </row>
    <row r="62" spans="1:6" ht="15.75" x14ac:dyDescent="0.25">
      <c r="A62" s="22" t="s">
        <v>280</v>
      </c>
      <c r="B62" s="22">
        <f t="shared" si="0"/>
        <v>1075</v>
      </c>
      <c r="C62" s="22" t="s">
        <v>281</v>
      </c>
      <c r="D62" s="1" t="str">
        <f t="shared" si="1"/>
        <v>MK</v>
      </c>
      <c r="E62" s="23">
        <v>1048.7</v>
      </c>
      <c r="F62" s="23">
        <f>SUMIF([2]RouteID_Conversion!$J$2:$J$999,[2]AM_BoardingByRoute!$D$3:$D$426,[2]RouteID_Conversion!$K$2:$K$999)</f>
        <v>380.83226776122899</v>
      </c>
    </row>
    <row r="63" spans="1:6" ht="15.75" x14ac:dyDescent="0.25">
      <c r="A63" s="22" t="s">
        <v>282</v>
      </c>
      <c r="B63" s="22">
        <f t="shared" si="0"/>
        <v>1076</v>
      </c>
      <c r="C63" s="22" t="s">
        <v>283</v>
      </c>
      <c r="D63" s="1" t="str">
        <f t="shared" si="1"/>
        <v>MK</v>
      </c>
      <c r="E63" s="23">
        <v>406.7</v>
      </c>
      <c r="F63" s="23">
        <f>SUMIF([2]RouteID_Conversion!$J$2:$J$999,[2]AM_BoardingByRoute!$D$3:$D$426,[2]RouteID_Conversion!$K$2:$K$999)</f>
        <v>1206.9316673278779</v>
      </c>
    </row>
    <row r="64" spans="1:6" ht="15.75" x14ac:dyDescent="0.25">
      <c r="A64" s="22" t="s">
        <v>284</v>
      </c>
      <c r="B64" s="22">
        <f t="shared" si="0"/>
        <v>1077</v>
      </c>
      <c r="C64" s="22" t="s">
        <v>285</v>
      </c>
      <c r="D64" s="1" t="str">
        <f t="shared" si="1"/>
        <v>MK</v>
      </c>
      <c r="E64" s="23">
        <v>343.3</v>
      </c>
      <c r="F64" s="23">
        <f>SUMIF([2]RouteID_Conversion!$J$2:$J$999,[2]AM_BoardingByRoute!$D$3:$D$426,[2]RouteID_Conversion!$K$2:$K$999)</f>
        <v>641.89031982421807</v>
      </c>
    </row>
    <row r="65" spans="1:6" ht="15.75" x14ac:dyDescent="0.25">
      <c r="A65" s="22" t="s">
        <v>286</v>
      </c>
      <c r="B65" s="22">
        <f t="shared" si="0"/>
        <v>1079</v>
      </c>
      <c r="C65" s="22" t="s">
        <v>287</v>
      </c>
      <c r="D65" s="1" t="str">
        <f t="shared" si="1"/>
        <v>MK</v>
      </c>
      <c r="E65" s="23">
        <v>168.1</v>
      </c>
      <c r="F65" s="23">
        <f>SUMIF([2]RouteID_Conversion!$J$2:$J$999,[2]AM_BoardingByRoute!$D$3:$D$426,[2]RouteID_Conversion!$K$2:$K$999)</f>
        <v>342.13757324218699</v>
      </c>
    </row>
    <row r="66" spans="1:6" ht="15.75" x14ac:dyDescent="0.25">
      <c r="A66" s="22" t="s">
        <v>288</v>
      </c>
      <c r="B66" s="22">
        <f t="shared" ref="B66:B129" si="2">MID(A66,3,3)+1000</f>
        <v>1101</v>
      </c>
      <c r="C66" s="22" t="s">
        <v>289</v>
      </c>
      <c r="D66" s="1" t="str">
        <f t="shared" ref="D66:D129" si="3">MID(A66,1,2)</f>
        <v>MK</v>
      </c>
      <c r="E66" s="23">
        <v>830.2</v>
      </c>
      <c r="F66" s="23">
        <f>SUMIF([2]RouteID_Conversion!$J$2:$J$999,[2]AM_BoardingByRoute!$D$3:$D$426,[2]RouteID_Conversion!$K$2:$K$999)</f>
        <v>238.49534606933582</v>
      </c>
    </row>
    <row r="67" spans="1:6" ht="15.75" x14ac:dyDescent="0.25">
      <c r="A67" s="22" t="s">
        <v>290</v>
      </c>
      <c r="B67" s="22">
        <f t="shared" si="2"/>
        <v>1102</v>
      </c>
      <c r="C67" s="22" t="s">
        <v>291</v>
      </c>
      <c r="D67" s="1" t="str">
        <f t="shared" si="3"/>
        <v>MK</v>
      </c>
      <c r="E67" s="23">
        <v>168.9</v>
      </c>
      <c r="F67" s="23">
        <f>SUMIF([2]RouteID_Conversion!$J$2:$J$999,[2]AM_BoardingByRoute!$D$3:$D$426,[2]RouteID_Conversion!$K$2:$K$999)</f>
        <v>1052.4700002670256</v>
      </c>
    </row>
    <row r="68" spans="1:6" ht="15.75" x14ac:dyDescent="0.25">
      <c r="A68" s="22" t="s">
        <v>292</v>
      </c>
      <c r="B68" s="22">
        <f t="shared" si="2"/>
        <v>1105</v>
      </c>
      <c r="C68" s="22" t="s">
        <v>293</v>
      </c>
      <c r="D68" s="1" t="str">
        <f t="shared" si="3"/>
        <v>MK</v>
      </c>
      <c r="E68" s="23">
        <v>212</v>
      </c>
      <c r="F68" s="23">
        <f>SUMIF([2]RouteID_Conversion!$J$2:$J$999,[2]AM_BoardingByRoute!$D$3:$D$426,[2]RouteID_Conversion!$K$2:$K$999)</f>
        <v>259.08279037475518</v>
      </c>
    </row>
    <row r="69" spans="1:6" ht="15.75" x14ac:dyDescent="0.25">
      <c r="A69" s="22" t="s">
        <v>294</v>
      </c>
      <c r="B69" s="22">
        <f t="shared" si="2"/>
        <v>1106</v>
      </c>
      <c r="C69" s="22" t="s">
        <v>295</v>
      </c>
      <c r="D69" s="1" t="str">
        <f t="shared" si="3"/>
        <v>MK</v>
      </c>
      <c r="E69" s="23">
        <v>924.5</v>
      </c>
      <c r="F69" s="23">
        <f>SUMIF([2]RouteID_Conversion!$J$2:$J$999,[2]AM_BoardingByRoute!$D$3:$D$426,[2]RouteID_Conversion!$K$2:$K$999)</f>
        <v>148.41173934936489</v>
      </c>
    </row>
    <row r="70" spans="1:6" ht="15.75" x14ac:dyDescent="0.25">
      <c r="A70" s="22" t="s">
        <v>296</v>
      </c>
      <c r="B70" s="22">
        <f t="shared" si="2"/>
        <v>1107</v>
      </c>
      <c r="C70" s="22" t="s">
        <v>297</v>
      </c>
      <c r="D70" s="1" t="str">
        <f t="shared" si="3"/>
        <v>MK</v>
      </c>
      <c r="E70" s="23">
        <v>265.3</v>
      </c>
      <c r="F70" s="23">
        <f>SUMIF([2]RouteID_Conversion!$J$2:$J$999,[2]AM_BoardingByRoute!$D$3:$D$426,[2]RouteID_Conversion!$K$2:$K$999)</f>
        <v>849.90789413452103</v>
      </c>
    </row>
    <row r="71" spans="1:6" ht="15.75" x14ac:dyDescent="0.25">
      <c r="A71" s="22" t="s">
        <v>298</v>
      </c>
      <c r="B71" s="22">
        <f t="shared" si="2"/>
        <v>1110</v>
      </c>
      <c r="C71" s="22" t="s">
        <v>299</v>
      </c>
      <c r="D71" s="1" t="str">
        <f t="shared" si="3"/>
        <v>MK</v>
      </c>
      <c r="E71" s="23">
        <v>67.599999999999994</v>
      </c>
      <c r="F71" s="23">
        <f>SUMIF([2]RouteID_Conversion!$J$2:$J$999,[2]AM_BoardingByRoute!$D$3:$D$426,[2]RouteID_Conversion!$K$2:$K$999)</f>
        <v>214.48904585838275</v>
      </c>
    </row>
    <row r="72" spans="1:6" ht="15.75" x14ac:dyDescent="0.25">
      <c r="A72" s="22" t="s">
        <v>300</v>
      </c>
      <c r="B72" s="22">
        <f t="shared" si="2"/>
        <v>1111</v>
      </c>
      <c r="C72" s="22" t="s">
        <v>301</v>
      </c>
      <c r="D72" s="1" t="str">
        <f t="shared" si="3"/>
        <v>MK</v>
      </c>
      <c r="E72" s="23">
        <v>324.3</v>
      </c>
      <c r="F72" s="23">
        <f>SUMIF([2]RouteID_Conversion!$J$2:$J$999,[2]AM_BoardingByRoute!$D$3:$D$426,[2]RouteID_Conversion!$K$2:$K$999)</f>
        <v>49.293129920959409</v>
      </c>
    </row>
    <row r="73" spans="1:6" ht="15.75" x14ac:dyDescent="0.25">
      <c r="A73" s="22" t="s">
        <v>302</v>
      </c>
      <c r="B73" s="22">
        <f t="shared" si="2"/>
        <v>1113</v>
      </c>
      <c r="C73" s="22" t="s">
        <v>303</v>
      </c>
      <c r="D73" s="1" t="str">
        <f t="shared" si="3"/>
        <v>MK</v>
      </c>
      <c r="E73" s="23">
        <v>183.9</v>
      </c>
      <c r="F73" s="23">
        <f>SUMIF([2]RouteID_Conversion!$J$2:$J$999,[2]AM_BoardingByRoute!$D$3:$D$426,[2]RouteID_Conversion!$K$2:$K$999)</f>
        <v>430.44103813171233</v>
      </c>
    </row>
    <row r="74" spans="1:6" ht="15.75" x14ac:dyDescent="0.25">
      <c r="A74" s="22" t="s">
        <v>304</v>
      </c>
      <c r="B74" s="22">
        <f t="shared" si="2"/>
        <v>1114</v>
      </c>
      <c r="C74" s="22" t="s">
        <v>305</v>
      </c>
      <c r="D74" s="1" t="str">
        <f t="shared" si="3"/>
        <v>MK</v>
      </c>
      <c r="E74" s="23">
        <v>133.9</v>
      </c>
      <c r="F74" s="23">
        <f>SUMIF([2]RouteID_Conversion!$J$2:$J$999,[2]AM_BoardingByRoute!$D$3:$D$426,[2]RouteID_Conversion!$K$2:$K$999)</f>
        <v>69.215881347656108</v>
      </c>
    </row>
    <row r="75" spans="1:6" ht="15.75" x14ac:dyDescent="0.25">
      <c r="A75" s="22" t="s">
        <v>306</v>
      </c>
      <c r="B75" s="22">
        <f t="shared" si="2"/>
        <v>1116</v>
      </c>
      <c r="C75" s="22" t="s">
        <v>307</v>
      </c>
      <c r="D75" s="1" t="str">
        <f t="shared" si="3"/>
        <v>MK</v>
      </c>
      <c r="E75" s="23">
        <v>194</v>
      </c>
      <c r="F75" s="23">
        <f>SUMIF([2]RouteID_Conversion!$J$2:$J$999,[2]AM_BoardingByRoute!$D$3:$D$426,[2]RouteID_Conversion!$K$2:$K$999)</f>
        <v>159.35672378540019</v>
      </c>
    </row>
    <row r="76" spans="1:6" ht="15.75" x14ac:dyDescent="0.25">
      <c r="A76" s="22" t="s">
        <v>308</v>
      </c>
      <c r="B76" s="22">
        <f t="shared" si="2"/>
        <v>1118</v>
      </c>
      <c r="C76" s="22" t="s">
        <v>309</v>
      </c>
      <c r="D76" s="1" t="str">
        <f t="shared" si="3"/>
        <v>MK</v>
      </c>
      <c r="E76" s="23">
        <v>11</v>
      </c>
      <c r="F76" s="23">
        <f>SUMIF([2]RouteID_Conversion!$J$2:$J$999,[2]AM_BoardingByRoute!$D$3:$D$426,[2]RouteID_Conversion!$K$2:$K$999)</f>
        <v>105.4516410827635</v>
      </c>
    </row>
    <row r="77" spans="1:6" ht="15.75" x14ac:dyDescent="0.25">
      <c r="A77" s="22" t="s">
        <v>310</v>
      </c>
      <c r="B77" s="22">
        <f t="shared" si="2"/>
        <v>1119</v>
      </c>
      <c r="C77" s="22" t="s">
        <v>311</v>
      </c>
      <c r="D77" s="1" t="str">
        <f t="shared" si="3"/>
        <v>MK</v>
      </c>
      <c r="E77" s="23">
        <v>26.2</v>
      </c>
      <c r="F77" s="23">
        <f>SUMIF([2]RouteID_Conversion!$J$2:$J$999,[2]AM_BoardingByRoute!$D$3:$D$426,[2]RouteID_Conversion!$K$2:$K$999)</f>
        <v>113.80643284320813</v>
      </c>
    </row>
    <row r="78" spans="1:6" ht="15.75" x14ac:dyDescent="0.25">
      <c r="A78" s="22" t="s">
        <v>312</v>
      </c>
      <c r="B78" s="22">
        <f t="shared" si="2"/>
        <v>1120</v>
      </c>
      <c r="C78" s="22" t="s">
        <v>313</v>
      </c>
      <c r="D78" s="1" t="str">
        <f t="shared" si="3"/>
        <v>MK</v>
      </c>
      <c r="E78" s="23">
        <v>1326.8</v>
      </c>
      <c r="F78" s="23">
        <f>SUMIF([2]RouteID_Conversion!$J$2:$J$999,[2]AM_BoardingByRoute!$D$3:$D$426,[2]RouteID_Conversion!$K$2:$K$999)</f>
        <v>55.683440238237296</v>
      </c>
    </row>
    <row r="79" spans="1:6" ht="15.75" x14ac:dyDescent="0.25">
      <c r="A79" s="22" t="s">
        <v>314</v>
      </c>
      <c r="B79" s="22">
        <f t="shared" si="2"/>
        <v>1121</v>
      </c>
      <c r="C79" s="22" t="s">
        <v>315</v>
      </c>
      <c r="D79" s="1" t="str">
        <f t="shared" si="3"/>
        <v>MK</v>
      </c>
      <c r="E79" s="23">
        <v>340.9</v>
      </c>
      <c r="F79" s="23">
        <f>SUMIF([2]RouteID_Conversion!$J$2:$J$999,[2]AM_BoardingByRoute!$D$3:$D$426,[2]RouteID_Conversion!$K$2:$K$999)</f>
        <v>1458.3905525207506</v>
      </c>
    </row>
    <row r="80" spans="1:6" ht="15.75" x14ac:dyDescent="0.25">
      <c r="A80" s="22" t="s">
        <v>316</v>
      </c>
      <c r="B80" s="22">
        <f t="shared" si="2"/>
        <v>1122</v>
      </c>
      <c r="C80" s="22" t="s">
        <v>317</v>
      </c>
      <c r="D80" s="1" t="str">
        <f t="shared" si="3"/>
        <v>MK</v>
      </c>
      <c r="E80" s="23">
        <v>260.8</v>
      </c>
      <c r="F80" s="23">
        <f>SUMIF([2]RouteID_Conversion!$J$2:$J$999,[2]AM_BoardingByRoute!$D$3:$D$426,[2]RouteID_Conversion!$K$2:$K$999)</f>
        <v>744.62056636810109</v>
      </c>
    </row>
    <row r="81" spans="1:6" ht="15.75" x14ac:dyDescent="0.25">
      <c r="A81" s="22" t="s">
        <v>318</v>
      </c>
      <c r="B81" s="22">
        <f t="shared" si="2"/>
        <v>1123</v>
      </c>
      <c r="C81" s="22" t="s">
        <v>319</v>
      </c>
      <c r="D81" s="1" t="str">
        <f t="shared" si="3"/>
        <v>MK</v>
      </c>
      <c r="E81" s="23">
        <v>117.5</v>
      </c>
      <c r="F81" s="23">
        <f>SUMIF([2]RouteID_Conversion!$J$2:$J$999,[2]AM_BoardingByRoute!$D$3:$D$426,[2]RouteID_Conversion!$K$2:$K$999)</f>
        <v>344.83378219604469</v>
      </c>
    </row>
    <row r="82" spans="1:6" ht="15.75" x14ac:dyDescent="0.25">
      <c r="A82" s="22" t="s">
        <v>320</v>
      </c>
      <c r="B82" s="22">
        <f t="shared" si="2"/>
        <v>1124</v>
      </c>
      <c r="C82" s="22" t="s">
        <v>321</v>
      </c>
      <c r="D82" s="1" t="str">
        <f t="shared" si="3"/>
        <v>MK</v>
      </c>
      <c r="E82" s="23">
        <v>601.4</v>
      </c>
      <c r="F82" s="23">
        <f>SUMIF([2]RouteID_Conversion!$J$2:$J$999,[2]AM_BoardingByRoute!$D$3:$D$426,[2]RouteID_Conversion!$K$2:$K$999)</f>
        <v>156.79384994506819</v>
      </c>
    </row>
    <row r="83" spans="1:6" ht="15.75" x14ac:dyDescent="0.25">
      <c r="A83" s="22" t="s">
        <v>322</v>
      </c>
      <c r="B83" s="22">
        <f t="shared" si="2"/>
        <v>1125</v>
      </c>
      <c r="C83" s="22" t="s">
        <v>323</v>
      </c>
      <c r="D83" s="1" t="str">
        <f t="shared" si="3"/>
        <v>MK</v>
      </c>
      <c r="E83" s="23">
        <v>601.4</v>
      </c>
      <c r="F83" s="23">
        <f>SUMIF([2]RouteID_Conversion!$J$2:$J$999,[2]AM_BoardingByRoute!$D$3:$D$426,[2]RouteID_Conversion!$K$2:$K$999)</f>
        <v>767.08453178405546</v>
      </c>
    </row>
    <row r="84" spans="1:6" ht="15.75" x14ac:dyDescent="0.25">
      <c r="A84" s="22" t="s">
        <v>324</v>
      </c>
      <c r="B84" s="22">
        <f t="shared" si="2"/>
        <v>1128</v>
      </c>
      <c r="C84" s="22" t="s">
        <v>325</v>
      </c>
      <c r="D84" s="1" t="str">
        <f t="shared" si="3"/>
        <v>MK</v>
      </c>
      <c r="E84" s="23">
        <v>506.2</v>
      </c>
      <c r="F84" s="23">
        <f>SUMIF([2]RouteID_Conversion!$J$2:$J$999,[2]AM_BoardingByRoute!$D$3:$D$426,[2]RouteID_Conversion!$K$2:$K$999)</f>
        <v>468.83471965789744</v>
      </c>
    </row>
    <row r="85" spans="1:6" ht="15.75" x14ac:dyDescent="0.25">
      <c r="A85" s="22" t="s">
        <v>326</v>
      </c>
      <c r="B85" s="22">
        <f t="shared" si="2"/>
        <v>1129</v>
      </c>
      <c r="C85" s="22" t="s">
        <v>327</v>
      </c>
      <c r="D85" s="1" t="str">
        <f t="shared" si="3"/>
        <v>MK</v>
      </c>
      <c r="E85" s="23">
        <v>14.7</v>
      </c>
      <c r="F85" s="23">
        <f>SUMIF([2]RouteID_Conversion!$J$2:$J$999,[2]AM_BoardingByRoute!$D$3:$D$426,[2]RouteID_Conversion!$K$2:$K$999)</f>
        <v>297.23168563842751</v>
      </c>
    </row>
    <row r="86" spans="1:6" ht="15.75" x14ac:dyDescent="0.25">
      <c r="A86" s="22" t="s">
        <v>328</v>
      </c>
      <c r="B86" s="22">
        <f t="shared" si="2"/>
        <v>1131</v>
      </c>
      <c r="C86" s="22" t="s">
        <v>329</v>
      </c>
      <c r="D86" s="1" t="str">
        <f t="shared" si="3"/>
        <v>MK</v>
      </c>
      <c r="E86" s="23">
        <v>288.60000000000002</v>
      </c>
      <c r="F86" s="23">
        <f>SUMIF([2]RouteID_Conversion!$J$2:$J$999,[2]AM_BoardingByRoute!$D$3:$D$426,[2]RouteID_Conversion!$K$2:$K$999)</f>
        <v>3.5508858934044758</v>
      </c>
    </row>
    <row r="87" spans="1:6" ht="15.75" x14ac:dyDescent="0.25">
      <c r="A87" s="22" t="s">
        <v>330</v>
      </c>
      <c r="B87" s="22">
        <f t="shared" si="2"/>
        <v>1132</v>
      </c>
      <c r="C87" s="22" t="s">
        <v>331</v>
      </c>
      <c r="D87" s="1" t="str">
        <f t="shared" si="3"/>
        <v>MK</v>
      </c>
      <c r="E87" s="23">
        <v>513.70000000000005</v>
      </c>
      <c r="F87" s="23">
        <f>SUMIF([2]RouteID_Conversion!$J$2:$J$999,[2]AM_BoardingByRoute!$D$3:$D$426,[2]RouteID_Conversion!$K$2:$K$999)</f>
        <v>183.58930015563939</v>
      </c>
    </row>
    <row r="88" spans="1:6" ht="15.75" x14ac:dyDescent="0.25">
      <c r="A88" s="22" t="s">
        <v>332</v>
      </c>
      <c r="B88" s="22">
        <f t="shared" si="2"/>
        <v>1133</v>
      </c>
      <c r="C88" s="22" t="s">
        <v>333</v>
      </c>
      <c r="D88" s="1" t="str">
        <f t="shared" si="3"/>
        <v>MK</v>
      </c>
      <c r="E88" s="23">
        <v>112.2</v>
      </c>
      <c r="F88" s="23">
        <f>SUMIF([2]RouteID_Conversion!$J$2:$J$999,[2]AM_BoardingByRoute!$D$3:$D$426,[2]RouteID_Conversion!$K$2:$K$999)</f>
        <v>319.56878900527897</v>
      </c>
    </row>
    <row r="89" spans="1:6" ht="15.75" x14ac:dyDescent="0.25">
      <c r="A89" s="22" t="s">
        <v>334</v>
      </c>
      <c r="B89" s="22">
        <f t="shared" si="2"/>
        <v>1134</v>
      </c>
      <c r="C89" s="22" t="s">
        <v>335</v>
      </c>
      <c r="D89" s="1" t="str">
        <f t="shared" si="3"/>
        <v>MK</v>
      </c>
      <c r="E89" s="23">
        <v>120.8</v>
      </c>
      <c r="F89" s="23">
        <f>SUMIF([2]RouteID_Conversion!$J$2:$J$999,[2]AM_BoardingByRoute!$D$3:$D$426,[2]RouteID_Conversion!$K$2:$K$999)</f>
        <v>73.984378814697109</v>
      </c>
    </row>
    <row r="90" spans="1:6" ht="15.75" x14ac:dyDescent="0.25">
      <c r="A90" s="22" t="s">
        <v>336</v>
      </c>
      <c r="B90" s="22">
        <f t="shared" si="2"/>
        <v>1139</v>
      </c>
      <c r="C90" s="22" t="s">
        <v>337</v>
      </c>
      <c r="D90" s="1" t="str">
        <f t="shared" si="3"/>
        <v>MK</v>
      </c>
      <c r="E90" s="23">
        <v>42.9</v>
      </c>
      <c r="F90" s="23">
        <f>SUMIF([2]RouteID_Conversion!$J$2:$J$999,[2]AM_BoardingByRoute!$D$3:$D$426,[2]RouteID_Conversion!$K$2:$K$999)</f>
        <v>141.2675514221188</v>
      </c>
    </row>
    <row r="91" spans="1:6" ht="15.75" x14ac:dyDescent="0.25">
      <c r="A91" s="22" t="s">
        <v>338</v>
      </c>
      <c r="B91" s="22">
        <f t="shared" si="2"/>
        <v>1140</v>
      </c>
      <c r="C91" s="22" t="s">
        <v>339</v>
      </c>
      <c r="D91" s="1" t="str">
        <f t="shared" si="3"/>
        <v>MK</v>
      </c>
      <c r="E91" s="23">
        <v>364.8</v>
      </c>
      <c r="F91" s="23">
        <f>SUMIF([2]RouteID_Conversion!$J$2:$J$999,[2]AM_BoardingByRoute!$D$3:$D$426,[2]RouteID_Conversion!$K$2:$K$999)</f>
        <v>32.908321857452307</v>
      </c>
    </row>
    <row r="92" spans="1:6" ht="15.75" x14ac:dyDescent="0.25">
      <c r="A92" s="22" t="s">
        <v>340</v>
      </c>
      <c r="B92" s="22">
        <f t="shared" si="2"/>
        <v>1143</v>
      </c>
      <c r="C92" s="22" t="s">
        <v>341</v>
      </c>
      <c r="D92" s="1" t="str">
        <f t="shared" si="3"/>
        <v>MK</v>
      </c>
      <c r="E92" s="23">
        <v>251.8</v>
      </c>
      <c r="F92" s="23">
        <f>SUMIF([2]RouteID_Conversion!$J$2:$J$999,[2]AM_BoardingByRoute!$D$3:$D$426,[2]RouteID_Conversion!$K$2:$K$999)</f>
        <v>627.09842443466152</v>
      </c>
    </row>
    <row r="93" spans="1:6" ht="15.75" x14ac:dyDescent="0.25">
      <c r="A93" s="22" t="s">
        <v>342</v>
      </c>
      <c r="B93" s="22">
        <f t="shared" si="2"/>
        <v>1148</v>
      </c>
      <c r="C93" s="22" t="s">
        <v>343</v>
      </c>
      <c r="D93" s="1" t="str">
        <f t="shared" si="3"/>
        <v>MK</v>
      </c>
      <c r="E93" s="23">
        <v>119.3</v>
      </c>
      <c r="F93" s="23">
        <f>SUMIF([2]RouteID_Conversion!$J$2:$J$999,[2]AM_BoardingByRoute!$D$3:$D$426,[2]RouteID_Conversion!$K$2:$K$999)</f>
        <v>106.1133594512939</v>
      </c>
    </row>
    <row r="94" spans="1:6" ht="15.75" x14ac:dyDescent="0.25">
      <c r="A94" s="22" t="s">
        <v>344</v>
      </c>
      <c r="B94" s="22">
        <f t="shared" si="2"/>
        <v>1149</v>
      </c>
      <c r="C94" s="22" t="s">
        <v>345</v>
      </c>
      <c r="D94" s="1" t="str">
        <f t="shared" si="3"/>
        <v>MK</v>
      </c>
      <c r="E94" s="23">
        <v>10.5</v>
      </c>
      <c r="F94" s="23">
        <f>SUMIF([2]RouteID_Conversion!$J$2:$J$999,[2]AM_BoardingByRoute!$D$3:$D$426,[2]RouteID_Conversion!$K$2:$K$999)</f>
        <v>235.63703918456997</v>
      </c>
    </row>
    <row r="95" spans="1:6" ht="15.75" x14ac:dyDescent="0.25">
      <c r="A95" s="22" t="s">
        <v>346</v>
      </c>
      <c r="B95" s="22">
        <f t="shared" si="2"/>
        <v>1150</v>
      </c>
      <c r="C95" s="22" t="s">
        <v>347</v>
      </c>
      <c r="D95" s="1" t="str">
        <f t="shared" si="3"/>
        <v>MK</v>
      </c>
      <c r="E95" s="23">
        <v>1124.2</v>
      </c>
      <c r="F95" s="23">
        <f>SUMIF([2]RouteID_Conversion!$J$2:$J$999,[2]AM_BoardingByRoute!$D$3:$D$426,[2]RouteID_Conversion!$K$2:$K$999)</f>
        <v>38.509097695350597</v>
      </c>
    </row>
    <row r="96" spans="1:6" ht="15.75" x14ac:dyDescent="0.25">
      <c r="A96" s="22" t="s">
        <v>348</v>
      </c>
      <c r="B96" s="22">
        <f t="shared" si="2"/>
        <v>1152</v>
      </c>
      <c r="C96" s="22" t="s">
        <v>349</v>
      </c>
      <c r="D96" s="1" t="str">
        <f t="shared" si="3"/>
        <v>MK</v>
      </c>
      <c r="E96" s="23">
        <v>107.5</v>
      </c>
      <c r="F96" s="23">
        <f>SUMIF([2]RouteID_Conversion!$J$2:$J$999,[2]AM_BoardingByRoute!$D$3:$D$426,[2]RouteID_Conversion!$K$2:$K$999)</f>
        <v>1885.4654998779283</v>
      </c>
    </row>
    <row r="97" spans="1:6" ht="15.75" x14ac:dyDescent="0.25">
      <c r="A97" s="22" t="s">
        <v>350</v>
      </c>
      <c r="B97" s="22">
        <f t="shared" si="2"/>
        <v>1153</v>
      </c>
      <c r="C97" s="22" t="s">
        <v>351</v>
      </c>
      <c r="D97" s="1" t="str">
        <f t="shared" si="3"/>
        <v>MK</v>
      </c>
      <c r="E97" s="23">
        <v>170.7</v>
      </c>
      <c r="F97" s="23">
        <f>SUMIF([2]RouteID_Conversion!$J$2:$J$999,[2]AM_BoardingByRoute!$D$3:$D$426,[2]RouteID_Conversion!$K$2:$K$999)</f>
        <v>81.3489341735838</v>
      </c>
    </row>
    <row r="98" spans="1:6" ht="15.75" x14ac:dyDescent="0.25">
      <c r="A98" s="22" t="s">
        <v>352</v>
      </c>
      <c r="B98" s="22">
        <f t="shared" si="2"/>
        <v>1154</v>
      </c>
      <c r="C98" s="22" t="s">
        <v>353</v>
      </c>
      <c r="D98" s="1" t="str">
        <f t="shared" si="3"/>
        <v>MK</v>
      </c>
      <c r="E98" s="23">
        <v>29.2</v>
      </c>
      <c r="F98" s="23">
        <f>SUMIF([2]RouteID_Conversion!$J$2:$J$999,[2]AM_BoardingByRoute!$D$3:$D$426,[2]RouteID_Conversion!$K$2:$K$999)</f>
        <v>186.11367988586389</v>
      </c>
    </row>
    <row r="99" spans="1:6" ht="15.75" x14ac:dyDescent="0.25">
      <c r="A99" s="22" t="s">
        <v>354</v>
      </c>
      <c r="B99" s="22">
        <f t="shared" si="2"/>
        <v>1155</v>
      </c>
      <c r="C99" s="22" t="s">
        <v>355</v>
      </c>
      <c r="D99" s="1" t="str">
        <f t="shared" si="3"/>
        <v>MK</v>
      </c>
      <c r="E99" s="23">
        <v>80.8</v>
      </c>
      <c r="F99" s="23">
        <f>SUMIF([2]RouteID_Conversion!$J$2:$J$999,[2]AM_BoardingByRoute!$D$3:$D$426,[2]RouteID_Conversion!$K$2:$K$999)</f>
        <v>14.218103170394881</v>
      </c>
    </row>
    <row r="100" spans="1:6" ht="15.75" x14ac:dyDescent="0.25">
      <c r="A100" s="22" t="s">
        <v>356</v>
      </c>
      <c r="B100" s="22">
        <f t="shared" si="2"/>
        <v>1156</v>
      </c>
      <c r="C100" s="22" t="s">
        <v>357</v>
      </c>
      <c r="D100" s="1" t="str">
        <f t="shared" si="3"/>
        <v>MK</v>
      </c>
      <c r="E100" s="23">
        <v>55.1</v>
      </c>
      <c r="F100" s="23">
        <f>SUMIF([2]RouteID_Conversion!$J$2:$J$999,[2]AM_BoardingByRoute!$D$3:$D$426,[2]RouteID_Conversion!$K$2:$K$999)</f>
        <v>91.979736328124915</v>
      </c>
    </row>
    <row r="101" spans="1:6" ht="15.75" x14ac:dyDescent="0.25">
      <c r="A101" s="22" t="s">
        <v>358</v>
      </c>
      <c r="B101" s="22">
        <f t="shared" si="2"/>
        <v>1157</v>
      </c>
      <c r="C101" s="22" t="s">
        <v>359</v>
      </c>
      <c r="D101" s="1" t="str">
        <f t="shared" si="3"/>
        <v>MK</v>
      </c>
      <c r="E101" s="23">
        <v>85.3</v>
      </c>
      <c r="F101" s="23">
        <f>SUMIF([2]RouteID_Conversion!$J$2:$J$999,[2]AM_BoardingByRoute!$D$3:$D$426,[2]RouteID_Conversion!$K$2:$K$999)</f>
        <v>61.441800117492583</v>
      </c>
    </row>
    <row r="102" spans="1:6" ht="15.75" x14ac:dyDescent="0.25">
      <c r="A102" s="22" t="s">
        <v>360</v>
      </c>
      <c r="B102" s="22">
        <f t="shared" si="2"/>
        <v>1158</v>
      </c>
      <c r="C102" s="22" t="s">
        <v>361</v>
      </c>
      <c r="D102" s="1" t="str">
        <f t="shared" si="3"/>
        <v>MK</v>
      </c>
      <c r="E102" s="23">
        <v>172</v>
      </c>
      <c r="F102" s="23">
        <f>SUMIF([2]RouteID_Conversion!$J$2:$J$999,[2]AM_BoardingByRoute!$D$3:$D$426,[2]RouteID_Conversion!$K$2:$K$999)</f>
        <v>94.097858428954893</v>
      </c>
    </row>
    <row r="103" spans="1:6" ht="15.75" x14ac:dyDescent="0.25">
      <c r="A103" s="22" t="s">
        <v>362</v>
      </c>
      <c r="B103" s="22">
        <f t="shared" si="2"/>
        <v>1159</v>
      </c>
      <c r="C103" s="22" t="s">
        <v>363</v>
      </c>
      <c r="D103" s="1" t="str">
        <f t="shared" si="3"/>
        <v>MK</v>
      </c>
      <c r="E103" s="23">
        <v>215.4</v>
      </c>
      <c r="F103" s="23">
        <f>SUMIF([2]RouteID_Conversion!$J$2:$J$999,[2]AM_BoardingByRoute!$D$3:$D$426,[2]RouteID_Conversion!$K$2:$K$999)</f>
        <v>140.5198516845702</v>
      </c>
    </row>
    <row r="104" spans="1:6" ht="15.75" x14ac:dyDescent="0.25">
      <c r="A104" s="22" t="s">
        <v>364</v>
      </c>
      <c r="B104" s="22">
        <f t="shared" si="2"/>
        <v>1161</v>
      </c>
      <c r="C104" s="22" t="s">
        <v>365</v>
      </c>
      <c r="D104" s="1" t="str">
        <f t="shared" si="3"/>
        <v>MK</v>
      </c>
      <c r="E104" s="23">
        <v>158.69999999999999</v>
      </c>
      <c r="F104" s="23">
        <f>SUMIF([2]RouteID_Conversion!$J$2:$J$999,[2]AM_BoardingByRoute!$D$3:$D$426,[2]RouteID_Conversion!$K$2:$K$999)</f>
        <v>137.0092887878416</v>
      </c>
    </row>
    <row r="105" spans="1:6" ht="15.75" x14ac:dyDescent="0.25">
      <c r="A105" s="22" t="s">
        <v>366</v>
      </c>
      <c r="B105" s="22">
        <f t="shared" si="2"/>
        <v>1162</v>
      </c>
      <c r="C105" s="22" t="s">
        <v>367</v>
      </c>
      <c r="D105" s="1" t="str">
        <f t="shared" si="3"/>
        <v>MK</v>
      </c>
      <c r="E105" s="23">
        <v>137.1</v>
      </c>
      <c r="F105" s="23">
        <f>SUMIF([2]RouteID_Conversion!$J$2:$J$999,[2]AM_BoardingByRoute!$D$3:$D$426,[2]RouteID_Conversion!$K$2:$K$999)</f>
        <v>294.53044509887627</v>
      </c>
    </row>
    <row r="106" spans="1:6" ht="15.75" x14ac:dyDescent="0.25">
      <c r="A106" s="22" t="s">
        <v>368</v>
      </c>
      <c r="B106" s="22">
        <f t="shared" si="2"/>
        <v>1164</v>
      </c>
      <c r="C106" s="22" t="s">
        <v>369</v>
      </c>
      <c r="D106" s="1" t="str">
        <f t="shared" si="3"/>
        <v>MK</v>
      </c>
      <c r="E106" s="23">
        <v>208.5</v>
      </c>
      <c r="F106" s="23">
        <f>SUMIF([2]RouteID_Conversion!$J$2:$J$999,[2]AM_BoardingByRoute!$D$3:$D$426,[2]RouteID_Conversion!$K$2:$K$999)</f>
        <v>123.40458202362052</v>
      </c>
    </row>
    <row r="107" spans="1:6" ht="15.75" x14ac:dyDescent="0.25">
      <c r="A107" s="22" t="s">
        <v>370</v>
      </c>
      <c r="B107" s="22">
        <f t="shared" si="2"/>
        <v>1166</v>
      </c>
      <c r="C107" s="22" t="s">
        <v>371</v>
      </c>
      <c r="D107" s="1" t="str">
        <f t="shared" si="3"/>
        <v>MK</v>
      </c>
      <c r="E107" s="23">
        <v>247.7</v>
      </c>
      <c r="F107" s="23">
        <f>SUMIF([2]RouteID_Conversion!$J$2:$J$999,[2]AM_BoardingByRoute!$D$3:$D$426,[2]RouteID_Conversion!$K$2:$K$999)</f>
        <v>266.9517116546628</v>
      </c>
    </row>
    <row r="108" spans="1:6" ht="15.75" x14ac:dyDescent="0.25">
      <c r="A108" s="22" t="s">
        <v>372</v>
      </c>
      <c r="B108" s="22">
        <f t="shared" si="2"/>
        <v>1167</v>
      </c>
      <c r="C108" s="22" t="s">
        <v>373</v>
      </c>
      <c r="D108" s="1" t="str">
        <f t="shared" si="3"/>
        <v>MK</v>
      </c>
      <c r="E108" s="23">
        <v>160.1</v>
      </c>
      <c r="F108" s="23">
        <f>SUMIF([2]RouteID_Conversion!$J$2:$J$999,[2]AM_BoardingByRoute!$D$3:$D$426,[2]RouteID_Conversion!$K$2:$K$999)</f>
        <v>312.64719009399403</v>
      </c>
    </row>
    <row r="109" spans="1:6" ht="15.75" x14ac:dyDescent="0.25">
      <c r="A109" s="22" t="s">
        <v>374</v>
      </c>
      <c r="B109" s="22">
        <f t="shared" si="2"/>
        <v>1168</v>
      </c>
      <c r="C109" s="22" t="s">
        <v>375</v>
      </c>
      <c r="D109" s="1" t="str">
        <f t="shared" si="3"/>
        <v>MK</v>
      </c>
      <c r="E109" s="23">
        <v>161.5</v>
      </c>
      <c r="F109" s="23">
        <f>SUMIF([2]RouteID_Conversion!$J$2:$J$999,[2]AM_BoardingByRoute!$D$3:$D$426,[2]RouteID_Conversion!$K$2:$K$999)</f>
        <v>134.1656417846678</v>
      </c>
    </row>
    <row r="110" spans="1:6" ht="15.75" x14ac:dyDescent="0.25">
      <c r="A110" s="22" t="s">
        <v>376</v>
      </c>
      <c r="B110" s="22">
        <f t="shared" si="2"/>
        <v>1169</v>
      </c>
      <c r="C110" s="22" t="s">
        <v>377</v>
      </c>
      <c r="D110" s="1" t="str">
        <f t="shared" si="3"/>
        <v>MK</v>
      </c>
      <c r="E110" s="23">
        <v>377.2</v>
      </c>
      <c r="F110" s="23">
        <f>SUMIF([2]RouteID_Conversion!$J$2:$J$999,[2]AM_BoardingByRoute!$D$3:$D$426,[2]RouteID_Conversion!$K$2:$K$999)</f>
        <v>226.37581443786598</v>
      </c>
    </row>
    <row r="111" spans="1:6" ht="15.75" x14ac:dyDescent="0.25">
      <c r="A111" s="22" t="s">
        <v>378</v>
      </c>
      <c r="B111" s="22">
        <f t="shared" si="2"/>
        <v>1173</v>
      </c>
      <c r="C111" s="22" t="s">
        <v>379</v>
      </c>
      <c r="D111" s="1" t="str">
        <f t="shared" si="3"/>
        <v>MK</v>
      </c>
      <c r="E111" s="23">
        <v>37.299999999999997</v>
      </c>
      <c r="F111" s="23">
        <f>SUMIF([2]RouteID_Conversion!$J$2:$J$999,[2]AM_BoardingByRoute!$D$3:$D$426,[2]RouteID_Conversion!$K$2:$K$999)</f>
        <v>595.10576629638479</v>
      </c>
    </row>
    <row r="112" spans="1:6" ht="15.75" x14ac:dyDescent="0.25">
      <c r="A112" s="22" t="s">
        <v>380</v>
      </c>
      <c r="B112" s="22">
        <f t="shared" si="2"/>
        <v>1174</v>
      </c>
      <c r="C112" s="22" t="s">
        <v>381</v>
      </c>
      <c r="D112" s="1" t="str">
        <f t="shared" si="3"/>
        <v>MK</v>
      </c>
      <c r="E112" s="23">
        <v>748</v>
      </c>
      <c r="F112" s="23">
        <f>SUMIF([2]RouteID_Conversion!$J$2:$J$999,[2]AM_BoardingByRoute!$D$3:$D$426,[2]RouteID_Conversion!$K$2:$K$999)</f>
        <v>22.126908779144273</v>
      </c>
    </row>
    <row r="113" spans="1:6" ht="15.75" x14ac:dyDescent="0.25">
      <c r="A113" s="22" t="s">
        <v>382</v>
      </c>
      <c r="B113" s="22">
        <f t="shared" si="2"/>
        <v>1175</v>
      </c>
      <c r="C113" s="22" t="s">
        <v>383</v>
      </c>
      <c r="D113" s="1" t="str">
        <f t="shared" si="3"/>
        <v>MK</v>
      </c>
      <c r="E113" s="23">
        <v>93.5</v>
      </c>
      <c r="F113" s="23">
        <f>SUMIF([2]RouteID_Conversion!$J$2:$J$999,[2]AM_BoardingByRoute!$D$3:$D$426,[2]RouteID_Conversion!$K$2:$K$999)</f>
        <v>729.07479953765721</v>
      </c>
    </row>
    <row r="114" spans="1:6" ht="15.75" x14ac:dyDescent="0.25">
      <c r="A114" s="22" t="s">
        <v>384</v>
      </c>
      <c r="B114" s="22">
        <f t="shared" si="2"/>
        <v>1177</v>
      </c>
      <c r="C114" s="22" t="s">
        <v>385</v>
      </c>
      <c r="D114" s="1" t="str">
        <f t="shared" si="3"/>
        <v>MK</v>
      </c>
      <c r="E114" s="23">
        <v>313.8</v>
      </c>
      <c r="F114" s="23">
        <f>SUMIF([2]RouteID_Conversion!$J$2:$J$999,[2]AM_BoardingByRoute!$D$3:$D$426,[2]RouteID_Conversion!$K$2:$K$999)</f>
        <v>76.078964233398295</v>
      </c>
    </row>
    <row r="115" spans="1:6" ht="15.75" x14ac:dyDescent="0.25">
      <c r="A115" s="22" t="s">
        <v>386</v>
      </c>
      <c r="B115" s="22">
        <f t="shared" si="2"/>
        <v>1179</v>
      </c>
      <c r="C115" s="22" t="s">
        <v>387</v>
      </c>
      <c r="D115" s="1" t="str">
        <f t="shared" si="3"/>
        <v>MK</v>
      </c>
      <c r="E115" s="23">
        <v>195.4</v>
      </c>
      <c r="F115" s="23">
        <f>SUMIF([2]RouteID_Conversion!$J$2:$J$999,[2]AM_BoardingByRoute!$D$3:$D$426,[2]RouteID_Conversion!$K$2:$K$999)</f>
        <v>667.35725402831906</v>
      </c>
    </row>
    <row r="116" spans="1:6" ht="15.75" x14ac:dyDescent="0.25">
      <c r="A116" s="22" t="s">
        <v>388</v>
      </c>
      <c r="B116" s="22">
        <f t="shared" si="2"/>
        <v>1180</v>
      </c>
      <c r="C116" s="22" t="s">
        <v>389</v>
      </c>
      <c r="D116" s="1" t="str">
        <f t="shared" si="3"/>
        <v>MK</v>
      </c>
      <c r="E116" s="23">
        <v>719.1</v>
      </c>
      <c r="F116" s="23">
        <f>SUMIF([2]RouteID_Conversion!$J$2:$J$999,[2]AM_BoardingByRoute!$D$3:$D$426,[2]RouteID_Conversion!$K$2:$K$999)</f>
        <v>356.86673736572101</v>
      </c>
    </row>
    <row r="117" spans="1:6" ht="15.75" x14ac:dyDescent="0.25">
      <c r="A117" s="22" t="s">
        <v>390</v>
      </c>
      <c r="B117" s="22">
        <f t="shared" si="2"/>
        <v>1181</v>
      </c>
      <c r="C117" s="22" t="s">
        <v>391</v>
      </c>
      <c r="D117" s="1" t="str">
        <f t="shared" si="3"/>
        <v>MK</v>
      </c>
      <c r="E117" s="23">
        <v>305.60000000000002</v>
      </c>
      <c r="F117" s="23">
        <f>SUMIF([2]RouteID_Conversion!$J$2:$J$999,[2]AM_BoardingByRoute!$D$3:$D$426,[2]RouteID_Conversion!$K$2:$K$999)</f>
        <v>663.68273162841729</v>
      </c>
    </row>
    <row r="118" spans="1:6" ht="15.75" x14ac:dyDescent="0.25">
      <c r="A118" s="22" t="s">
        <v>392</v>
      </c>
      <c r="B118" s="22">
        <f t="shared" si="2"/>
        <v>1182</v>
      </c>
      <c r="C118" s="22" t="s">
        <v>393</v>
      </c>
      <c r="D118" s="1" t="str">
        <f t="shared" si="3"/>
        <v>MK</v>
      </c>
      <c r="E118" s="23">
        <v>59.8</v>
      </c>
      <c r="F118" s="23">
        <f>SUMIF([2]RouteID_Conversion!$J$2:$J$999,[2]AM_BoardingByRoute!$D$3:$D$426,[2]RouteID_Conversion!$K$2:$K$999)</f>
        <v>464.01636123657204</v>
      </c>
    </row>
    <row r="119" spans="1:6" ht="15.75" x14ac:dyDescent="0.25">
      <c r="A119" s="22" t="s">
        <v>394</v>
      </c>
      <c r="B119" s="22">
        <f t="shared" si="2"/>
        <v>1183</v>
      </c>
      <c r="C119" s="22" t="s">
        <v>395</v>
      </c>
      <c r="D119" s="1" t="str">
        <f t="shared" si="3"/>
        <v>MK</v>
      </c>
      <c r="E119" s="23">
        <v>168.2</v>
      </c>
      <c r="F119" s="23">
        <f>SUMIF([2]RouteID_Conversion!$J$2:$J$999,[2]AM_BoardingByRoute!$D$3:$D$426,[2]RouteID_Conversion!$K$2:$K$999)</f>
        <v>115.42515659332261</v>
      </c>
    </row>
    <row r="120" spans="1:6" ht="15.75" x14ac:dyDescent="0.25">
      <c r="A120" s="22" t="s">
        <v>396</v>
      </c>
      <c r="B120" s="22">
        <f t="shared" si="2"/>
        <v>1187</v>
      </c>
      <c r="C120" s="22" t="s">
        <v>397</v>
      </c>
      <c r="D120" s="1" t="str">
        <f t="shared" si="3"/>
        <v>MK</v>
      </c>
      <c r="E120" s="23">
        <v>98.8</v>
      </c>
      <c r="F120" s="23">
        <f>SUMIF([2]RouteID_Conversion!$J$2:$J$999,[2]AM_BoardingByRoute!$D$3:$D$426,[2]RouteID_Conversion!$K$2:$K$999)</f>
        <v>203.98847484588589</v>
      </c>
    </row>
    <row r="121" spans="1:6" ht="15.75" x14ac:dyDescent="0.25">
      <c r="A121" s="22" t="s">
        <v>398</v>
      </c>
      <c r="B121" s="22">
        <f t="shared" si="2"/>
        <v>1190</v>
      </c>
      <c r="C121" s="22" t="s">
        <v>399</v>
      </c>
      <c r="D121" s="1" t="str">
        <f t="shared" si="3"/>
        <v>MK</v>
      </c>
      <c r="E121" s="23">
        <v>153.9</v>
      </c>
      <c r="F121" s="23">
        <f>SUMIF([2]RouteID_Conversion!$J$2:$J$999,[2]AM_BoardingByRoute!$D$3:$D$426,[2]RouteID_Conversion!$K$2:$K$999)</f>
        <v>83.168804645538231</v>
      </c>
    </row>
    <row r="122" spans="1:6" ht="15.75" x14ac:dyDescent="0.25">
      <c r="A122" s="22" t="s">
        <v>400</v>
      </c>
      <c r="B122" s="22">
        <f t="shared" si="2"/>
        <v>1192</v>
      </c>
      <c r="C122" s="22" t="s">
        <v>401</v>
      </c>
      <c r="D122" s="1" t="str">
        <f t="shared" si="3"/>
        <v>MK</v>
      </c>
      <c r="E122" s="23">
        <v>94.4</v>
      </c>
      <c r="F122" s="23">
        <f>SUMIF([2]RouteID_Conversion!$J$2:$J$999,[2]AM_BoardingByRoute!$D$3:$D$426,[2]RouteID_Conversion!$K$2:$K$999)</f>
        <v>155.4752597808837</v>
      </c>
    </row>
    <row r="123" spans="1:6" ht="15.75" x14ac:dyDescent="0.25">
      <c r="A123" s="22" t="s">
        <v>402</v>
      </c>
      <c r="B123" s="22">
        <f t="shared" si="2"/>
        <v>1196</v>
      </c>
      <c r="C123" s="22" t="s">
        <v>403</v>
      </c>
      <c r="D123" s="1" t="str">
        <f t="shared" si="3"/>
        <v>MK</v>
      </c>
      <c r="E123" s="23">
        <v>143.69999999999999</v>
      </c>
      <c r="F123" s="23">
        <f>SUMIF([2]RouteID_Conversion!$J$2:$J$999,[2]AM_BoardingByRoute!$D$3:$D$426,[2]RouteID_Conversion!$K$2:$K$999)</f>
        <v>128.26593875884979</v>
      </c>
    </row>
    <row r="124" spans="1:6" ht="15.75" x14ac:dyDescent="0.25">
      <c r="A124" s="22" t="s">
        <v>404</v>
      </c>
      <c r="B124" s="22">
        <f t="shared" si="2"/>
        <v>1197</v>
      </c>
      <c r="C124" s="22" t="s">
        <v>405</v>
      </c>
      <c r="D124" s="1" t="str">
        <f t="shared" si="3"/>
        <v>MK</v>
      </c>
      <c r="E124" s="23">
        <v>272.7</v>
      </c>
      <c r="F124" s="23">
        <f>SUMIF([2]RouteID_Conversion!$J$2:$J$999,[2]AM_BoardingByRoute!$D$3:$D$426,[2]RouteID_Conversion!$K$2:$K$999)</f>
        <v>226.74800872802729</v>
      </c>
    </row>
    <row r="125" spans="1:6" ht="15.75" x14ac:dyDescent="0.25">
      <c r="A125" s="22" t="s">
        <v>406</v>
      </c>
      <c r="B125" s="22">
        <f t="shared" si="2"/>
        <v>1200</v>
      </c>
      <c r="C125" s="22" t="s">
        <v>407</v>
      </c>
      <c r="D125" s="1" t="str">
        <f t="shared" si="3"/>
        <v>MK</v>
      </c>
      <c r="E125" s="23">
        <v>61.3</v>
      </c>
      <c r="F125" s="23">
        <f>SUMIF([2]RouteID_Conversion!$J$2:$J$999,[2]AM_BoardingByRoute!$D$3:$D$426,[2]RouteID_Conversion!$K$2:$K$999)</f>
        <v>227.09779357910099</v>
      </c>
    </row>
    <row r="126" spans="1:6" ht="15.75" x14ac:dyDescent="0.25">
      <c r="A126" s="22" t="s">
        <v>408</v>
      </c>
      <c r="B126" s="22">
        <f t="shared" si="2"/>
        <v>1201</v>
      </c>
      <c r="C126" s="22" t="s">
        <v>409</v>
      </c>
      <c r="D126" s="1" t="str">
        <f t="shared" si="3"/>
        <v>MK</v>
      </c>
      <c r="E126" s="23">
        <v>4.8</v>
      </c>
      <c r="F126" s="23">
        <f>SUMIF([2]RouteID_Conversion!$J$2:$J$999,[2]AM_BoardingByRoute!$D$3:$D$426,[2]RouteID_Conversion!$K$2:$K$999)</f>
        <v>41.700386285781818</v>
      </c>
    </row>
    <row r="127" spans="1:6" ht="15.75" x14ac:dyDescent="0.25">
      <c r="A127" s="22" t="s">
        <v>410</v>
      </c>
      <c r="B127" s="22">
        <f t="shared" si="2"/>
        <v>1202</v>
      </c>
      <c r="C127" s="22" t="s">
        <v>411</v>
      </c>
      <c r="D127" s="1" t="str">
        <f t="shared" si="3"/>
        <v>MK</v>
      </c>
      <c r="E127" s="23">
        <v>132.1</v>
      </c>
      <c r="F127" s="23">
        <f>SUMIF([2]RouteID_Conversion!$J$2:$J$999,[2]AM_BoardingByRoute!$D$3:$D$426,[2]RouteID_Conversion!$K$2:$K$999)</f>
        <v>22.849999427795399</v>
      </c>
    </row>
    <row r="128" spans="1:6" ht="15.75" x14ac:dyDescent="0.25">
      <c r="A128" s="22" t="s">
        <v>412</v>
      </c>
      <c r="B128" s="22">
        <f t="shared" si="2"/>
        <v>1203</v>
      </c>
      <c r="C128" s="22" t="s">
        <v>413</v>
      </c>
      <c r="D128" s="1" t="str">
        <f t="shared" si="3"/>
        <v>MK</v>
      </c>
      <c r="E128" s="23">
        <v>24.1</v>
      </c>
      <c r="F128" s="23">
        <f>SUMIF([2]RouteID_Conversion!$J$2:$J$999,[2]AM_BoardingByRoute!$D$3:$D$426,[2]RouteID_Conversion!$K$2:$K$999)</f>
        <v>402.11991214752038</v>
      </c>
    </row>
    <row r="129" spans="1:6" ht="15.75" x14ac:dyDescent="0.25">
      <c r="A129" s="22" t="s">
        <v>414</v>
      </c>
      <c r="B129" s="22">
        <f t="shared" si="2"/>
        <v>1204</v>
      </c>
      <c r="C129" s="22" t="s">
        <v>415</v>
      </c>
      <c r="D129" s="1" t="str">
        <f t="shared" si="3"/>
        <v>MK</v>
      </c>
      <c r="E129" s="23">
        <v>6.5</v>
      </c>
      <c r="F129" s="23">
        <f>SUMIF([2]RouteID_Conversion!$J$2:$J$999,[2]AM_BoardingByRoute!$D$3:$D$426,[2]RouteID_Conversion!$K$2:$K$999)</f>
        <v>23.938461720943419</v>
      </c>
    </row>
    <row r="130" spans="1:6" ht="15.75" x14ac:dyDescent="0.25">
      <c r="A130" s="22" t="s">
        <v>416</v>
      </c>
      <c r="B130" s="22">
        <f t="shared" ref="B130:B193" si="4">MID(A130,3,3)+1000</f>
        <v>1205</v>
      </c>
      <c r="C130" s="22" t="s">
        <v>417</v>
      </c>
      <c r="D130" s="1" t="str">
        <f t="shared" ref="D130:D193" si="5">MID(A130,1,2)</f>
        <v>MK</v>
      </c>
      <c r="E130" s="23">
        <v>87.5</v>
      </c>
      <c r="F130" s="23">
        <f>SUMIF([2]RouteID_Conversion!$J$2:$J$999,[2]AM_BoardingByRoute!$D$3:$D$426,[2]RouteID_Conversion!$K$2:$K$999)</f>
        <v>97.264587402343579</v>
      </c>
    </row>
    <row r="131" spans="1:6" ht="15.75" x14ac:dyDescent="0.25">
      <c r="A131" s="22" t="s">
        <v>418</v>
      </c>
      <c r="B131" s="22">
        <f t="shared" si="4"/>
        <v>1206</v>
      </c>
      <c r="C131" s="22" t="s">
        <v>419</v>
      </c>
      <c r="D131" s="1" t="str">
        <f t="shared" si="5"/>
        <v>MK</v>
      </c>
      <c r="E131" s="23">
        <v>36.5</v>
      </c>
      <c r="F131" s="23">
        <f>SUMIF([2]RouteID_Conversion!$J$2:$J$999,[2]AM_BoardingByRoute!$D$3:$D$426,[2]RouteID_Conversion!$K$2:$K$999)</f>
        <v>167.81388854980437</v>
      </c>
    </row>
    <row r="132" spans="1:6" ht="15.75" x14ac:dyDescent="0.25">
      <c r="A132" s="22" t="s">
        <v>420</v>
      </c>
      <c r="B132" s="22">
        <f t="shared" si="4"/>
        <v>1207</v>
      </c>
      <c r="C132" s="22" t="s">
        <v>421</v>
      </c>
      <c r="D132" s="1" t="str">
        <f t="shared" si="5"/>
        <v>MK</v>
      </c>
      <c r="E132" s="23">
        <v>38.4</v>
      </c>
      <c r="F132" s="23">
        <f>SUMIF([2]RouteID_Conversion!$J$2:$J$999,[2]AM_BoardingByRoute!$D$3:$D$426,[2]RouteID_Conversion!$K$2:$K$999)</f>
        <v>4.2067078351974398</v>
      </c>
    </row>
    <row r="133" spans="1:6" ht="15.75" x14ac:dyDescent="0.25">
      <c r="A133" s="22" t="s">
        <v>422</v>
      </c>
      <c r="B133" s="22">
        <f t="shared" si="4"/>
        <v>1208</v>
      </c>
      <c r="C133" s="22" t="s">
        <v>423</v>
      </c>
      <c r="D133" s="1" t="str">
        <f t="shared" si="5"/>
        <v>MK</v>
      </c>
      <c r="E133" s="23">
        <v>36.700000000000003</v>
      </c>
      <c r="F133" s="23">
        <f>SUMIF([2]RouteID_Conversion!$J$2:$J$999,[2]AM_BoardingByRoute!$D$3:$D$426,[2]RouteID_Conversion!$K$2:$K$999)</f>
        <v>14.836272239685051</v>
      </c>
    </row>
    <row r="134" spans="1:6" ht="15.75" x14ac:dyDescent="0.25">
      <c r="A134" s="22" t="s">
        <v>424</v>
      </c>
      <c r="B134" s="22">
        <f t="shared" si="4"/>
        <v>1209</v>
      </c>
      <c r="C134" s="22" t="s">
        <v>425</v>
      </c>
      <c r="D134" s="1" t="str">
        <f t="shared" si="5"/>
        <v>MK</v>
      </c>
      <c r="E134" s="23">
        <v>53</v>
      </c>
      <c r="F134" s="23">
        <f>SUMIF([2]RouteID_Conversion!$J$2:$J$999,[2]AM_BoardingByRoute!$D$3:$D$426,[2]RouteID_Conversion!$K$2:$K$999)</f>
        <v>14.29509210586547</v>
      </c>
    </row>
    <row r="135" spans="1:6" ht="15.75" x14ac:dyDescent="0.25">
      <c r="A135" s="22" t="s">
        <v>426</v>
      </c>
      <c r="B135" s="22">
        <f t="shared" si="4"/>
        <v>1210</v>
      </c>
      <c r="C135" s="22" t="s">
        <v>427</v>
      </c>
      <c r="D135" s="1" t="str">
        <f t="shared" si="5"/>
        <v>MK</v>
      </c>
      <c r="E135" s="23">
        <v>85.1</v>
      </c>
      <c r="F135" s="23">
        <f>SUMIF([2]RouteID_Conversion!$J$2:$J$999,[2]AM_BoardingByRoute!$D$3:$D$426,[2]RouteID_Conversion!$K$2:$K$999)</f>
        <v>63.933762073516647</v>
      </c>
    </row>
    <row r="136" spans="1:6" ht="15.75" x14ac:dyDescent="0.25">
      <c r="A136" s="22" t="s">
        <v>428</v>
      </c>
      <c r="B136" s="22">
        <f t="shared" si="4"/>
        <v>1211</v>
      </c>
      <c r="C136" s="22" t="s">
        <v>429</v>
      </c>
      <c r="D136" s="1" t="str">
        <f t="shared" si="5"/>
        <v>MK</v>
      </c>
      <c r="E136" s="23">
        <v>113</v>
      </c>
      <c r="F136" s="23">
        <f>SUMIF([2]RouteID_Conversion!$J$2:$J$999,[2]AM_BoardingByRoute!$D$3:$D$426,[2]RouteID_Conversion!$K$2:$K$999)</f>
        <v>138.5481529235839</v>
      </c>
    </row>
    <row r="137" spans="1:6" ht="15.75" x14ac:dyDescent="0.25">
      <c r="A137" s="22" t="s">
        <v>430</v>
      </c>
      <c r="B137" s="22">
        <f t="shared" si="4"/>
        <v>1212</v>
      </c>
      <c r="C137" s="22" t="s">
        <v>431</v>
      </c>
      <c r="D137" s="1" t="str">
        <f t="shared" si="5"/>
        <v>MK</v>
      </c>
      <c r="E137" s="23">
        <v>659.5</v>
      </c>
      <c r="F137" s="23">
        <f>SUMIF([2]RouteID_Conversion!$J$2:$J$999,[2]AM_BoardingByRoute!$D$3:$D$426,[2]RouteID_Conversion!$K$2:$K$999)</f>
        <v>97.461021423339716</v>
      </c>
    </row>
    <row r="138" spans="1:6" ht="15.75" x14ac:dyDescent="0.25">
      <c r="A138" s="22" t="s">
        <v>432</v>
      </c>
      <c r="B138" s="22">
        <f t="shared" si="4"/>
        <v>1214</v>
      </c>
      <c r="C138" s="22" t="s">
        <v>433</v>
      </c>
      <c r="D138" s="1" t="str">
        <f t="shared" si="5"/>
        <v>MK</v>
      </c>
      <c r="E138" s="23">
        <v>318</v>
      </c>
      <c r="F138" s="23">
        <f>SUMIF([2]RouteID_Conversion!$J$2:$J$999,[2]AM_BoardingByRoute!$D$3:$D$426,[2]RouteID_Conversion!$K$2:$K$999)</f>
        <v>779.81819152831827</v>
      </c>
    </row>
    <row r="139" spans="1:6" ht="15.75" x14ac:dyDescent="0.25">
      <c r="A139" s="22" t="s">
        <v>434</v>
      </c>
      <c r="B139" s="22">
        <f t="shared" si="4"/>
        <v>1215</v>
      </c>
      <c r="C139" s="22" t="s">
        <v>435</v>
      </c>
      <c r="D139" s="1" t="str">
        <f t="shared" si="5"/>
        <v>MK</v>
      </c>
      <c r="E139" s="23">
        <v>135.5</v>
      </c>
      <c r="F139" s="23">
        <f>SUMIF([2]RouteID_Conversion!$J$2:$J$999,[2]AM_BoardingByRoute!$D$3:$D$426,[2]RouteID_Conversion!$K$2:$K$999)</f>
        <v>395.6124343872055</v>
      </c>
    </row>
    <row r="140" spans="1:6" ht="15.75" x14ac:dyDescent="0.25">
      <c r="A140" s="22" t="s">
        <v>436</v>
      </c>
      <c r="B140" s="22">
        <f t="shared" si="4"/>
        <v>1216</v>
      </c>
      <c r="C140" s="22" t="s">
        <v>437</v>
      </c>
      <c r="D140" s="1" t="str">
        <f t="shared" si="5"/>
        <v>MK</v>
      </c>
      <c r="E140" s="23">
        <v>287.89999999999998</v>
      </c>
      <c r="F140" s="23">
        <f>SUMIF([2]RouteID_Conversion!$J$2:$J$999,[2]AM_BoardingByRoute!$D$3:$D$426,[2]RouteID_Conversion!$K$2:$K$999)</f>
        <v>197.2023925781248</v>
      </c>
    </row>
    <row r="141" spans="1:6" ht="15.75" x14ac:dyDescent="0.25">
      <c r="A141" s="22" t="s">
        <v>438</v>
      </c>
      <c r="B141" s="22">
        <f t="shared" si="4"/>
        <v>1217</v>
      </c>
      <c r="C141" s="22" t="s">
        <v>439</v>
      </c>
      <c r="D141" s="1" t="str">
        <f t="shared" si="5"/>
        <v>MK</v>
      </c>
      <c r="E141" s="23">
        <v>142.6</v>
      </c>
      <c r="F141" s="23">
        <f>SUMIF([2]RouteID_Conversion!$J$2:$J$999,[2]AM_BoardingByRoute!$D$3:$D$426,[2]RouteID_Conversion!$K$2:$K$999)</f>
        <v>368.22260284423686</v>
      </c>
    </row>
    <row r="142" spans="1:6" ht="15.75" x14ac:dyDescent="0.25">
      <c r="A142" s="22" t="s">
        <v>440</v>
      </c>
      <c r="B142" s="22">
        <f t="shared" si="4"/>
        <v>1218</v>
      </c>
      <c r="C142" s="22" t="s">
        <v>441</v>
      </c>
      <c r="D142" s="1" t="str">
        <f t="shared" si="5"/>
        <v>MK</v>
      </c>
      <c r="E142" s="23">
        <v>701.7</v>
      </c>
      <c r="F142" s="23">
        <f>SUMIF([2]RouteID_Conversion!$J$2:$J$999,[2]AM_BoardingByRoute!$D$3:$D$426,[2]RouteID_Conversion!$K$2:$K$999)</f>
        <v>211.50228500366188</v>
      </c>
    </row>
    <row r="143" spans="1:6" ht="15.75" x14ac:dyDescent="0.25">
      <c r="A143" s="22" t="s">
        <v>442</v>
      </c>
      <c r="B143" s="22">
        <f t="shared" si="4"/>
        <v>1219</v>
      </c>
      <c r="C143" s="22" t="s">
        <v>443</v>
      </c>
      <c r="D143" s="1" t="str">
        <f t="shared" si="5"/>
        <v>MK</v>
      </c>
      <c r="E143" s="23">
        <v>57.3</v>
      </c>
      <c r="F143" s="23">
        <f>SUMIF([2]RouteID_Conversion!$J$2:$J$999,[2]AM_BoardingByRoute!$D$3:$D$426,[2]RouteID_Conversion!$K$2:$K$999)</f>
        <v>424.67998504638609</v>
      </c>
    </row>
    <row r="144" spans="1:6" ht="15.75" x14ac:dyDescent="0.25">
      <c r="A144" s="22" t="s">
        <v>444</v>
      </c>
      <c r="B144" s="22">
        <f t="shared" si="4"/>
        <v>1221</v>
      </c>
      <c r="C144" s="22" t="s">
        <v>445</v>
      </c>
      <c r="D144" s="1" t="str">
        <f t="shared" si="5"/>
        <v>MK</v>
      </c>
      <c r="E144" s="23">
        <v>234.1</v>
      </c>
      <c r="F144" s="23">
        <f>SUMIF([2]RouteID_Conversion!$J$2:$J$999,[2]AM_BoardingByRoute!$D$3:$D$426,[2]RouteID_Conversion!$K$2:$K$999)</f>
        <v>95.975276947021086</v>
      </c>
    </row>
    <row r="145" spans="1:6" ht="15.75" x14ac:dyDescent="0.25">
      <c r="A145" s="22" t="s">
        <v>446</v>
      </c>
      <c r="B145" s="22">
        <f t="shared" si="4"/>
        <v>1222</v>
      </c>
      <c r="C145" s="22" t="s">
        <v>447</v>
      </c>
      <c r="D145" s="1" t="str">
        <f t="shared" si="5"/>
        <v>MK</v>
      </c>
      <c r="E145" s="23">
        <v>124.5</v>
      </c>
      <c r="F145" s="23">
        <f>SUMIF([2]RouteID_Conversion!$J$2:$J$999,[2]AM_BoardingByRoute!$D$3:$D$426,[2]RouteID_Conversion!$K$2:$K$999)</f>
        <v>458.69759368896428</v>
      </c>
    </row>
    <row r="146" spans="1:6" ht="15.75" x14ac:dyDescent="0.25">
      <c r="A146" s="22" t="s">
        <v>448</v>
      </c>
      <c r="B146" s="22">
        <f t="shared" si="4"/>
        <v>1225</v>
      </c>
      <c r="C146" s="22" t="s">
        <v>449</v>
      </c>
      <c r="D146" s="1" t="str">
        <f t="shared" si="5"/>
        <v>MK</v>
      </c>
      <c r="E146" s="23">
        <v>89.4</v>
      </c>
      <c r="F146" s="23">
        <f>SUMIF([2]RouteID_Conversion!$J$2:$J$999,[2]AM_BoardingByRoute!$D$3:$D$426,[2]RouteID_Conversion!$K$2:$K$999)</f>
        <v>306.12429046630831</v>
      </c>
    </row>
    <row r="147" spans="1:6" ht="15.75" x14ac:dyDescent="0.25">
      <c r="A147" s="22" t="s">
        <v>450</v>
      </c>
      <c r="B147" s="22">
        <f t="shared" si="4"/>
        <v>1229</v>
      </c>
      <c r="C147" s="22" t="s">
        <v>451</v>
      </c>
      <c r="D147" s="1" t="str">
        <f t="shared" si="5"/>
        <v>MK</v>
      </c>
      <c r="E147" s="23">
        <v>160.30000000000001</v>
      </c>
      <c r="F147" s="23">
        <f>SUMIF([2]RouteID_Conversion!$J$2:$J$999,[2]AM_BoardingByRoute!$D$3:$D$426,[2]RouteID_Conversion!$K$2:$K$999)</f>
        <v>128.49705123901339</v>
      </c>
    </row>
    <row r="148" spans="1:6" ht="15.75" x14ac:dyDescent="0.25">
      <c r="A148" s="22" t="s">
        <v>452</v>
      </c>
      <c r="B148" s="22">
        <f t="shared" si="4"/>
        <v>1230</v>
      </c>
      <c r="C148" s="22" t="s">
        <v>453</v>
      </c>
      <c r="D148" s="1" t="str">
        <f t="shared" si="5"/>
        <v>MK</v>
      </c>
      <c r="E148" s="23">
        <v>428.6</v>
      </c>
      <c r="F148" s="23">
        <f>SUMIF([2]RouteID_Conversion!$J$2:$J$999,[2]AM_BoardingByRoute!$D$3:$D$426,[2]RouteID_Conversion!$K$2:$K$999)</f>
        <v>203.19301986694319</v>
      </c>
    </row>
    <row r="149" spans="1:6" ht="15.75" x14ac:dyDescent="0.25">
      <c r="A149" s="22" t="s">
        <v>454</v>
      </c>
      <c r="B149" s="22">
        <f t="shared" si="4"/>
        <v>1232</v>
      </c>
      <c r="C149" s="22" t="s">
        <v>455</v>
      </c>
      <c r="D149" s="1" t="str">
        <f t="shared" si="5"/>
        <v>MK</v>
      </c>
      <c r="E149" s="23">
        <v>135.19999999999999</v>
      </c>
      <c r="F149" s="23">
        <f>SUMIF([2]RouteID_Conversion!$J$2:$J$999,[2]AM_BoardingByRoute!$D$3:$D$426,[2]RouteID_Conversion!$K$2:$K$999)</f>
        <v>1269.2634484171826</v>
      </c>
    </row>
    <row r="150" spans="1:6" ht="15.75" x14ac:dyDescent="0.25">
      <c r="A150" s="22" t="s">
        <v>456</v>
      </c>
      <c r="B150" s="22">
        <f t="shared" si="4"/>
        <v>1233</v>
      </c>
      <c r="C150" s="22" t="s">
        <v>457</v>
      </c>
      <c r="D150" s="1" t="str">
        <f t="shared" si="5"/>
        <v>MK</v>
      </c>
      <c r="E150" s="23">
        <v>164.5</v>
      </c>
      <c r="F150" s="23">
        <f>SUMIF([2]RouteID_Conversion!$J$2:$J$999,[2]AM_BoardingByRoute!$D$3:$D$426,[2]RouteID_Conversion!$K$2:$K$999)</f>
        <v>230.26617240905745</v>
      </c>
    </row>
    <row r="151" spans="1:6" ht="15.75" x14ac:dyDescent="0.25">
      <c r="A151" s="22" t="s">
        <v>458</v>
      </c>
      <c r="B151" s="22">
        <f t="shared" si="4"/>
        <v>1234</v>
      </c>
      <c r="C151" s="22" t="s">
        <v>459</v>
      </c>
      <c r="D151" s="1" t="str">
        <f t="shared" si="5"/>
        <v>MK</v>
      </c>
      <c r="E151" s="23">
        <v>279.39999999999998</v>
      </c>
      <c r="F151" s="23">
        <f>SUMIF([2]RouteID_Conversion!$J$2:$J$999,[2]AM_BoardingByRoute!$D$3:$D$426,[2]RouteID_Conversion!$K$2:$K$999)</f>
        <v>375.48693275451649</v>
      </c>
    </row>
    <row r="152" spans="1:6" ht="15.75" x14ac:dyDescent="0.25">
      <c r="A152" s="22" t="s">
        <v>460</v>
      </c>
      <c r="B152" s="22">
        <f t="shared" si="4"/>
        <v>1236</v>
      </c>
      <c r="C152" s="22" t="s">
        <v>461</v>
      </c>
      <c r="D152" s="1" t="str">
        <f t="shared" si="5"/>
        <v>MK</v>
      </c>
      <c r="E152" s="23">
        <v>98.7</v>
      </c>
      <c r="F152" s="23">
        <f>SUMIF([2]RouteID_Conversion!$J$2:$J$999,[2]AM_BoardingByRoute!$D$3:$D$426,[2]RouteID_Conversion!$K$2:$K$999)</f>
        <v>947.81696510314805</v>
      </c>
    </row>
    <row r="153" spans="1:6" ht="15.75" x14ac:dyDescent="0.25">
      <c r="A153" s="22" t="s">
        <v>462</v>
      </c>
      <c r="B153" s="22">
        <f t="shared" si="4"/>
        <v>1237</v>
      </c>
      <c r="C153" s="22" t="s">
        <v>463</v>
      </c>
      <c r="D153" s="1" t="str">
        <f t="shared" si="5"/>
        <v>MK</v>
      </c>
      <c r="E153" s="23">
        <v>43.7</v>
      </c>
      <c r="F153" s="23">
        <f>SUMIF([2]RouteID_Conversion!$J$2:$J$999,[2]AM_BoardingByRoute!$D$3:$D$426,[2]RouteID_Conversion!$K$2:$K$999)</f>
        <v>205.58260540664173</v>
      </c>
    </row>
    <row r="154" spans="1:6" ht="15.75" x14ac:dyDescent="0.25">
      <c r="A154" s="22" t="s">
        <v>464</v>
      </c>
      <c r="B154" s="22">
        <f t="shared" si="4"/>
        <v>1238</v>
      </c>
      <c r="C154" s="22" t="s">
        <v>465</v>
      </c>
      <c r="D154" s="1" t="str">
        <f t="shared" si="5"/>
        <v>MK</v>
      </c>
      <c r="E154" s="23">
        <v>172.9</v>
      </c>
      <c r="F154" s="23">
        <f>SUMIF([2]RouteID_Conversion!$J$2:$J$999,[2]AM_BoardingByRoute!$D$3:$D$426,[2]RouteID_Conversion!$K$2:$K$999)</f>
        <v>0</v>
      </c>
    </row>
    <row r="155" spans="1:6" ht="15.75" x14ac:dyDescent="0.25">
      <c r="A155" s="22" t="s">
        <v>466</v>
      </c>
      <c r="B155" s="22">
        <f t="shared" si="4"/>
        <v>1240</v>
      </c>
      <c r="C155" s="22" t="s">
        <v>467</v>
      </c>
      <c r="D155" s="1" t="str">
        <f t="shared" si="5"/>
        <v>MK</v>
      </c>
      <c r="E155" s="23">
        <v>450.1</v>
      </c>
      <c r="F155" s="23">
        <f>SUMIF([2]RouteID_Conversion!$J$2:$J$999,[2]AM_BoardingByRoute!$D$3:$D$426,[2]RouteID_Conversion!$K$2:$K$999)</f>
        <v>354.36428260803189</v>
      </c>
    </row>
    <row r="156" spans="1:6" ht="15.75" x14ac:dyDescent="0.25">
      <c r="A156" s="22" t="s">
        <v>468</v>
      </c>
      <c r="B156" s="22">
        <f t="shared" si="4"/>
        <v>1242</v>
      </c>
      <c r="C156" s="22" t="s">
        <v>469</v>
      </c>
      <c r="D156" s="1" t="str">
        <f t="shared" si="5"/>
        <v>MK</v>
      </c>
      <c r="E156" s="23">
        <v>229.5</v>
      </c>
      <c r="F156" s="23">
        <f>SUMIF([2]RouteID_Conversion!$J$2:$J$999,[2]AM_BoardingByRoute!$D$3:$D$426,[2]RouteID_Conversion!$K$2:$K$999)</f>
        <v>823.77969741821107</v>
      </c>
    </row>
    <row r="157" spans="1:6" ht="15.75" x14ac:dyDescent="0.25">
      <c r="A157" s="22" t="s">
        <v>470</v>
      </c>
      <c r="B157" s="22">
        <f t="shared" si="4"/>
        <v>1243</v>
      </c>
      <c r="C157" s="22" t="s">
        <v>471</v>
      </c>
      <c r="D157" s="1" t="str">
        <f t="shared" si="5"/>
        <v>MK</v>
      </c>
      <c r="E157" s="23">
        <v>114.6</v>
      </c>
      <c r="F157" s="23">
        <f>SUMIF([2]RouteID_Conversion!$J$2:$J$999,[2]AM_BoardingByRoute!$D$3:$D$426,[2]RouteID_Conversion!$K$2:$K$999)</f>
        <v>506.06826782226301</v>
      </c>
    </row>
    <row r="158" spans="1:6" ht="15.75" x14ac:dyDescent="0.25">
      <c r="A158" s="22" t="s">
        <v>472</v>
      </c>
      <c r="B158" s="22">
        <f t="shared" si="4"/>
        <v>1244</v>
      </c>
      <c r="C158" s="22" t="s">
        <v>473</v>
      </c>
      <c r="D158" s="1" t="str">
        <f t="shared" si="5"/>
        <v>MK</v>
      </c>
      <c r="E158" s="23">
        <v>120.3</v>
      </c>
      <c r="F158" s="23">
        <f>SUMIF([2]RouteID_Conversion!$J$2:$J$999,[2]AM_BoardingByRoute!$D$3:$D$426,[2]RouteID_Conversion!$K$2:$K$999)</f>
        <v>136.39451980590812</v>
      </c>
    </row>
    <row r="159" spans="1:6" ht="15.75" x14ac:dyDescent="0.25">
      <c r="A159" s="22" t="s">
        <v>474</v>
      </c>
      <c r="B159" s="22">
        <f t="shared" si="4"/>
        <v>1245</v>
      </c>
      <c r="C159" s="22" t="s">
        <v>475</v>
      </c>
      <c r="D159" s="1" t="str">
        <f t="shared" si="5"/>
        <v>MK</v>
      </c>
      <c r="E159" s="23">
        <v>478.2</v>
      </c>
      <c r="F159" s="23">
        <f>SUMIF([2]RouteID_Conversion!$J$2:$J$999,[2]AM_BoardingByRoute!$D$3:$D$426,[2]RouteID_Conversion!$K$2:$K$999)</f>
        <v>178.25625228881822</v>
      </c>
    </row>
    <row r="160" spans="1:6" ht="15.75" x14ac:dyDescent="0.25">
      <c r="A160" s="22" t="s">
        <v>476</v>
      </c>
      <c r="B160" s="22">
        <f t="shared" si="4"/>
        <v>1247</v>
      </c>
      <c r="C160" s="22" t="s">
        <v>477</v>
      </c>
      <c r="D160" s="1" t="str">
        <f t="shared" si="5"/>
        <v>MK</v>
      </c>
      <c r="E160" s="23">
        <v>27.7</v>
      </c>
      <c r="F160" s="23">
        <f>SUMIF([2]RouteID_Conversion!$J$2:$J$999,[2]AM_BoardingByRoute!$D$3:$D$426,[2]RouteID_Conversion!$K$2:$K$999)</f>
        <v>1139.8458147048932</v>
      </c>
    </row>
    <row r="161" spans="1:6" ht="15.75" x14ac:dyDescent="0.25">
      <c r="A161" s="22" t="s">
        <v>478</v>
      </c>
      <c r="B161" s="22">
        <f t="shared" si="4"/>
        <v>1248</v>
      </c>
      <c r="C161" s="22" t="s">
        <v>479</v>
      </c>
      <c r="D161" s="1" t="str">
        <f t="shared" si="5"/>
        <v>MK</v>
      </c>
      <c r="E161" s="23">
        <v>137.80000000000001</v>
      </c>
      <c r="F161" s="23">
        <f>SUMIF([2]RouteID_Conversion!$J$2:$J$999,[2]AM_BoardingByRoute!$D$3:$D$426,[2]RouteID_Conversion!$K$2:$K$999)</f>
        <v>64.772436141967603</v>
      </c>
    </row>
    <row r="162" spans="1:6" ht="15.75" x14ac:dyDescent="0.25">
      <c r="A162" s="22" t="s">
        <v>480</v>
      </c>
      <c r="B162" s="22">
        <f t="shared" si="4"/>
        <v>1249</v>
      </c>
      <c r="C162" s="22" t="s">
        <v>481</v>
      </c>
      <c r="D162" s="1" t="str">
        <f t="shared" si="5"/>
        <v>MK</v>
      </c>
      <c r="E162" s="23">
        <v>121.3</v>
      </c>
      <c r="F162" s="23">
        <f>SUMIF([2]RouteID_Conversion!$J$2:$J$999,[2]AM_BoardingByRoute!$D$3:$D$426,[2]RouteID_Conversion!$K$2:$K$999)</f>
        <v>273.83378601074196</v>
      </c>
    </row>
    <row r="163" spans="1:6" ht="15.75" x14ac:dyDescent="0.25">
      <c r="A163" s="22" t="s">
        <v>482</v>
      </c>
      <c r="B163" s="22">
        <f t="shared" si="4"/>
        <v>1250</v>
      </c>
      <c r="C163" s="22" t="s">
        <v>483</v>
      </c>
      <c r="D163" s="1" t="str">
        <f t="shared" si="5"/>
        <v>MK</v>
      </c>
      <c r="E163" s="23">
        <v>114.5</v>
      </c>
      <c r="F163" s="23">
        <f>SUMIF([2]RouteID_Conversion!$J$2:$J$999,[2]AM_BoardingByRoute!$D$3:$D$426,[2]RouteID_Conversion!$K$2:$K$999)</f>
        <v>860.56235504150243</v>
      </c>
    </row>
    <row r="164" spans="1:6" ht="15.75" x14ac:dyDescent="0.25">
      <c r="A164" s="22" t="s">
        <v>484</v>
      </c>
      <c r="B164" s="22">
        <f t="shared" si="4"/>
        <v>1251</v>
      </c>
      <c r="C164" s="22" t="s">
        <v>485</v>
      </c>
      <c r="D164" s="1" t="str">
        <f t="shared" si="5"/>
        <v>MK</v>
      </c>
      <c r="E164" s="23">
        <v>73</v>
      </c>
      <c r="F164" s="23">
        <f>SUMIF([2]RouteID_Conversion!$J$2:$J$999,[2]AM_BoardingByRoute!$D$3:$D$426,[2]RouteID_Conversion!$K$2:$K$999)</f>
        <v>149.30329132080061</v>
      </c>
    </row>
    <row r="165" spans="1:6" ht="15.75" x14ac:dyDescent="0.25">
      <c r="A165" s="22" t="s">
        <v>486</v>
      </c>
      <c r="B165" s="22">
        <f t="shared" si="4"/>
        <v>1252</v>
      </c>
      <c r="C165" s="22" t="s">
        <v>487</v>
      </c>
      <c r="D165" s="1" t="str">
        <f t="shared" si="5"/>
        <v>MK</v>
      </c>
      <c r="E165" s="23">
        <v>274.5</v>
      </c>
      <c r="F165" s="23">
        <f>SUMIF([2]RouteID_Conversion!$J$2:$J$999,[2]AM_BoardingByRoute!$D$3:$D$426,[2]RouteID_Conversion!$K$2:$K$999)</f>
        <v>180.98930239677401</v>
      </c>
    </row>
    <row r="166" spans="1:6" ht="15.75" x14ac:dyDescent="0.25">
      <c r="A166" s="22" t="s">
        <v>488</v>
      </c>
      <c r="B166" s="22">
        <f t="shared" si="4"/>
        <v>1253</v>
      </c>
      <c r="C166" s="22" t="s">
        <v>489</v>
      </c>
      <c r="D166" s="1" t="str">
        <f t="shared" si="5"/>
        <v>MK</v>
      </c>
      <c r="E166" s="23">
        <v>424.1</v>
      </c>
      <c r="F166" s="23">
        <f>SUMIF([2]RouteID_Conversion!$J$2:$J$999,[2]AM_BoardingByRoute!$D$3:$D$426,[2]RouteID_Conversion!$K$2:$K$999)</f>
        <v>415.0018920898429</v>
      </c>
    </row>
    <row r="167" spans="1:6" ht="15.75" x14ac:dyDescent="0.25">
      <c r="A167" s="22" t="s">
        <v>490</v>
      </c>
      <c r="B167" s="22">
        <f t="shared" si="4"/>
        <v>1255</v>
      </c>
      <c r="C167" s="22" t="s">
        <v>491</v>
      </c>
      <c r="D167" s="1" t="str">
        <f t="shared" si="5"/>
        <v>MK</v>
      </c>
      <c r="E167" s="23">
        <v>786.1</v>
      </c>
      <c r="F167" s="23">
        <f>SUMIF([2]RouteID_Conversion!$J$2:$J$999,[2]AM_BoardingByRoute!$D$3:$D$426,[2]RouteID_Conversion!$K$2:$K$999)</f>
        <v>916.96740150451512</v>
      </c>
    </row>
    <row r="168" spans="1:6" ht="15.75" x14ac:dyDescent="0.25">
      <c r="A168" s="22" t="s">
        <v>492</v>
      </c>
      <c r="B168" s="22">
        <f t="shared" si="4"/>
        <v>1256</v>
      </c>
      <c r="C168" s="22" t="s">
        <v>493</v>
      </c>
      <c r="D168" s="1" t="str">
        <f t="shared" si="5"/>
        <v>MK</v>
      </c>
      <c r="E168" s="23">
        <v>85.6</v>
      </c>
      <c r="F168" s="23">
        <f>SUMIF([2]RouteID_Conversion!$J$2:$J$999,[2]AM_BoardingByRoute!$D$3:$D$426,[2]RouteID_Conversion!$K$2:$K$999)</f>
        <v>1591.6378707885733</v>
      </c>
    </row>
    <row r="169" spans="1:6" ht="15.75" x14ac:dyDescent="0.25">
      <c r="A169" s="22" t="s">
        <v>494</v>
      </c>
      <c r="B169" s="22">
        <f t="shared" si="4"/>
        <v>1257</v>
      </c>
      <c r="C169" s="22" t="s">
        <v>495</v>
      </c>
      <c r="D169" s="1" t="str">
        <f t="shared" si="5"/>
        <v>MK</v>
      </c>
      <c r="E169" s="23">
        <v>182.2</v>
      </c>
      <c r="F169" s="23">
        <f>SUMIF([2]RouteID_Conversion!$J$2:$J$999,[2]AM_BoardingByRoute!$D$3:$D$426,[2]RouteID_Conversion!$K$2:$K$999)</f>
        <v>552.07484436034997</v>
      </c>
    </row>
    <row r="170" spans="1:6" ht="15.75" x14ac:dyDescent="0.25">
      <c r="A170" s="22" t="s">
        <v>496</v>
      </c>
      <c r="B170" s="22">
        <f t="shared" si="4"/>
        <v>1260</v>
      </c>
      <c r="C170" s="22" t="s">
        <v>497</v>
      </c>
      <c r="D170" s="1" t="str">
        <f t="shared" si="5"/>
        <v>MK</v>
      </c>
      <c r="E170" s="23">
        <v>89.8</v>
      </c>
      <c r="F170" s="23">
        <f>SUMIF([2]RouteID_Conversion!$J$2:$J$999,[2]AM_BoardingByRoute!$D$3:$D$426,[2]RouteID_Conversion!$K$2:$K$999)</f>
        <v>347.74482727050679</v>
      </c>
    </row>
    <row r="171" spans="1:6" ht="15.75" x14ac:dyDescent="0.25">
      <c r="A171" s="22" t="s">
        <v>498</v>
      </c>
      <c r="B171" s="22">
        <f t="shared" si="4"/>
        <v>1261</v>
      </c>
      <c r="C171" s="22" t="s">
        <v>499</v>
      </c>
      <c r="D171" s="1" t="str">
        <f t="shared" si="5"/>
        <v>MK</v>
      </c>
      <c r="E171" s="23">
        <v>145.6</v>
      </c>
      <c r="F171" s="23">
        <f>SUMIF([2]RouteID_Conversion!$J$2:$J$999,[2]AM_BoardingByRoute!$D$3:$D$426,[2]RouteID_Conversion!$K$2:$K$999)</f>
        <v>128.4626731872558</v>
      </c>
    </row>
    <row r="172" spans="1:6" ht="15.75" x14ac:dyDescent="0.25">
      <c r="A172" s="22" t="s">
        <v>500</v>
      </c>
      <c r="B172" s="22">
        <f t="shared" si="4"/>
        <v>1265</v>
      </c>
      <c r="C172" s="22" t="s">
        <v>501</v>
      </c>
      <c r="D172" s="1" t="str">
        <f t="shared" si="5"/>
        <v>MK</v>
      </c>
      <c r="E172" s="23">
        <v>182.3</v>
      </c>
      <c r="F172" s="23">
        <f>SUMIF([2]RouteID_Conversion!$J$2:$J$999,[2]AM_BoardingByRoute!$D$3:$D$426,[2]RouteID_Conversion!$K$2:$K$999)</f>
        <v>398.95533752441298</v>
      </c>
    </row>
    <row r="173" spans="1:6" ht="15.75" x14ac:dyDescent="0.25">
      <c r="A173" s="22" t="s">
        <v>502</v>
      </c>
      <c r="B173" s="22">
        <f t="shared" si="4"/>
        <v>1266</v>
      </c>
      <c r="C173" s="22" t="s">
        <v>503</v>
      </c>
      <c r="D173" s="1" t="str">
        <f t="shared" si="5"/>
        <v>MK</v>
      </c>
      <c r="E173" s="23">
        <v>141.1</v>
      </c>
      <c r="F173" s="23">
        <f>SUMIF([2]RouteID_Conversion!$J$2:$J$999,[2]AM_BoardingByRoute!$D$3:$D$426,[2]RouteID_Conversion!$K$2:$K$999)</f>
        <v>222.08379364013661</v>
      </c>
    </row>
    <row r="174" spans="1:6" ht="15.75" x14ac:dyDescent="0.25">
      <c r="A174" s="22" t="s">
        <v>504</v>
      </c>
      <c r="B174" s="22">
        <f t="shared" si="4"/>
        <v>1268</v>
      </c>
      <c r="C174" s="22" t="s">
        <v>505</v>
      </c>
      <c r="D174" s="1" t="str">
        <f t="shared" si="5"/>
        <v>MK</v>
      </c>
      <c r="E174" s="23">
        <v>114.3</v>
      </c>
      <c r="F174" s="23">
        <f>SUMIF([2]RouteID_Conversion!$J$2:$J$999,[2]AM_BoardingByRoute!$D$3:$D$426,[2]RouteID_Conversion!$K$2:$K$999)</f>
        <v>302.16883850097588</v>
      </c>
    </row>
    <row r="175" spans="1:6" ht="15.75" x14ac:dyDescent="0.25">
      <c r="A175" s="22" t="s">
        <v>506</v>
      </c>
      <c r="B175" s="22">
        <f t="shared" si="4"/>
        <v>1269</v>
      </c>
      <c r="C175" s="22" t="s">
        <v>507</v>
      </c>
      <c r="D175" s="1" t="str">
        <f t="shared" si="5"/>
        <v>MK</v>
      </c>
      <c r="E175" s="23">
        <v>144.19999999999999</v>
      </c>
      <c r="F175" s="23">
        <f>SUMIF([2]RouteID_Conversion!$J$2:$J$999,[2]AM_BoardingByRoute!$D$3:$D$426,[2]RouteID_Conversion!$K$2:$K$999)</f>
        <v>202.36744689941398</v>
      </c>
    </row>
    <row r="176" spans="1:6" ht="15.75" x14ac:dyDescent="0.25">
      <c r="A176" s="22" t="s">
        <v>508</v>
      </c>
      <c r="B176" s="22">
        <f t="shared" si="4"/>
        <v>1271</v>
      </c>
      <c r="C176" s="22" t="s">
        <v>509</v>
      </c>
      <c r="D176" s="1" t="str">
        <f t="shared" si="5"/>
        <v>MK</v>
      </c>
      <c r="E176" s="23">
        <v>900.7</v>
      </c>
      <c r="F176" s="23">
        <f>SUMIF([2]RouteID_Conversion!$J$2:$J$999,[2]AM_BoardingByRoute!$D$3:$D$426,[2]RouteID_Conversion!$K$2:$K$999)</f>
        <v>390.26621723174964</v>
      </c>
    </row>
    <row r="177" spans="1:6" ht="15.75" x14ac:dyDescent="0.25">
      <c r="A177" s="22" t="s">
        <v>510</v>
      </c>
      <c r="B177" s="22">
        <f t="shared" si="4"/>
        <v>1272</v>
      </c>
      <c r="C177" s="22" t="s">
        <v>511</v>
      </c>
      <c r="D177" s="1" t="str">
        <f t="shared" si="5"/>
        <v>MK</v>
      </c>
      <c r="E177" s="23">
        <v>186</v>
      </c>
      <c r="F177" s="23">
        <f>SUMIF([2]RouteID_Conversion!$J$2:$J$999,[2]AM_BoardingByRoute!$D$3:$D$426,[2]RouteID_Conversion!$K$2:$K$999)</f>
        <v>1910.2504882812427</v>
      </c>
    </row>
    <row r="178" spans="1:6" ht="15.75" x14ac:dyDescent="0.25">
      <c r="A178" s="22" t="s">
        <v>512</v>
      </c>
      <c r="B178" s="22">
        <f t="shared" si="4"/>
        <v>1277</v>
      </c>
      <c r="C178" s="22" t="s">
        <v>513</v>
      </c>
      <c r="D178" s="1" t="str">
        <f t="shared" si="5"/>
        <v>MK</v>
      </c>
      <c r="E178" s="23">
        <v>129.4</v>
      </c>
      <c r="F178" s="23">
        <f>SUMIF([2]RouteID_Conversion!$J$2:$J$999,[2]AM_BoardingByRoute!$D$3:$D$426,[2]RouteID_Conversion!$K$2:$K$999)</f>
        <v>300.29402923583831</v>
      </c>
    </row>
    <row r="179" spans="1:6" ht="15.75" x14ac:dyDescent="0.25">
      <c r="A179" s="22" t="s">
        <v>514</v>
      </c>
      <c r="B179" s="22">
        <f t="shared" si="4"/>
        <v>1301</v>
      </c>
      <c r="C179" s="22" t="s">
        <v>515</v>
      </c>
      <c r="D179" s="1" t="str">
        <f t="shared" si="5"/>
        <v>MK</v>
      </c>
      <c r="E179" s="23">
        <v>749.3</v>
      </c>
      <c r="F179" s="23">
        <f>SUMIF([2]RouteID_Conversion!$J$2:$J$999,[2]AM_BoardingByRoute!$D$3:$D$426,[2]RouteID_Conversion!$K$2:$K$999)</f>
        <v>235.71160125732411</v>
      </c>
    </row>
    <row r="180" spans="1:6" ht="15.75" x14ac:dyDescent="0.25">
      <c r="A180" s="22" t="s">
        <v>516</v>
      </c>
      <c r="B180" s="22">
        <f t="shared" si="4"/>
        <v>1303</v>
      </c>
      <c r="C180" s="22" t="s">
        <v>517</v>
      </c>
      <c r="D180" s="1" t="str">
        <f t="shared" si="5"/>
        <v>MK</v>
      </c>
      <c r="E180" s="23">
        <v>543.70000000000005</v>
      </c>
      <c r="F180" s="23">
        <f>SUMIF([2]RouteID_Conversion!$J$2:$J$999,[2]AM_BoardingByRoute!$D$3:$D$426,[2]RouteID_Conversion!$K$2:$K$999)</f>
        <v>587.63031673431249</v>
      </c>
    </row>
    <row r="181" spans="1:6" ht="15.75" x14ac:dyDescent="0.25">
      <c r="A181" s="22" t="s">
        <v>518</v>
      </c>
      <c r="B181" s="22">
        <f t="shared" si="4"/>
        <v>1304</v>
      </c>
      <c r="C181" s="22" t="s">
        <v>519</v>
      </c>
      <c r="D181" s="1" t="str">
        <f t="shared" si="5"/>
        <v>MK</v>
      </c>
      <c r="E181" s="23">
        <v>196.7</v>
      </c>
      <c r="F181" s="23">
        <f>SUMIF([2]RouteID_Conversion!$J$2:$J$999,[2]AM_BoardingByRoute!$D$3:$D$426,[2]RouteID_Conversion!$K$2:$K$999)</f>
        <v>526.44789886474405</v>
      </c>
    </row>
    <row r="182" spans="1:6" ht="15.75" x14ac:dyDescent="0.25">
      <c r="A182" s="22" t="s">
        <v>520</v>
      </c>
      <c r="B182" s="22">
        <f t="shared" si="4"/>
        <v>1306</v>
      </c>
      <c r="C182" s="22" t="s">
        <v>521</v>
      </c>
      <c r="D182" s="1" t="str">
        <f t="shared" si="5"/>
        <v>MK</v>
      </c>
      <c r="E182" s="23">
        <v>189.7</v>
      </c>
      <c r="F182" s="23">
        <f>SUMIF([2]RouteID_Conversion!$J$2:$J$999,[2]AM_BoardingByRoute!$D$3:$D$426,[2]RouteID_Conversion!$K$2:$K$999)</f>
        <v>161.33499526977531</v>
      </c>
    </row>
    <row r="183" spans="1:6" ht="15.75" x14ac:dyDescent="0.25">
      <c r="A183" s="22" t="s">
        <v>522</v>
      </c>
      <c r="B183" s="22">
        <f t="shared" si="4"/>
        <v>1308</v>
      </c>
      <c r="C183" s="22" t="s">
        <v>523</v>
      </c>
      <c r="D183" s="1" t="str">
        <f t="shared" si="5"/>
        <v>MK</v>
      </c>
      <c r="E183" s="23">
        <v>115.6</v>
      </c>
      <c r="F183" s="23">
        <f>SUMIF([2]RouteID_Conversion!$J$2:$J$999,[2]AM_BoardingByRoute!$D$3:$D$426,[2]RouteID_Conversion!$K$2:$K$999)</f>
        <v>229.0954246520987</v>
      </c>
    </row>
    <row r="184" spans="1:6" ht="15.75" x14ac:dyDescent="0.25">
      <c r="A184" s="22" t="s">
        <v>524</v>
      </c>
      <c r="B184" s="22">
        <f t="shared" si="4"/>
        <v>1311</v>
      </c>
      <c r="C184" s="22" t="s">
        <v>525</v>
      </c>
      <c r="D184" s="1" t="str">
        <f t="shared" si="5"/>
        <v>MK</v>
      </c>
      <c r="E184" s="23">
        <v>275.3</v>
      </c>
      <c r="F184" s="23">
        <f>SUMIF([2]RouteID_Conversion!$J$2:$J$999,[2]AM_BoardingByRoute!$D$3:$D$426,[2]RouteID_Conversion!$K$2:$K$999)</f>
        <v>68.364969253539812</v>
      </c>
    </row>
    <row r="185" spans="1:6" ht="15.75" x14ac:dyDescent="0.25">
      <c r="A185" s="22" t="s">
        <v>526</v>
      </c>
      <c r="B185" s="22">
        <f t="shared" si="4"/>
        <v>1312</v>
      </c>
      <c r="C185" s="22" t="s">
        <v>527</v>
      </c>
      <c r="D185" s="1" t="str">
        <f t="shared" si="5"/>
        <v>MK</v>
      </c>
      <c r="E185" s="23">
        <v>680.9</v>
      </c>
      <c r="F185" s="23">
        <f>SUMIF([2]RouteID_Conversion!$J$2:$J$999,[2]AM_BoardingByRoute!$D$3:$D$426,[2]RouteID_Conversion!$K$2:$K$999)</f>
        <v>437.29940032958922</v>
      </c>
    </row>
    <row r="186" spans="1:6" ht="15.75" x14ac:dyDescent="0.25">
      <c r="A186" s="22" t="s">
        <v>528</v>
      </c>
      <c r="B186" s="22">
        <f t="shared" si="4"/>
        <v>1316</v>
      </c>
      <c r="C186" s="22" t="s">
        <v>529</v>
      </c>
      <c r="D186" s="1" t="str">
        <f t="shared" si="5"/>
        <v>MK</v>
      </c>
      <c r="E186" s="23">
        <v>364.9</v>
      </c>
      <c r="F186" s="23">
        <f>SUMIF([2]RouteID_Conversion!$J$2:$J$999,[2]AM_BoardingByRoute!$D$3:$D$426,[2]RouteID_Conversion!$K$2:$K$999)</f>
        <v>871.25188064574991</v>
      </c>
    </row>
    <row r="187" spans="1:6" ht="15.75" x14ac:dyDescent="0.25">
      <c r="A187" s="22" t="s">
        <v>530</v>
      </c>
      <c r="B187" s="22">
        <f t="shared" si="4"/>
        <v>1330</v>
      </c>
      <c r="C187" s="22" t="s">
        <v>531</v>
      </c>
      <c r="D187" s="1" t="str">
        <f t="shared" si="5"/>
        <v>MK</v>
      </c>
      <c r="E187" s="23">
        <v>101.3</v>
      </c>
      <c r="F187" s="23">
        <f>SUMIF([2]RouteID_Conversion!$J$2:$J$999,[2]AM_BoardingByRoute!$D$3:$D$426,[2]RouteID_Conversion!$K$2:$K$999)</f>
        <v>232.47194671630854</v>
      </c>
    </row>
    <row r="188" spans="1:6" ht="15.75" x14ac:dyDescent="0.25">
      <c r="A188" s="22" t="s">
        <v>532</v>
      </c>
      <c r="B188" s="22">
        <f t="shared" si="4"/>
        <v>1331</v>
      </c>
      <c r="C188" s="22" t="s">
        <v>533</v>
      </c>
      <c r="D188" s="1" t="str">
        <f t="shared" si="5"/>
        <v>MK</v>
      </c>
      <c r="E188" s="23">
        <v>214.8</v>
      </c>
      <c r="F188" s="23">
        <f>SUMIF([2]RouteID_Conversion!$J$2:$J$999,[2]AM_BoardingByRoute!$D$3:$D$426,[2]RouteID_Conversion!$K$2:$K$999)</f>
        <v>55.585753679275463</v>
      </c>
    </row>
    <row r="189" spans="1:6" ht="15.75" x14ac:dyDescent="0.25">
      <c r="A189" s="22" t="s">
        <v>534</v>
      </c>
      <c r="B189" s="22">
        <f t="shared" si="4"/>
        <v>1342</v>
      </c>
      <c r="C189" s="22" t="s">
        <v>535</v>
      </c>
      <c r="D189" s="1" t="str">
        <f t="shared" si="5"/>
        <v>MK</v>
      </c>
      <c r="E189" s="23">
        <v>128.69999999999999</v>
      </c>
      <c r="F189" s="23">
        <f>SUMIF([2]RouteID_Conversion!$J$2:$J$999,[2]AM_BoardingByRoute!$D$3:$D$426,[2]RouteID_Conversion!$K$2:$K$999)</f>
        <v>165.59062838554343</v>
      </c>
    </row>
    <row r="190" spans="1:6" ht="15.75" x14ac:dyDescent="0.25">
      <c r="A190" s="22" t="s">
        <v>536</v>
      </c>
      <c r="B190" s="22">
        <f t="shared" si="4"/>
        <v>1345</v>
      </c>
      <c r="C190" s="22" t="s">
        <v>537</v>
      </c>
      <c r="D190" s="1" t="str">
        <f t="shared" si="5"/>
        <v>MK</v>
      </c>
      <c r="E190" s="23">
        <v>219.7</v>
      </c>
      <c r="F190" s="23">
        <f>SUMIF([2]RouteID_Conversion!$J$2:$J$999,[2]AM_BoardingByRoute!$D$3:$D$426,[2]RouteID_Conversion!$K$2:$K$999)</f>
        <v>274.77459716796733</v>
      </c>
    </row>
    <row r="191" spans="1:6" ht="15.75" x14ac:dyDescent="0.25">
      <c r="A191" s="22" t="s">
        <v>538</v>
      </c>
      <c r="B191" s="22">
        <f t="shared" si="4"/>
        <v>1346</v>
      </c>
      <c r="C191" s="22" t="s">
        <v>539</v>
      </c>
      <c r="D191" s="1" t="str">
        <f t="shared" si="5"/>
        <v>MK</v>
      </c>
      <c r="E191" s="23">
        <v>232.8</v>
      </c>
      <c r="F191" s="23">
        <f>SUMIF([2]RouteID_Conversion!$J$2:$J$999,[2]AM_BoardingByRoute!$D$3:$D$426,[2]RouteID_Conversion!$K$2:$K$999)</f>
        <v>158.35846042633028</v>
      </c>
    </row>
    <row r="192" spans="1:6" ht="15.75" x14ac:dyDescent="0.25">
      <c r="A192" s="22" t="s">
        <v>540</v>
      </c>
      <c r="B192" s="22">
        <f t="shared" si="4"/>
        <v>1347</v>
      </c>
      <c r="C192" s="22" t="s">
        <v>541</v>
      </c>
      <c r="D192" s="1" t="str">
        <f t="shared" si="5"/>
        <v>MK</v>
      </c>
      <c r="E192" s="23">
        <v>197.7</v>
      </c>
      <c r="F192" s="23">
        <f>SUMIF([2]RouteID_Conversion!$J$2:$J$999,[2]AM_BoardingByRoute!$D$3:$D$426,[2]RouteID_Conversion!$K$2:$K$999)</f>
        <v>205.89050483703579</v>
      </c>
    </row>
    <row r="193" spans="1:6" ht="15.75" x14ac:dyDescent="0.25">
      <c r="A193" s="22" t="s">
        <v>542</v>
      </c>
      <c r="B193" s="22">
        <f t="shared" si="4"/>
        <v>1348</v>
      </c>
      <c r="C193" s="22" t="s">
        <v>543</v>
      </c>
      <c r="D193" s="1" t="str">
        <f t="shared" si="5"/>
        <v>MK</v>
      </c>
      <c r="E193" s="23">
        <v>204</v>
      </c>
      <c r="F193" s="23">
        <f>SUMIF([2]RouteID_Conversion!$J$2:$J$999,[2]AM_BoardingByRoute!$D$3:$D$426,[2]RouteID_Conversion!$K$2:$K$999)</f>
        <v>282.25354385375971</v>
      </c>
    </row>
    <row r="194" spans="1:6" ht="15.75" x14ac:dyDescent="0.25">
      <c r="A194" s="22" t="s">
        <v>544</v>
      </c>
      <c r="B194" s="22">
        <f t="shared" ref="B194:B203" si="6">MID(A194,3,3)+1000</f>
        <v>1355</v>
      </c>
      <c r="C194" s="22" t="s">
        <v>545</v>
      </c>
      <c r="D194" s="1" t="str">
        <f t="shared" ref="D194:D257" si="7">MID(A194,1,2)</f>
        <v>MK</v>
      </c>
      <c r="E194" s="23">
        <v>398.9</v>
      </c>
      <c r="F194" s="23">
        <f>SUMIF([2]RouteID_Conversion!$J$2:$J$999,[2]AM_BoardingByRoute!$D$3:$D$426,[2]RouteID_Conversion!$K$2:$K$999)</f>
        <v>372.6316223144529</v>
      </c>
    </row>
    <row r="195" spans="1:6" ht="15.75" x14ac:dyDescent="0.25">
      <c r="A195" s="22" t="s">
        <v>546</v>
      </c>
      <c r="B195" s="22">
        <f t="shared" si="6"/>
        <v>1358</v>
      </c>
      <c r="C195" s="22" t="s">
        <v>547</v>
      </c>
      <c r="D195" s="1" t="str">
        <f t="shared" si="7"/>
        <v>MK</v>
      </c>
      <c r="E195" s="23">
        <v>1849.2</v>
      </c>
      <c r="F195" s="23">
        <f>SUMIF([2]RouteID_Conversion!$J$2:$J$999,[2]AM_BoardingByRoute!$D$3:$D$426,[2]RouteID_Conversion!$K$2:$K$999)</f>
        <v>367.03932380676201</v>
      </c>
    </row>
    <row r="196" spans="1:6" ht="15.75" x14ac:dyDescent="0.25">
      <c r="A196" s="22" t="s">
        <v>548</v>
      </c>
      <c r="B196" s="22">
        <f t="shared" si="6"/>
        <v>1372</v>
      </c>
      <c r="C196" s="22" t="s">
        <v>549</v>
      </c>
      <c r="D196" s="1" t="str">
        <f t="shared" si="7"/>
        <v>MK</v>
      </c>
      <c r="E196" s="23">
        <v>894.6</v>
      </c>
      <c r="F196" s="23">
        <f>SUMIF([2]RouteID_Conversion!$J$2:$J$999,[2]AM_BoardingByRoute!$D$3:$D$426,[2]RouteID_Conversion!$K$2:$K$999)</f>
        <v>3119.5275878906232</v>
      </c>
    </row>
    <row r="197" spans="1:6" ht="15.75" x14ac:dyDescent="0.25">
      <c r="A197" s="22" t="s">
        <v>550</v>
      </c>
      <c r="B197" s="22">
        <f t="shared" si="6"/>
        <v>1373</v>
      </c>
      <c r="C197" s="22" t="s">
        <v>551</v>
      </c>
      <c r="D197" s="1" t="str">
        <f t="shared" si="7"/>
        <v>MK</v>
      </c>
      <c r="E197" s="23">
        <v>285.2</v>
      </c>
      <c r="F197" s="23">
        <f>SUMIF([2]RouteID_Conversion!$J$2:$J$999,[2]AM_BoardingByRoute!$D$3:$D$426,[2]RouteID_Conversion!$K$2:$K$999)</f>
        <v>885.2840003967267</v>
      </c>
    </row>
    <row r="198" spans="1:6" ht="15.75" x14ac:dyDescent="0.25">
      <c r="A198" s="22" t="s">
        <v>552</v>
      </c>
      <c r="B198" s="22">
        <f t="shared" si="6"/>
        <v>1600</v>
      </c>
      <c r="C198" s="22" t="s">
        <v>553</v>
      </c>
      <c r="D198" s="1" t="str">
        <f t="shared" si="7"/>
        <v>MK</v>
      </c>
      <c r="E198" s="23">
        <v>11.4</v>
      </c>
      <c r="F198" s="23">
        <f>SUMIF([2]RouteID_Conversion!$J$2:$J$999,[2]AM_BoardingByRoute!$D$3:$D$426,[2]RouteID_Conversion!$K$2:$K$999)</f>
        <v>383.74641418456804</v>
      </c>
    </row>
    <row r="199" spans="1:6" ht="15.75" x14ac:dyDescent="0.25">
      <c r="A199" s="22" t="s">
        <v>554</v>
      </c>
      <c r="B199" s="22">
        <f t="shared" si="6"/>
        <v>1661</v>
      </c>
      <c r="C199" s="22" t="s">
        <v>555</v>
      </c>
      <c r="D199" s="1" t="str">
        <f t="shared" si="7"/>
        <v>MK</v>
      </c>
      <c r="E199" s="23">
        <v>3.6</v>
      </c>
      <c r="F199" s="23">
        <f>SUMIF([2]RouteID_Conversion!$J$2:$J$999,[2]AM_BoardingByRoute!$D$3:$D$426,[2]RouteID_Conversion!$K$2:$K$999)</f>
        <v>23.58628845214842</v>
      </c>
    </row>
    <row r="200" spans="1:6" ht="15.75" x14ac:dyDescent="0.25">
      <c r="A200" s="22" t="s">
        <v>556</v>
      </c>
      <c r="B200" s="22">
        <f t="shared" si="6"/>
        <v>1915</v>
      </c>
      <c r="C200" s="22" t="s">
        <v>557</v>
      </c>
      <c r="D200" s="1" t="str">
        <f t="shared" si="7"/>
        <v>MK</v>
      </c>
      <c r="E200" s="23">
        <v>73.3</v>
      </c>
      <c r="F200" s="23">
        <f>SUMIF([2]RouteID_Conversion!$J$2:$J$999,[2]AM_BoardingByRoute!$D$3:$D$426,[2]RouteID_Conversion!$K$2:$K$999)</f>
        <v>6.6354705095290907</v>
      </c>
    </row>
    <row r="201" spans="1:6" ht="15.75" x14ac:dyDescent="0.25">
      <c r="A201" s="22" t="s">
        <v>558</v>
      </c>
      <c r="B201" s="22">
        <f t="shared" si="6"/>
        <v>1921</v>
      </c>
      <c r="C201" s="22" t="s">
        <v>559</v>
      </c>
      <c r="D201" s="1" t="str">
        <f t="shared" si="7"/>
        <v>MK</v>
      </c>
      <c r="E201" s="23">
        <v>80.900000000000006</v>
      </c>
      <c r="F201" s="23">
        <f>SUMIF([2]RouteID_Conversion!$J$2:$J$999,[2]AM_BoardingByRoute!$D$3:$D$426,[2]RouteID_Conversion!$K$2:$K$999)</f>
        <v>63.914534091949356</v>
      </c>
    </row>
    <row r="202" spans="1:6" ht="15.75" x14ac:dyDescent="0.25">
      <c r="A202" s="22" t="s">
        <v>560</v>
      </c>
      <c r="B202" s="22">
        <f t="shared" si="6"/>
        <v>1941</v>
      </c>
      <c r="C202" s="22" t="s">
        <v>561</v>
      </c>
      <c r="D202" s="1" t="str">
        <f t="shared" si="7"/>
        <v>MK</v>
      </c>
      <c r="E202" s="23">
        <v>290.39999999999998</v>
      </c>
      <c r="F202" s="23">
        <f>SUMIF([2]RouteID_Conversion!$J$2:$J$999,[2]AM_BoardingByRoute!$D$3:$D$426,[2]RouteID_Conversion!$K$2:$K$999)</f>
        <v>294.90290069580038</v>
      </c>
    </row>
    <row r="203" spans="1:6" ht="15.75" x14ac:dyDescent="0.25">
      <c r="A203" s="22" t="s">
        <v>562</v>
      </c>
      <c r="B203" s="22">
        <f t="shared" si="6"/>
        <v>1952</v>
      </c>
      <c r="C203" s="22" t="s">
        <v>563</v>
      </c>
      <c r="D203" s="1" t="str">
        <f t="shared" si="7"/>
        <v>MK</v>
      </c>
      <c r="E203" s="23">
        <v>37.5</v>
      </c>
      <c r="F203" s="23">
        <f>SUMIF([2]RouteID_Conversion!$J$2:$J$999,[2]AM_BoardingByRoute!$D$3:$D$426,[2]RouteID_Conversion!$K$2:$K$999)</f>
        <v>79.123928070068203</v>
      </c>
    </row>
    <row r="204" spans="1:6" ht="15.75" x14ac:dyDescent="0.25">
      <c r="A204" s="22" t="s">
        <v>564</v>
      </c>
      <c r="B204" s="22">
        <f t="shared" ref="B204:B254" si="8">MID(A204,3,3)+2000</f>
        <v>2001</v>
      </c>
      <c r="C204" s="22" t="s">
        <v>565</v>
      </c>
      <c r="D204" s="1" t="str">
        <f t="shared" si="7"/>
        <v>PT</v>
      </c>
      <c r="E204" s="23">
        <v>1152.909090909091</v>
      </c>
      <c r="F204" s="23">
        <f>SUMIF([2]RouteID_Conversion!$J$2:$J$999,[2]AM_BoardingByRoute!$D$3:$D$426,[2]RouteID_Conversion!$K$2:$K$999)</f>
        <v>0</v>
      </c>
    </row>
    <row r="205" spans="1:6" ht="15.75" x14ac:dyDescent="0.25">
      <c r="A205" s="22" t="s">
        <v>566</v>
      </c>
      <c r="B205" s="22">
        <f t="shared" si="8"/>
        <v>2002</v>
      </c>
      <c r="C205" s="22" t="s">
        <v>567</v>
      </c>
      <c r="D205" s="1" t="str">
        <f t="shared" si="7"/>
        <v>PT</v>
      </c>
      <c r="E205" s="23">
        <v>646.5</v>
      </c>
      <c r="F205" s="23">
        <f>SUMIF([2]RouteID_Conversion!$J$2:$J$999,[2]AM_BoardingByRoute!$D$3:$D$426,[2]RouteID_Conversion!$K$2:$K$999)</f>
        <v>2773.7270355224537</v>
      </c>
    </row>
    <row r="206" spans="1:6" ht="15.75" x14ac:dyDescent="0.25">
      <c r="A206" s="22" t="s">
        <v>568</v>
      </c>
      <c r="B206" s="22">
        <f t="shared" si="8"/>
        <v>2003</v>
      </c>
      <c r="C206" s="22" t="s">
        <v>569</v>
      </c>
      <c r="D206" s="1" t="str">
        <f t="shared" si="7"/>
        <v>PT</v>
      </c>
      <c r="E206" s="23">
        <v>461.31818181818181</v>
      </c>
      <c r="F206" s="23">
        <f>SUMIF([2]RouteID_Conversion!$J$2:$J$999,[2]AM_BoardingByRoute!$D$3:$D$426,[2]RouteID_Conversion!$K$2:$K$999)</f>
        <v>1462.7129960060095</v>
      </c>
    </row>
    <row r="207" spans="1:6" ht="15.75" x14ac:dyDescent="0.25">
      <c r="A207" s="22" t="s">
        <v>570</v>
      </c>
      <c r="B207" s="22">
        <f t="shared" si="8"/>
        <v>2010</v>
      </c>
      <c r="C207" s="22" t="s">
        <v>571</v>
      </c>
      <c r="D207" s="1" t="str">
        <f t="shared" si="7"/>
        <v>PT</v>
      </c>
      <c r="E207" s="23">
        <v>155</v>
      </c>
      <c r="F207" s="23">
        <f>SUMIF([2]RouteID_Conversion!$J$2:$J$999,[2]AM_BoardingByRoute!$D$3:$D$426,[2]RouteID_Conversion!$K$2:$K$999)</f>
        <v>971.64350843429372</v>
      </c>
    </row>
    <row r="208" spans="1:6" ht="15.75" x14ac:dyDescent="0.25">
      <c r="A208" s="22" t="s">
        <v>572</v>
      </c>
      <c r="B208" s="22">
        <f t="shared" si="8"/>
        <v>2011</v>
      </c>
      <c r="C208" s="22" t="s">
        <v>573</v>
      </c>
      <c r="D208" s="1" t="str">
        <f t="shared" si="7"/>
        <v>PT</v>
      </c>
      <c r="E208" s="23">
        <v>166.59090909090909</v>
      </c>
      <c r="F208" s="23">
        <f>SUMIF([2]RouteID_Conversion!$J$2:$J$999,[2]AM_BoardingByRoute!$D$3:$D$426,[2]RouteID_Conversion!$K$2:$K$999)</f>
        <v>114.8404397964475</v>
      </c>
    </row>
    <row r="209" spans="1:6" ht="15.75" x14ac:dyDescent="0.25">
      <c r="A209" s="22" t="s">
        <v>574</v>
      </c>
      <c r="B209" s="22">
        <f t="shared" si="8"/>
        <v>2013</v>
      </c>
      <c r="C209" s="22" t="s">
        <v>575</v>
      </c>
      <c r="D209" s="1" t="str">
        <f t="shared" si="7"/>
        <v>PT</v>
      </c>
      <c r="E209" s="23">
        <v>75.954545454545453</v>
      </c>
      <c r="F209" s="23">
        <f>SUMIF([2]RouteID_Conversion!$J$2:$J$999,[2]AM_BoardingByRoute!$D$3:$D$426,[2]RouteID_Conversion!$K$2:$K$999)</f>
        <v>289.21071434020979</v>
      </c>
    </row>
    <row r="210" spans="1:6" ht="15.75" x14ac:dyDescent="0.25">
      <c r="A210" s="22" t="s">
        <v>576</v>
      </c>
      <c r="B210" s="22">
        <f t="shared" si="8"/>
        <v>2016</v>
      </c>
      <c r="C210" s="22" t="s">
        <v>577</v>
      </c>
      <c r="D210" s="1" t="str">
        <f t="shared" si="7"/>
        <v>PT</v>
      </c>
      <c r="E210" s="23">
        <v>223.5</v>
      </c>
      <c r="F210" s="23">
        <f>SUMIF([2]RouteID_Conversion!$J$2:$J$999,[2]AM_BoardingByRoute!$D$3:$D$426,[2]RouteID_Conversion!$K$2:$K$999)</f>
        <v>119.6164741516111</v>
      </c>
    </row>
    <row r="211" spans="1:6" ht="15.75" x14ac:dyDescent="0.25">
      <c r="A211" s="22" t="s">
        <v>578</v>
      </c>
      <c r="B211" s="22">
        <f t="shared" si="8"/>
        <v>2026</v>
      </c>
      <c r="C211" s="22" t="s">
        <v>579</v>
      </c>
      <c r="D211" s="1" t="str">
        <f t="shared" si="7"/>
        <v>PT</v>
      </c>
      <c r="E211" s="23">
        <v>17</v>
      </c>
      <c r="F211" s="23">
        <f>SUMIF([2]RouteID_Conversion!$J$2:$J$999,[2]AM_BoardingByRoute!$D$3:$D$426,[2]RouteID_Conversion!$K$2:$K$999)</f>
        <v>263.3333873748777</v>
      </c>
    </row>
    <row r="212" spans="1:6" ht="15.75" x14ac:dyDescent="0.25">
      <c r="A212" s="22" t="s">
        <v>580</v>
      </c>
      <c r="B212" s="22">
        <f t="shared" si="8"/>
        <v>2028</v>
      </c>
      <c r="C212" s="22" t="s">
        <v>581</v>
      </c>
      <c r="D212" s="1" t="str">
        <f t="shared" si="7"/>
        <v>PT</v>
      </c>
      <c r="E212" s="23">
        <v>196.36363636363637</v>
      </c>
      <c r="F212" s="23">
        <f>SUMIF([2]RouteID_Conversion!$J$2:$J$999,[2]AM_BoardingByRoute!$D$3:$D$426,[2]RouteID_Conversion!$K$2:$K$999)</f>
        <v>10.29299688339232</v>
      </c>
    </row>
    <row r="213" spans="1:6" ht="15.75" x14ac:dyDescent="0.25">
      <c r="A213" s="22" t="s">
        <v>582</v>
      </c>
      <c r="B213" s="22">
        <f t="shared" si="8"/>
        <v>2041</v>
      </c>
      <c r="C213" s="22" t="s">
        <v>583</v>
      </c>
      <c r="D213" s="1" t="str">
        <f t="shared" si="7"/>
        <v>PT</v>
      </c>
      <c r="E213" s="23">
        <v>182.04545454545456</v>
      </c>
      <c r="F213" s="23">
        <f>SUMIF([2]RouteID_Conversion!$J$2:$J$999,[2]AM_BoardingByRoute!$D$3:$D$426,[2]RouteID_Conversion!$K$2:$K$999)</f>
        <v>77.094901084899846</v>
      </c>
    </row>
    <row r="214" spans="1:6" ht="15.75" x14ac:dyDescent="0.25">
      <c r="A214" s="22" t="s">
        <v>584</v>
      </c>
      <c r="B214" s="22">
        <f t="shared" si="8"/>
        <v>2042</v>
      </c>
      <c r="C214" s="22" t="s">
        <v>585</v>
      </c>
      <c r="D214" s="1" t="str">
        <f t="shared" si="7"/>
        <v>PT</v>
      </c>
      <c r="E214" s="23">
        <v>150.18181818181819</v>
      </c>
      <c r="F214" s="23">
        <f>SUMIF([2]RouteID_Conversion!$J$2:$J$999,[2]AM_BoardingByRoute!$D$3:$D$426,[2]RouteID_Conversion!$K$2:$K$999)</f>
        <v>267.17508697509732</v>
      </c>
    </row>
    <row r="215" spans="1:6" ht="15.75" x14ac:dyDescent="0.25">
      <c r="A215" s="22" t="s">
        <v>586</v>
      </c>
      <c r="B215" s="22">
        <f t="shared" si="8"/>
        <v>2045</v>
      </c>
      <c r="C215" s="22" t="s">
        <v>587</v>
      </c>
      <c r="D215" s="1" t="str">
        <f t="shared" si="7"/>
        <v>PT</v>
      </c>
      <c r="E215" s="23">
        <v>195.90909090909091</v>
      </c>
      <c r="F215" s="23">
        <f>SUMIF([2]RouteID_Conversion!$J$2:$J$999,[2]AM_BoardingByRoute!$D$3:$D$426,[2]RouteID_Conversion!$K$2:$K$999)</f>
        <v>156.48871135711633</v>
      </c>
    </row>
    <row r="216" spans="1:6" ht="15.75" x14ac:dyDescent="0.25">
      <c r="A216" s="22" t="s">
        <v>588</v>
      </c>
      <c r="B216" s="22">
        <f t="shared" si="8"/>
        <v>2048</v>
      </c>
      <c r="C216" s="22" t="s">
        <v>589</v>
      </c>
      <c r="D216" s="1" t="str">
        <f t="shared" si="7"/>
        <v>PT</v>
      </c>
      <c r="E216" s="23">
        <v>280.45454545454544</v>
      </c>
      <c r="F216" s="23">
        <f>SUMIF([2]RouteID_Conversion!$J$2:$J$999,[2]AM_BoardingByRoute!$D$3:$D$426,[2]RouteID_Conversion!$K$2:$K$999)</f>
        <v>143.10745620727525</v>
      </c>
    </row>
    <row r="217" spans="1:6" ht="15.75" x14ac:dyDescent="0.25">
      <c r="A217" s="22" t="s">
        <v>590</v>
      </c>
      <c r="B217" s="22">
        <f t="shared" si="8"/>
        <v>2051</v>
      </c>
      <c r="C217" s="22" t="s">
        <v>591</v>
      </c>
      <c r="D217" s="1" t="str">
        <f t="shared" si="7"/>
        <v>PT</v>
      </c>
      <c r="E217" s="23">
        <v>69.22727272727272</v>
      </c>
      <c r="F217" s="23">
        <f>SUMIF([2]RouteID_Conversion!$J$2:$J$999,[2]AM_BoardingByRoute!$D$3:$D$426,[2]RouteID_Conversion!$K$2:$K$999)</f>
        <v>327.93365383148171</v>
      </c>
    </row>
    <row r="218" spans="1:6" ht="15.75" x14ac:dyDescent="0.25">
      <c r="A218" s="22" t="s">
        <v>592</v>
      </c>
      <c r="B218" s="22">
        <f t="shared" si="8"/>
        <v>2052</v>
      </c>
      <c r="C218" s="22" t="s">
        <v>593</v>
      </c>
      <c r="D218" s="1" t="str">
        <f t="shared" si="7"/>
        <v>PT</v>
      </c>
      <c r="E218" s="23">
        <v>226.09090909090909</v>
      </c>
      <c r="F218" s="23">
        <f>SUMIF([2]RouteID_Conversion!$J$2:$J$999,[2]AM_BoardingByRoute!$D$3:$D$426,[2]RouteID_Conversion!$K$2:$K$999)</f>
        <v>80.018344879150163</v>
      </c>
    </row>
    <row r="219" spans="1:6" ht="15.75" x14ac:dyDescent="0.25">
      <c r="A219" s="22" t="s">
        <v>594</v>
      </c>
      <c r="B219" s="22">
        <f t="shared" si="8"/>
        <v>2053</v>
      </c>
      <c r="C219" s="22" t="s">
        <v>595</v>
      </c>
      <c r="D219" s="1" t="str">
        <f t="shared" si="7"/>
        <v>PT</v>
      </c>
      <c r="E219" s="23">
        <v>307.95454545454544</v>
      </c>
      <c r="F219" s="23">
        <f>SUMIF([2]RouteID_Conversion!$J$2:$J$999,[2]AM_BoardingByRoute!$D$3:$D$426,[2]RouteID_Conversion!$K$2:$K$999)</f>
        <v>256.33749389648398</v>
      </c>
    </row>
    <row r="220" spans="1:6" ht="15.75" x14ac:dyDescent="0.25">
      <c r="A220" s="22" t="s">
        <v>596</v>
      </c>
      <c r="B220" s="22">
        <f t="shared" si="8"/>
        <v>2054</v>
      </c>
      <c r="C220" s="22" t="s">
        <v>597</v>
      </c>
      <c r="D220" s="1" t="str">
        <f t="shared" si="7"/>
        <v>PT</v>
      </c>
      <c r="E220" s="23">
        <v>139.36363636363637</v>
      </c>
      <c r="F220" s="23">
        <f>SUMIF([2]RouteID_Conversion!$J$2:$J$999,[2]AM_BoardingByRoute!$D$3:$D$426,[2]RouteID_Conversion!$K$2:$K$999)</f>
        <v>479.76952743530228</v>
      </c>
    </row>
    <row r="221" spans="1:6" ht="15.75" x14ac:dyDescent="0.25">
      <c r="A221" s="22" t="s">
        <v>598</v>
      </c>
      <c r="B221" s="22">
        <f t="shared" si="8"/>
        <v>2055</v>
      </c>
      <c r="C221" s="22" t="s">
        <v>599</v>
      </c>
      <c r="D221" s="1" t="str">
        <f t="shared" si="7"/>
        <v>PT</v>
      </c>
      <c r="E221" s="23">
        <v>209.72727272727272</v>
      </c>
      <c r="F221" s="23">
        <f>SUMIF([2]RouteID_Conversion!$J$2:$J$999,[2]AM_BoardingByRoute!$D$3:$D$426,[2]RouteID_Conversion!$K$2:$K$999)</f>
        <v>161.63436317443819</v>
      </c>
    </row>
    <row r="222" spans="1:6" ht="15.75" x14ac:dyDescent="0.25">
      <c r="A222" s="22" t="s">
        <v>600</v>
      </c>
      <c r="B222" s="22">
        <f t="shared" si="8"/>
        <v>2056</v>
      </c>
      <c r="C222" s="22" t="s">
        <v>601</v>
      </c>
      <c r="D222" s="1" t="str">
        <f t="shared" si="7"/>
        <v>PT</v>
      </c>
      <c r="E222" s="23">
        <v>110.09090909090909</v>
      </c>
      <c r="F222" s="23">
        <f>SUMIF([2]RouteID_Conversion!$J$2:$J$999,[2]AM_BoardingByRoute!$D$3:$D$426,[2]RouteID_Conversion!$K$2:$K$999)</f>
        <v>187.13295745849581</v>
      </c>
    </row>
    <row r="223" spans="1:6" ht="15.75" x14ac:dyDescent="0.25">
      <c r="A223" s="22" t="s">
        <v>602</v>
      </c>
      <c r="B223" s="22">
        <f t="shared" si="8"/>
        <v>2057</v>
      </c>
      <c r="C223" s="22" t="s">
        <v>603</v>
      </c>
      <c r="D223" s="1" t="str">
        <f t="shared" si="7"/>
        <v>PT</v>
      </c>
      <c r="E223" s="23">
        <v>164.86363636363637</v>
      </c>
      <c r="F223" s="23">
        <f>SUMIF([2]RouteID_Conversion!$J$2:$J$999,[2]AM_BoardingByRoute!$D$3:$D$426,[2]RouteID_Conversion!$K$2:$K$999)</f>
        <v>181.05547904968228</v>
      </c>
    </row>
    <row r="224" spans="1:6" ht="15.75" x14ac:dyDescent="0.25">
      <c r="A224" s="22" t="s">
        <v>604</v>
      </c>
      <c r="B224" s="22">
        <f t="shared" si="8"/>
        <v>2059</v>
      </c>
      <c r="C224" s="22" t="s">
        <v>605</v>
      </c>
      <c r="D224" s="1" t="str">
        <f t="shared" si="7"/>
        <v>PT</v>
      </c>
      <c r="E224" s="23">
        <v>35.545454545454547</v>
      </c>
      <c r="F224" s="23">
        <f>SUMIF([2]RouteID_Conversion!$J$2:$J$999,[2]AM_BoardingByRoute!$D$3:$D$426,[2]RouteID_Conversion!$K$2:$K$999)</f>
        <v>171.70048046112032</v>
      </c>
    </row>
    <row r="225" spans="1:6" ht="15.75" x14ac:dyDescent="0.25">
      <c r="A225" s="22" t="s">
        <v>606</v>
      </c>
      <c r="B225" s="22">
        <f t="shared" si="8"/>
        <v>2060</v>
      </c>
      <c r="C225" s="22" t="s">
        <v>607</v>
      </c>
      <c r="D225" s="1" t="str">
        <f t="shared" si="7"/>
        <v>PT</v>
      </c>
      <c r="E225" s="23">
        <v>12</v>
      </c>
      <c r="F225" s="23">
        <f>SUMIF([2]RouteID_Conversion!$J$2:$J$999,[2]AM_BoardingByRoute!$D$3:$D$426,[2]RouteID_Conversion!$K$2:$K$999)</f>
        <v>51.502394199371309</v>
      </c>
    </row>
    <row r="226" spans="1:6" ht="15.75" x14ac:dyDescent="0.25">
      <c r="A226" s="22" t="s">
        <v>608</v>
      </c>
      <c r="B226" s="22">
        <f t="shared" si="8"/>
        <v>2061</v>
      </c>
      <c r="C226" s="22" t="s">
        <v>609</v>
      </c>
      <c r="D226" s="1" t="str">
        <f t="shared" si="7"/>
        <v>PT</v>
      </c>
      <c r="E226" s="23">
        <v>54.727272727272727</v>
      </c>
      <c r="F226" s="23">
        <f>SUMIF([2]RouteID_Conversion!$J$2:$J$999,[2]AM_BoardingByRoute!$D$3:$D$426,[2]RouteID_Conversion!$K$2:$K$999)</f>
        <v>99.078796386718608</v>
      </c>
    </row>
    <row r="227" spans="1:6" ht="15.75" x14ac:dyDescent="0.25">
      <c r="A227" s="22" t="s">
        <v>610</v>
      </c>
      <c r="B227" s="22">
        <f t="shared" si="8"/>
        <v>2100</v>
      </c>
      <c r="C227" s="22" t="s">
        <v>611</v>
      </c>
      <c r="D227" s="1" t="str">
        <f t="shared" si="7"/>
        <v>PT</v>
      </c>
      <c r="E227" s="23">
        <v>110.18181818181819</v>
      </c>
      <c r="F227" s="23">
        <f>SUMIF([2]RouteID_Conversion!$J$2:$J$999,[2]AM_BoardingByRoute!$D$3:$D$426,[2]RouteID_Conversion!$K$2:$K$999)</f>
        <v>116.04730272293068</v>
      </c>
    </row>
    <row r="228" spans="1:6" ht="15.75" x14ac:dyDescent="0.25">
      <c r="A228" s="22" t="s">
        <v>612</v>
      </c>
      <c r="B228" s="22">
        <f t="shared" si="8"/>
        <v>2102</v>
      </c>
      <c r="C228" s="22" t="s">
        <v>613</v>
      </c>
      <c r="D228" s="1" t="str">
        <f t="shared" si="7"/>
        <v>PT</v>
      </c>
      <c r="E228" s="23">
        <v>89.590909090909093</v>
      </c>
      <c r="F228" s="23">
        <f>SUMIF([2]RouteID_Conversion!$J$2:$J$999,[2]AM_BoardingByRoute!$D$3:$D$426,[2]RouteID_Conversion!$K$2:$K$999)</f>
        <v>248.94641494750942</v>
      </c>
    </row>
    <row r="229" spans="1:6" ht="15.75" x14ac:dyDescent="0.25">
      <c r="A229" s="22" t="s">
        <v>614</v>
      </c>
      <c r="B229" s="22">
        <f t="shared" si="8"/>
        <v>2113</v>
      </c>
      <c r="C229" s="22" t="s">
        <v>615</v>
      </c>
      <c r="D229" s="1" t="str">
        <f t="shared" si="7"/>
        <v>PT</v>
      </c>
      <c r="E229" s="23">
        <v>5.4545454545454541</v>
      </c>
      <c r="F229" s="23">
        <f>SUMIF([2]RouteID_Conversion!$J$2:$J$999,[2]AM_BoardingByRoute!$D$3:$D$426,[2]RouteID_Conversion!$K$2:$K$999)</f>
        <v>265.87233734130837</v>
      </c>
    </row>
    <row r="230" spans="1:6" ht="15.75" x14ac:dyDescent="0.25">
      <c r="A230" s="22" t="s">
        <v>616</v>
      </c>
      <c r="B230" s="22">
        <f t="shared" si="8"/>
        <v>2202</v>
      </c>
      <c r="C230" s="22" t="s">
        <v>617</v>
      </c>
      <c r="D230" s="1" t="str">
        <f t="shared" si="7"/>
        <v>PT</v>
      </c>
      <c r="E230" s="23">
        <v>302.63636363636363</v>
      </c>
      <c r="F230" s="23">
        <f>SUMIF([2]RouteID_Conversion!$J$2:$J$999,[2]AM_BoardingByRoute!$D$3:$D$426,[2]RouteID_Conversion!$K$2:$K$999)</f>
        <v>2.3922078013420052</v>
      </c>
    </row>
    <row r="231" spans="1:6" ht="15.75" x14ac:dyDescent="0.25">
      <c r="A231" s="22" t="s">
        <v>618</v>
      </c>
      <c r="B231" s="22">
        <f t="shared" si="8"/>
        <v>2204</v>
      </c>
      <c r="C231" s="22" t="s">
        <v>619</v>
      </c>
      <c r="D231" s="1" t="str">
        <f t="shared" si="7"/>
        <v>PT</v>
      </c>
      <c r="E231" s="23">
        <v>305.72727272727275</v>
      </c>
      <c r="F231" s="23">
        <f>SUMIF([2]RouteID_Conversion!$J$2:$J$999,[2]AM_BoardingByRoute!$D$3:$D$426,[2]RouteID_Conversion!$K$2:$K$999)</f>
        <v>248.46319389343228</v>
      </c>
    </row>
    <row r="232" spans="1:6" ht="15.75" x14ac:dyDescent="0.25">
      <c r="A232" s="22" t="s">
        <v>620</v>
      </c>
      <c r="B232" s="22">
        <f t="shared" si="8"/>
        <v>2206</v>
      </c>
      <c r="C232" s="22" t="s">
        <v>621</v>
      </c>
      <c r="D232" s="1" t="str">
        <f t="shared" si="7"/>
        <v>PT</v>
      </c>
      <c r="E232" s="23">
        <v>164.81818181818181</v>
      </c>
      <c r="F232" s="23">
        <f>SUMIF([2]RouteID_Conversion!$J$2:$J$999,[2]AM_BoardingByRoute!$D$3:$D$426,[2]RouteID_Conversion!$K$2:$K$999)</f>
        <v>503.58182525634572</v>
      </c>
    </row>
    <row r="233" spans="1:6" ht="15.75" x14ac:dyDescent="0.25">
      <c r="A233" s="22" t="s">
        <v>622</v>
      </c>
      <c r="B233" s="22">
        <f t="shared" si="8"/>
        <v>2207</v>
      </c>
      <c r="C233" s="22" t="s">
        <v>623</v>
      </c>
      <c r="D233" s="1" t="str">
        <f t="shared" si="7"/>
        <v>PT</v>
      </c>
      <c r="E233" s="23">
        <v>29.045454545454547</v>
      </c>
      <c r="F233" s="23">
        <f>SUMIF([2]RouteID_Conversion!$J$2:$J$999,[2]AM_BoardingByRoute!$D$3:$D$426,[2]RouteID_Conversion!$K$2:$K$999)</f>
        <v>154.85691070556609</v>
      </c>
    </row>
    <row r="234" spans="1:6" ht="15.75" x14ac:dyDescent="0.25">
      <c r="A234" s="22" t="s">
        <v>624</v>
      </c>
      <c r="B234" s="22">
        <f t="shared" si="8"/>
        <v>2212</v>
      </c>
      <c r="C234" s="22" t="s">
        <v>625</v>
      </c>
      <c r="D234" s="1" t="str">
        <f t="shared" si="7"/>
        <v>PT</v>
      </c>
      <c r="E234" s="23">
        <v>138.09090909090909</v>
      </c>
      <c r="F234" s="23">
        <f>SUMIF([2]RouteID_Conversion!$J$2:$J$999,[2]AM_BoardingByRoute!$D$3:$D$426,[2]RouteID_Conversion!$K$2:$K$999)</f>
        <v>19.530949592590289</v>
      </c>
    </row>
    <row r="235" spans="1:6" ht="15.75" x14ac:dyDescent="0.25">
      <c r="A235" s="22" t="s">
        <v>626</v>
      </c>
      <c r="B235" s="22">
        <f t="shared" si="8"/>
        <v>2214</v>
      </c>
      <c r="C235" s="22" t="s">
        <v>627</v>
      </c>
      <c r="D235" s="1" t="str">
        <f t="shared" si="7"/>
        <v>PT</v>
      </c>
      <c r="E235" s="23">
        <v>226.22727272727275</v>
      </c>
      <c r="F235" s="23">
        <f>SUMIF([2]RouteID_Conversion!$J$2:$J$999,[2]AM_BoardingByRoute!$D$3:$D$426,[2]RouteID_Conversion!$K$2:$K$999)</f>
        <v>81.539621591567766</v>
      </c>
    </row>
    <row r="236" spans="1:6" ht="15.75" x14ac:dyDescent="0.25">
      <c r="A236" s="22" t="s">
        <v>628</v>
      </c>
      <c r="B236" s="22">
        <f t="shared" si="8"/>
        <v>2220</v>
      </c>
      <c r="C236" s="22" t="s">
        <v>629</v>
      </c>
      <c r="D236" s="1" t="str">
        <f t="shared" si="7"/>
        <v>PT</v>
      </c>
      <c r="E236" s="23">
        <v>82.090909090909093</v>
      </c>
      <c r="F236" s="23">
        <f>SUMIF([2]RouteID_Conversion!$J$2:$J$999,[2]AM_BoardingByRoute!$D$3:$D$426,[2]RouteID_Conversion!$K$2:$K$999)</f>
        <v>121.5127334594725</v>
      </c>
    </row>
    <row r="237" spans="1:6" ht="15.75" x14ac:dyDescent="0.25">
      <c r="A237" s="22" t="s">
        <v>630</v>
      </c>
      <c r="B237" s="22">
        <f t="shared" si="8"/>
        <v>2300</v>
      </c>
      <c r="C237" s="22" t="s">
        <v>631</v>
      </c>
      <c r="D237" s="1" t="str">
        <f t="shared" si="7"/>
        <v>PT</v>
      </c>
      <c r="E237" s="23">
        <v>151.68181818181819</v>
      </c>
      <c r="F237" s="23">
        <f>SUMIF([2]RouteID_Conversion!$J$2:$J$999,[2]AM_BoardingByRoute!$D$3:$D$426,[2]RouteID_Conversion!$K$2:$K$999)</f>
        <v>101.50133228301969</v>
      </c>
    </row>
    <row r="238" spans="1:6" ht="15.75" x14ac:dyDescent="0.25">
      <c r="A238" s="22" t="s">
        <v>632</v>
      </c>
      <c r="B238" s="22">
        <f t="shared" si="8"/>
        <v>2402</v>
      </c>
      <c r="C238" s="22" t="s">
        <v>633</v>
      </c>
      <c r="D238" s="1" t="str">
        <f t="shared" si="7"/>
        <v>PT</v>
      </c>
      <c r="E238" s="23">
        <v>275.59090909090912</v>
      </c>
      <c r="F238" s="23">
        <f>SUMIF([2]RouteID_Conversion!$J$2:$J$999,[2]AM_BoardingByRoute!$D$3:$D$426,[2]RouteID_Conversion!$K$2:$K$999)</f>
        <v>239.52523803710883</v>
      </c>
    </row>
    <row r="239" spans="1:6" ht="15.75" x14ac:dyDescent="0.25">
      <c r="A239" s="22" t="s">
        <v>634</v>
      </c>
      <c r="B239" s="22">
        <f t="shared" si="8"/>
        <v>2406</v>
      </c>
      <c r="C239" s="22" t="s">
        <v>635</v>
      </c>
      <c r="D239" s="1" t="str">
        <f t="shared" si="7"/>
        <v>PT</v>
      </c>
      <c r="E239" s="23">
        <v>10.136363636363637</v>
      </c>
      <c r="F239" s="23">
        <f>SUMIF([2]RouteID_Conversion!$J$2:$J$999,[2]AM_BoardingByRoute!$D$3:$D$426,[2]RouteID_Conversion!$K$2:$K$999)</f>
        <v>516.94614744186345</v>
      </c>
    </row>
    <row r="240" spans="1:6" ht="15.75" x14ac:dyDescent="0.25">
      <c r="A240" s="22" t="s">
        <v>636</v>
      </c>
      <c r="B240" s="22">
        <f t="shared" si="8"/>
        <v>2407</v>
      </c>
      <c r="C240" s="22" t="s">
        <v>637</v>
      </c>
      <c r="D240" s="1" t="str">
        <f t="shared" si="7"/>
        <v>PT</v>
      </c>
      <c r="E240" s="23">
        <v>4.6363636363636367</v>
      </c>
      <c r="F240" s="23">
        <f>SUMIF([2]RouteID_Conversion!$J$2:$J$999,[2]AM_BoardingByRoute!$D$3:$D$426,[2]RouteID_Conversion!$K$2:$K$999)</f>
        <v>5.1333333402872086</v>
      </c>
    </row>
    <row r="241" spans="1:6" ht="15.75" x14ac:dyDescent="0.25">
      <c r="A241" s="22" t="s">
        <v>638</v>
      </c>
      <c r="B241" s="22">
        <f t="shared" si="8"/>
        <v>2408</v>
      </c>
      <c r="C241" s="22" t="s">
        <v>639</v>
      </c>
      <c r="D241" s="1" t="str">
        <f t="shared" si="7"/>
        <v>PT</v>
      </c>
      <c r="E241" s="23">
        <v>21.227272727272727</v>
      </c>
      <c r="F241" s="23">
        <f>SUMIF([2]RouteID_Conversion!$J$2:$J$999,[2]AM_BoardingByRoute!$D$3:$D$426,[2]RouteID_Conversion!$K$2:$K$999)</f>
        <v>6.6666670143604195E-2</v>
      </c>
    </row>
    <row r="242" spans="1:6" ht="15.75" x14ac:dyDescent="0.25">
      <c r="A242" s="22" t="s">
        <v>640</v>
      </c>
      <c r="B242" s="22">
        <f t="shared" si="8"/>
        <v>2409</v>
      </c>
      <c r="C242" s="22" t="s">
        <v>641</v>
      </c>
      <c r="D242" s="1" t="str">
        <f t="shared" si="7"/>
        <v>PT</v>
      </c>
      <c r="E242" s="23">
        <v>110.22727272727273</v>
      </c>
      <c r="F242" s="23">
        <f>SUMIF([2]RouteID_Conversion!$J$2:$J$999,[2]AM_BoardingByRoute!$D$3:$D$426,[2]RouteID_Conversion!$K$2:$K$999)</f>
        <v>0</v>
      </c>
    </row>
    <row r="243" spans="1:6" ht="15.75" x14ac:dyDescent="0.25">
      <c r="A243" s="22" t="s">
        <v>642</v>
      </c>
      <c r="B243" s="22">
        <f t="shared" si="8"/>
        <v>2410</v>
      </c>
      <c r="C243" s="22" t="s">
        <v>643</v>
      </c>
      <c r="D243" s="1" t="str">
        <f t="shared" si="7"/>
        <v>PT</v>
      </c>
      <c r="E243" s="23">
        <v>226.68181818181819</v>
      </c>
      <c r="F243" s="23">
        <f>SUMIF([2]RouteID_Conversion!$J$2:$J$999,[2]AM_BoardingByRoute!$D$3:$D$426,[2]RouteID_Conversion!$K$2:$K$999)</f>
        <v>276.33411026000942</v>
      </c>
    </row>
    <row r="244" spans="1:6" ht="15.75" x14ac:dyDescent="0.25">
      <c r="A244" s="22" t="s">
        <v>644</v>
      </c>
      <c r="B244" s="22">
        <f t="shared" si="8"/>
        <v>2413</v>
      </c>
      <c r="C244" s="22" t="s">
        <v>645</v>
      </c>
      <c r="D244" s="1" t="str">
        <f t="shared" si="7"/>
        <v>PT</v>
      </c>
      <c r="E244" s="23">
        <v>41.409090909090907</v>
      </c>
      <c r="F244" s="23">
        <f>SUMIF([2]RouteID_Conversion!$J$2:$J$999,[2]AM_BoardingByRoute!$D$3:$D$426,[2]RouteID_Conversion!$K$2:$K$999)</f>
        <v>287.72049975395169</v>
      </c>
    </row>
    <row r="245" spans="1:6" ht="15.75" x14ac:dyDescent="0.25">
      <c r="A245" s="22" t="s">
        <v>646</v>
      </c>
      <c r="B245" s="22">
        <f t="shared" si="8"/>
        <v>2444</v>
      </c>
      <c r="C245" s="22" t="s">
        <v>647</v>
      </c>
      <c r="D245" s="1" t="str">
        <f t="shared" si="7"/>
        <v>PT</v>
      </c>
      <c r="E245" s="23">
        <v>13.272727272727273</v>
      </c>
      <c r="F245" s="23">
        <f>SUMIF([2]RouteID_Conversion!$J$2:$J$999,[2]AM_BoardingByRoute!$D$3:$D$426,[2]RouteID_Conversion!$K$2:$K$999)</f>
        <v>28.704005002975435</v>
      </c>
    </row>
    <row r="246" spans="1:6" ht="15.75" x14ac:dyDescent="0.25">
      <c r="A246" s="22" t="s">
        <v>648</v>
      </c>
      <c r="B246" s="22">
        <f t="shared" si="8"/>
        <v>2446</v>
      </c>
      <c r="C246" s="22" t="s">
        <v>649</v>
      </c>
      <c r="D246" s="1" t="str">
        <f t="shared" si="7"/>
        <v>PT</v>
      </c>
      <c r="E246" s="23">
        <v>5.6818181818181817</v>
      </c>
      <c r="F246" s="23">
        <f>SUMIF([2]RouteID_Conversion!$J$2:$J$999,[2]AM_BoardingByRoute!$D$3:$D$426,[2]RouteID_Conversion!$K$2:$K$999)</f>
        <v>16.5763018131256</v>
      </c>
    </row>
    <row r="247" spans="1:6" ht="15.75" x14ac:dyDescent="0.25">
      <c r="A247" s="22" t="s">
        <v>650</v>
      </c>
      <c r="B247" s="22">
        <f t="shared" si="8"/>
        <v>2490</v>
      </c>
      <c r="C247" s="22" t="s">
        <v>651</v>
      </c>
      <c r="D247" s="1" t="str">
        <f t="shared" si="7"/>
        <v>PT</v>
      </c>
      <c r="E247" s="23">
        <v>75.681818181818187</v>
      </c>
      <c r="F247" s="23">
        <f>SUMIF([2]RouteID_Conversion!$J$2:$J$999,[2]AM_BoardingByRoute!$D$3:$D$426,[2]RouteID_Conversion!$K$2:$K$999)</f>
        <v>0</v>
      </c>
    </row>
    <row r="248" spans="1:6" ht="15.75" x14ac:dyDescent="0.25">
      <c r="A248" s="22" t="s">
        <v>652</v>
      </c>
      <c r="B248" s="22">
        <f t="shared" si="8"/>
        <v>2495</v>
      </c>
      <c r="C248" s="22" t="s">
        <v>653</v>
      </c>
      <c r="D248" s="1" t="str">
        <f t="shared" si="7"/>
        <v>PT</v>
      </c>
      <c r="E248" s="23">
        <v>59.545454545454547</v>
      </c>
      <c r="F248" s="23">
        <f>SUMIF([2]RouteID_Conversion!$J$2:$J$999,[2]AM_BoardingByRoute!$D$3:$D$426,[2]RouteID_Conversion!$K$2:$K$999)</f>
        <v>151.90649032592762</v>
      </c>
    </row>
    <row r="249" spans="1:6" ht="15.75" x14ac:dyDescent="0.25">
      <c r="A249" s="22" t="s">
        <v>654</v>
      </c>
      <c r="B249" s="22">
        <f t="shared" si="8"/>
        <v>2496</v>
      </c>
      <c r="C249" s="22" t="s">
        <v>655</v>
      </c>
      <c r="D249" s="1" t="str">
        <f t="shared" si="7"/>
        <v>PT</v>
      </c>
      <c r="E249" s="23">
        <v>84.72727272727272</v>
      </c>
      <c r="F249" s="23">
        <f>SUMIF([2]RouteID_Conversion!$J$2:$J$999,[2]AM_BoardingByRoute!$D$3:$D$426,[2]RouteID_Conversion!$K$2:$K$999)</f>
        <v>20.787745952606191</v>
      </c>
    </row>
    <row r="250" spans="1:6" ht="15.75" x14ac:dyDescent="0.25">
      <c r="A250" s="22" t="s">
        <v>656</v>
      </c>
      <c r="B250" s="22">
        <f t="shared" si="8"/>
        <v>2497</v>
      </c>
      <c r="C250" s="22" t="s">
        <v>657</v>
      </c>
      <c r="D250" s="1" t="str">
        <f t="shared" si="7"/>
        <v>PT</v>
      </c>
      <c r="E250" s="23">
        <v>54.31818181818182</v>
      </c>
      <c r="F250" s="23">
        <f>SUMIF([2]RouteID_Conversion!$J$2:$J$999,[2]AM_BoardingByRoute!$D$3:$D$426,[2]RouteID_Conversion!$K$2:$K$999)</f>
        <v>68.042628288268929</v>
      </c>
    </row>
    <row r="251" spans="1:6" ht="15.75" x14ac:dyDescent="0.25">
      <c r="A251" s="22" t="s">
        <v>658</v>
      </c>
      <c r="B251" s="22">
        <f t="shared" si="8"/>
        <v>2500</v>
      </c>
      <c r="C251" s="22" t="s">
        <v>659</v>
      </c>
      <c r="D251" s="1" t="str">
        <f t="shared" si="7"/>
        <v>PT</v>
      </c>
      <c r="E251" s="23">
        <v>194.40909090909091</v>
      </c>
      <c r="F251" s="23">
        <f>SUMIF([2]RouteID_Conversion!$J$2:$J$999,[2]AM_BoardingByRoute!$D$3:$D$426,[2]RouteID_Conversion!$K$2:$K$999)</f>
        <v>0</v>
      </c>
    </row>
    <row r="252" spans="1:6" ht="15.75" x14ac:dyDescent="0.25">
      <c r="A252" s="22" t="s">
        <v>660</v>
      </c>
      <c r="B252" s="22">
        <f t="shared" si="8"/>
        <v>2501</v>
      </c>
      <c r="C252" s="22" t="s">
        <v>661</v>
      </c>
      <c r="D252" s="1" t="str">
        <f t="shared" si="7"/>
        <v>PT</v>
      </c>
      <c r="E252" s="23">
        <v>158.86363636363637</v>
      </c>
      <c r="F252" s="23">
        <f>SUMIF([2]RouteID_Conversion!$J$2:$J$999,[2]AM_BoardingByRoute!$D$3:$D$426,[2]RouteID_Conversion!$K$2:$K$999)</f>
        <v>398.18479919433571</v>
      </c>
    </row>
    <row r="253" spans="1:6" ht="15.75" x14ac:dyDescent="0.25">
      <c r="A253" s="22" t="s">
        <v>662</v>
      </c>
      <c r="B253" s="22">
        <f t="shared" si="8"/>
        <v>2601</v>
      </c>
      <c r="C253" s="22" t="s">
        <v>663</v>
      </c>
      <c r="D253" s="1" t="str">
        <f t="shared" si="7"/>
        <v>PT</v>
      </c>
      <c r="E253" s="23">
        <v>37.31818181818182</v>
      </c>
      <c r="F253" s="23">
        <f>SUMIF([2]RouteID_Conversion!$J$2:$J$999,[2]AM_BoardingByRoute!$D$3:$D$426,[2]RouteID_Conversion!$K$2:$K$999)</f>
        <v>409.42977142333939</v>
      </c>
    </row>
    <row r="254" spans="1:6" ht="15.75" x14ac:dyDescent="0.25">
      <c r="A254" s="22" t="s">
        <v>664</v>
      </c>
      <c r="B254" s="22">
        <f t="shared" si="8"/>
        <v>2603</v>
      </c>
      <c r="C254" s="22" t="s">
        <v>665</v>
      </c>
      <c r="D254" s="1" t="str">
        <f t="shared" si="7"/>
        <v>PT</v>
      </c>
      <c r="E254" s="23">
        <v>62.227272727272727</v>
      </c>
      <c r="F254" s="23">
        <f>SUMIF([2]RouteID_Conversion!$J$2:$J$999,[2]AM_BoardingByRoute!$D$3:$D$426,[2]RouteID_Conversion!$K$2:$K$999)</f>
        <v>20.122513294219949</v>
      </c>
    </row>
    <row r="255" spans="1:6" ht="15.75" x14ac:dyDescent="0.25">
      <c r="A255" s="22" t="s">
        <v>666</v>
      </c>
      <c r="B255" s="22">
        <f t="shared" ref="B255:B307" si="9">MID(A255,3,3)+3000</f>
        <v>3101</v>
      </c>
      <c r="C255" s="22" t="s">
        <v>667</v>
      </c>
      <c r="D255" s="1" t="str">
        <f t="shared" si="7"/>
        <v>CT</v>
      </c>
      <c r="E255" s="23">
        <v>326.78394485843756</v>
      </c>
      <c r="F255" s="23">
        <f>SUMIF([2]RouteID_Conversion!$J$2:$J$999,[2]AM_BoardingByRoute!$D$3:$D$426,[2]RouteID_Conversion!$K$2:$K$999)</f>
        <v>34.516501128673461</v>
      </c>
    </row>
    <row r="256" spans="1:6" ht="15.75" x14ac:dyDescent="0.25">
      <c r="A256" s="22" t="s">
        <v>668</v>
      </c>
      <c r="B256" s="22">
        <f t="shared" si="9"/>
        <v>3105</v>
      </c>
      <c r="C256" s="22" t="s">
        <v>669</v>
      </c>
      <c r="D256" s="1" t="str">
        <f t="shared" si="7"/>
        <v>CT</v>
      </c>
      <c r="E256" s="23">
        <v>245.18336953845946</v>
      </c>
      <c r="F256" s="23">
        <f>SUMIF([2]RouteID_Conversion!$J$2:$J$999,[2]AM_BoardingByRoute!$D$3:$D$426,[2]RouteID_Conversion!$K$2:$K$999)</f>
        <v>609.32039642333871</v>
      </c>
    </row>
    <row r="257" spans="1:6" ht="15.75" x14ac:dyDescent="0.25">
      <c r="A257" s="22" t="s">
        <v>670</v>
      </c>
      <c r="B257" s="22">
        <f t="shared" si="9"/>
        <v>3106</v>
      </c>
      <c r="C257" s="22" t="s">
        <v>671</v>
      </c>
      <c r="D257" s="1" t="str">
        <f t="shared" si="7"/>
        <v>CT</v>
      </c>
      <c r="E257" s="23">
        <v>19.257371176632681</v>
      </c>
      <c r="F257" s="23">
        <f>SUMIF([2]RouteID_Conversion!$J$2:$J$999,[2]AM_BoardingByRoute!$D$3:$D$426,[2]RouteID_Conversion!$K$2:$K$999)</f>
        <v>405.36340332031227</v>
      </c>
    </row>
    <row r="258" spans="1:6" ht="15.75" x14ac:dyDescent="0.25">
      <c r="A258" s="22" t="s">
        <v>672</v>
      </c>
      <c r="B258" s="22">
        <f t="shared" si="9"/>
        <v>3110</v>
      </c>
      <c r="C258" s="22" t="s">
        <v>673</v>
      </c>
      <c r="D258" s="1" t="str">
        <f t="shared" ref="D258:D321" si="10">MID(A258,1,2)</f>
        <v>CT</v>
      </c>
      <c r="E258" s="23">
        <v>107.82780989770201</v>
      </c>
      <c r="F258" s="23">
        <f>SUMIF([2]RouteID_Conversion!$J$2:$J$999,[2]AM_BoardingByRoute!$D$3:$D$426,[2]RouteID_Conversion!$K$2:$K$999)</f>
        <v>49.151424884796057</v>
      </c>
    </row>
    <row r="259" spans="1:6" ht="15.75" x14ac:dyDescent="0.25">
      <c r="A259" s="22" t="s">
        <v>674</v>
      </c>
      <c r="B259" s="22">
        <f t="shared" si="9"/>
        <v>3112</v>
      </c>
      <c r="C259" s="22" t="s">
        <v>675</v>
      </c>
      <c r="D259" s="1" t="str">
        <f t="shared" si="10"/>
        <v>CT</v>
      </c>
      <c r="E259" s="23">
        <v>248.20382865482011</v>
      </c>
      <c r="F259" s="23">
        <f>SUMIF([2]RouteID_Conversion!$J$2:$J$999,[2]AM_BoardingByRoute!$D$3:$D$426,[2]RouteID_Conversion!$K$2:$K$999)</f>
        <v>77.847758293151799</v>
      </c>
    </row>
    <row r="260" spans="1:6" ht="15.75" x14ac:dyDescent="0.25">
      <c r="A260" s="22" t="s">
        <v>676</v>
      </c>
      <c r="B260" s="22">
        <f t="shared" si="9"/>
        <v>3113</v>
      </c>
      <c r="C260" s="22" t="s">
        <v>677</v>
      </c>
      <c r="D260" s="1" t="str">
        <f t="shared" si="10"/>
        <v>CT</v>
      </c>
      <c r="E260" s="23">
        <v>176.17066117633328</v>
      </c>
      <c r="F260" s="23">
        <f>SUMIF([2]RouteID_Conversion!$J$2:$J$999,[2]AM_BoardingByRoute!$D$3:$D$426,[2]RouteID_Conversion!$K$2:$K$999)</f>
        <v>275.61708259582497</v>
      </c>
    </row>
    <row r="261" spans="1:6" ht="15.75" x14ac:dyDescent="0.25">
      <c r="A261" s="22" t="s">
        <v>678</v>
      </c>
      <c r="B261" s="22">
        <f t="shared" si="9"/>
        <v>3115</v>
      </c>
      <c r="C261" s="22" t="s">
        <v>679</v>
      </c>
      <c r="D261" s="1" t="str">
        <f t="shared" si="10"/>
        <v>CT</v>
      </c>
      <c r="E261" s="23">
        <v>318.67979996898356</v>
      </c>
      <c r="F261" s="23">
        <f>SUMIF([2]RouteID_Conversion!$J$2:$J$999,[2]AM_BoardingByRoute!$D$3:$D$426,[2]RouteID_Conversion!$K$2:$K$999)</f>
        <v>617.45001983642237</v>
      </c>
    </row>
    <row r="262" spans="1:6" ht="15.75" x14ac:dyDescent="0.25">
      <c r="A262" s="22" t="s">
        <v>680</v>
      </c>
      <c r="B262" s="22">
        <f t="shared" si="9"/>
        <v>3116</v>
      </c>
      <c r="C262" s="22" t="s">
        <v>681</v>
      </c>
      <c r="D262" s="1" t="str">
        <f t="shared" si="10"/>
        <v>CT</v>
      </c>
      <c r="E262" s="23">
        <v>250.34884382767353</v>
      </c>
      <c r="F262" s="23">
        <f>SUMIF([2]RouteID_Conversion!$J$2:$J$999,[2]AM_BoardingByRoute!$D$3:$D$426,[2]RouteID_Conversion!$K$2:$K$999)</f>
        <v>545.26665115356286</v>
      </c>
    </row>
    <row r="263" spans="1:6" ht="15.75" x14ac:dyDescent="0.25">
      <c r="A263" s="22" t="s">
        <v>682</v>
      </c>
      <c r="B263" s="22">
        <f t="shared" si="9"/>
        <v>3118</v>
      </c>
      <c r="C263" s="22" t="s">
        <v>683</v>
      </c>
      <c r="D263" s="1" t="str">
        <f t="shared" si="10"/>
        <v>CT</v>
      </c>
      <c r="E263" s="23">
        <v>258.61549388248829</v>
      </c>
      <c r="F263" s="23">
        <f>SUMIF([2]RouteID_Conversion!$J$2:$J$999,[2]AM_BoardingByRoute!$D$3:$D$426,[2]RouteID_Conversion!$K$2:$K$999)</f>
        <v>483.90570068359182</v>
      </c>
    </row>
    <row r="264" spans="1:6" ht="15.75" x14ac:dyDescent="0.25">
      <c r="A264" s="22" t="s">
        <v>684</v>
      </c>
      <c r="B264" s="22">
        <f t="shared" si="9"/>
        <v>3119</v>
      </c>
      <c r="C264" s="22" t="s">
        <v>685</v>
      </c>
      <c r="D264" s="1" t="str">
        <f t="shared" si="10"/>
        <v>CT</v>
      </c>
      <c r="E264" s="23">
        <v>63.855093634584932</v>
      </c>
      <c r="F264" s="23">
        <f>SUMIF([2]RouteID_Conversion!$J$2:$J$999,[2]AM_BoardingByRoute!$D$3:$D$426,[2]RouteID_Conversion!$K$2:$K$999)</f>
        <v>275.87547492980929</v>
      </c>
    </row>
    <row r="265" spans="1:6" ht="15.75" x14ac:dyDescent="0.25">
      <c r="A265" s="22" t="s">
        <v>686</v>
      </c>
      <c r="B265" s="22">
        <f t="shared" si="9"/>
        <v>3120</v>
      </c>
      <c r="C265" s="22" t="s">
        <v>687</v>
      </c>
      <c r="D265" s="1" t="str">
        <f t="shared" si="10"/>
        <v>CT</v>
      </c>
      <c r="E265" s="23">
        <v>8.3849976197628546</v>
      </c>
      <c r="F265" s="23">
        <f>SUMIF([2]RouteID_Conversion!$J$2:$J$999,[2]AM_BoardingByRoute!$D$3:$D$426,[2]RouteID_Conversion!$K$2:$K$999)</f>
        <v>54.471185684204002</v>
      </c>
    </row>
    <row r="266" spans="1:6" ht="15.75" x14ac:dyDescent="0.25">
      <c r="A266" s="22" t="s">
        <v>688</v>
      </c>
      <c r="B266" s="22">
        <f t="shared" si="9"/>
        <v>3121</v>
      </c>
      <c r="C266" s="22" t="s">
        <v>689</v>
      </c>
      <c r="D266" s="1" t="str">
        <f t="shared" si="10"/>
        <v>CT</v>
      </c>
      <c r="E266" s="23">
        <v>147.31197433610245</v>
      </c>
      <c r="F266" s="23">
        <f>SUMIF([2]RouteID_Conversion!$J$2:$J$999,[2]AM_BoardingByRoute!$D$3:$D$426,[2]RouteID_Conversion!$K$2:$K$999)</f>
        <v>15.13291311264037</v>
      </c>
    </row>
    <row r="267" spans="1:6" ht="15.75" x14ac:dyDescent="0.25">
      <c r="A267" s="22" t="s">
        <v>690</v>
      </c>
      <c r="B267" s="22">
        <f t="shared" si="9"/>
        <v>3130</v>
      </c>
      <c r="C267" s="22" t="s">
        <v>691</v>
      </c>
      <c r="D267" s="1" t="str">
        <f t="shared" si="10"/>
        <v>CT</v>
      </c>
      <c r="E267" s="23">
        <v>130.41101185556326</v>
      </c>
      <c r="F267" s="23">
        <f>SUMIF([2]RouteID_Conversion!$J$2:$J$999,[2]AM_BoardingByRoute!$D$3:$D$426,[2]RouteID_Conversion!$K$2:$K$999)</f>
        <v>192.28944396972628</v>
      </c>
    </row>
    <row r="268" spans="1:6" ht="15.75" x14ac:dyDescent="0.25">
      <c r="A268" s="22" t="s">
        <v>692</v>
      </c>
      <c r="B268" s="22">
        <f t="shared" si="9"/>
        <v>3131</v>
      </c>
      <c r="C268" s="22" t="s">
        <v>693</v>
      </c>
      <c r="D268" s="1" t="str">
        <f t="shared" si="10"/>
        <v>CT</v>
      </c>
      <c r="E268" s="23">
        <v>114.83193473913033</v>
      </c>
      <c r="F268" s="23">
        <f>SUMIF([2]RouteID_Conversion!$J$2:$J$999,[2]AM_BoardingByRoute!$D$3:$D$426,[2]RouteID_Conversion!$K$2:$K$999)</f>
        <v>97.699099540710193</v>
      </c>
    </row>
    <row r="269" spans="1:6" ht="15.75" x14ac:dyDescent="0.25">
      <c r="A269" s="22" t="s">
        <v>694</v>
      </c>
      <c r="B269" s="22">
        <f t="shared" si="9"/>
        <v>3190</v>
      </c>
      <c r="C269" s="22" t="s">
        <v>695</v>
      </c>
      <c r="D269" s="1" t="str">
        <f t="shared" si="10"/>
        <v>CT</v>
      </c>
      <c r="E269" s="23">
        <v>62.739119858047772</v>
      </c>
      <c r="F269" s="23">
        <f>SUMIF([2]RouteID_Conversion!$J$2:$J$999,[2]AM_BoardingByRoute!$D$3:$D$426,[2]RouteID_Conversion!$K$2:$K$999)</f>
        <v>115.1564359664913</v>
      </c>
    </row>
    <row r="270" spans="1:6" ht="15.75" x14ac:dyDescent="0.25">
      <c r="A270" s="22" t="s">
        <v>696</v>
      </c>
      <c r="B270" s="22">
        <f t="shared" si="9"/>
        <v>3200</v>
      </c>
      <c r="C270" s="22" t="s">
        <v>697</v>
      </c>
      <c r="D270" s="1" t="str">
        <f t="shared" si="10"/>
        <v>CT</v>
      </c>
      <c r="E270" s="23">
        <v>134.51904635283356</v>
      </c>
      <c r="F270" s="23">
        <f>SUMIF([2]RouteID_Conversion!$J$2:$J$999,[2]AM_BoardingByRoute!$D$3:$D$426,[2]RouteID_Conversion!$K$2:$K$999)</f>
        <v>28.435123443603487</v>
      </c>
    </row>
    <row r="271" spans="1:6" ht="15.75" x14ac:dyDescent="0.25">
      <c r="A271" s="22" t="s">
        <v>698</v>
      </c>
      <c r="B271" s="22">
        <f t="shared" si="9"/>
        <v>3201</v>
      </c>
      <c r="C271" s="22" t="s">
        <v>699</v>
      </c>
      <c r="D271" s="1" t="str">
        <f t="shared" si="10"/>
        <v>CT</v>
      </c>
      <c r="E271" s="23">
        <v>269.70191409064688</v>
      </c>
      <c r="F271" s="23">
        <f>SUMIF([2]RouteID_Conversion!$J$2:$J$999,[2]AM_BoardingByRoute!$D$3:$D$426,[2]RouteID_Conversion!$K$2:$K$999)</f>
        <v>502.26646423339702</v>
      </c>
    </row>
    <row r="272" spans="1:6" ht="15.75" x14ac:dyDescent="0.25">
      <c r="A272" s="22" t="s">
        <v>700</v>
      </c>
      <c r="B272" s="22">
        <f t="shared" si="9"/>
        <v>3202</v>
      </c>
      <c r="C272" s="22" t="s">
        <v>701</v>
      </c>
      <c r="D272" s="1" t="str">
        <f t="shared" si="10"/>
        <v>CT</v>
      </c>
      <c r="E272" s="23">
        <v>135.41479173790989</v>
      </c>
      <c r="F272" s="23">
        <f>SUMIF([2]RouteID_Conversion!$J$2:$J$999,[2]AM_BoardingByRoute!$D$3:$D$426,[2]RouteID_Conversion!$K$2:$K$999)</f>
        <v>956.70467376708802</v>
      </c>
    </row>
    <row r="273" spans="1:6" ht="15.75" x14ac:dyDescent="0.25">
      <c r="A273" s="22" t="s">
        <v>702</v>
      </c>
      <c r="B273" s="22">
        <f t="shared" si="9"/>
        <v>3221</v>
      </c>
      <c r="C273" s="22" t="s">
        <v>703</v>
      </c>
      <c r="D273" s="1" t="str">
        <f t="shared" si="10"/>
        <v>CT</v>
      </c>
      <c r="E273" s="23">
        <v>49.919164867472098</v>
      </c>
      <c r="F273" s="23">
        <f>SUMIF([2]RouteID_Conversion!$J$2:$J$999,[2]AM_BoardingByRoute!$D$3:$D$426,[2]RouteID_Conversion!$K$2:$K$999)</f>
        <v>527.09227561950581</v>
      </c>
    </row>
    <row r="274" spans="1:6" ht="15.75" x14ac:dyDescent="0.25">
      <c r="A274" s="22" t="s">
        <v>704</v>
      </c>
      <c r="B274" s="22">
        <f t="shared" si="9"/>
        <v>3222</v>
      </c>
      <c r="C274" s="22" t="s">
        <v>705</v>
      </c>
      <c r="D274" s="1" t="str">
        <f t="shared" si="10"/>
        <v>CT</v>
      </c>
      <c r="E274" s="23">
        <v>41.216483986358945</v>
      </c>
      <c r="F274" s="23">
        <f>SUMIF([2]RouteID_Conversion!$J$2:$J$999,[2]AM_BoardingByRoute!$D$3:$D$426,[2]RouteID_Conversion!$K$2:$K$999)</f>
        <v>99.956589698791362</v>
      </c>
    </row>
    <row r="275" spans="1:6" ht="15.75" x14ac:dyDescent="0.25">
      <c r="A275" s="22" t="s">
        <v>706</v>
      </c>
      <c r="B275" s="22">
        <f t="shared" si="9"/>
        <v>3230</v>
      </c>
      <c r="C275" s="22" t="s">
        <v>707</v>
      </c>
      <c r="D275" s="1" t="str">
        <f t="shared" si="10"/>
        <v>CT</v>
      </c>
      <c r="E275" s="23">
        <v>20.246523946148752</v>
      </c>
      <c r="F275" s="23">
        <f>SUMIF([2]RouteID_Conversion!$J$2:$J$999,[2]AM_BoardingByRoute!$D$3:$D$426,[2]RouteID_Conversion!$K$2:$K$999)</f>
        <v>57.872756958007699</v>
      </c>
    </row>
    <row r="276" spans="1:6" ht="15.75" x14ac:dyDescent="0.25">
      <c r="A276" s="22" t="s">
        <v>708</v>
      </c>
      <c r="B276" s="22">
        <f t="shared" si="9"/>
        <v>3240</v>
      </c>
      <c r="C276" s="22" t="s">
        <v>709</v>
      </c>
      <c r="D276" s="1" t="str">
        <f t="shared" si="10"/>
        <v>CT</v>
      </c>
      <c r="E276" s="23">
        <v>54.347578897242798</v>
      </c>
      <c r="F276" s="23">
        <f>SUMIF([2]RouteID_Conversion!$J$2:$J$999,[2]AM_BoardingByRoute!$D$3:$D$426,[2]RouteID_Conversion!$K$2:$K$999)</f>
        <v>24.809257864952059</v>
      </c>
    </row>
    <row r="277" spans="1:6" ht="15.75" x14ac:dyDescent="0.25">
      <c r="A277" s="22" t="s">
        <v>710</v>
      </c>
      <c r="B277" s="22">
        <f t="shared" si="9"/>
        <v>3270</v>
      </c>
      <c r="C277" s="22" t="s">
        <v>711</v>
      </c>
      <c r="D277" s="1" t="str">
        <f t="shared" si="10"/>
        <v>CT</v>
      </c>
      <c r="E277" s="23">
        <v>128.41044367310948</v>
      </c>
      <c r="F277" s="23">
        <f>SUMIF([2]RouteID_Conversion!$J$2:$J$999,[2]AM_BoardingByRoute!$D$3:$D$426,[2]RouteID_Conversion!$K$2:$K$999)</f>
        <v>60.402220726013155</v>
      </c>
    </row>
    <row r="278" spans="1:6" ht="15.75" x14ac:dyDescent="0.25">
      <c r="A278" s="22" t="s">
        <v>712</v>
      </c>
      <c r="B278" s="22">
        <f t="shared" si="9"/>
        <v>3275</v>
      </c>
      <c r="C278" s="22" t="s">
        <v>713</v>
      </c>
      <c r="D278" s="1" t="str">
        <f t="shared" si="10"/>
        <v>CT</v>
      </c>
      <c r="E278" s="23">
        <v>74.821535591529297</v>
      </c>
      <c r="F278" s="23">
        <f>SUMIF([2]RouteID_Conversion!$J$2:$J$999,[2]AM_BoardingByRoute!$D$3:$D$426,[2]RouteID_Conversion!$K$2:$K$999)</f>
        <v>276.53423213958706</v>
      </c>
    </row>
    <row r="279" spans="1:6" ht="15.75" x14ac:dyDescent="0.25">
      <c r="A279" s="22" t="s">
        <v>714</v>
      </c>
      <c r="B279" s="22">
        <f t="shared" si="9"/>
        <v>3280</v>
      </c>
      <c r="C279" s="22" t="s">
        <v>715</v>
      </c>
      <c r="D279" s="1" t="str">
        <f t="shared" si="10"/>
        <v>CT</v>
      </c>
      <c r="E279" s="23">
        <v>86.799572591295245</v>
      </c>
      <c r="F279" s="23">
        <f>SUMIF([2]RouteID_Conversion!$J$2:$J$999,[2]AM_BoardingByRoute!$D$3:$D$426,[2]RouteID_Conversion!$K$2:$K$999)</f>
        <v>92.735754966735499</v>
      </c>
    </row>
    <row r="280" spans="1:6" ht="15.75" x14ac:dyDescent="0.25">
      <c r="A280" s="22" t="s">
        <v>716</v>
      </c>
      <c r="B280" s="22">
        <f t="shared" si="9"/>
        <v>3401</v>
      </c>
      <c r="C280" s="22" t="s">
        <v>717</v>
      </c>
      <c r="D280" s="1" t="str">
        <f t="shared" si="10"/>
        <v>CT</v>
      </c>
      <c r="E280" s="23">
        <v>252.86361917605041</v>
      </c>
      <c r="F280" s="23">
        <f>SUMIF([2]RouteID_Conversion!$J$2:$J$999,[2]AM_BoardingByRoute!$D$3:$D$426,[2]RouteID_Conversion!$K$2:$K$999)</f>
        <v>215.41213417053189</v>
      </c>
    </row>
    <row r="281" spans="1:6" ht="15.75" x14ac:dyDescent="0.25">
      <c r="A281" s="22" t="s">
        <v>718</v>
      </c>
      <c r="B281" s="22">
        <f t="shared" si="9"/>
        <v>3402</v>
      </c>
      <c r="C281" s="22" t="s">
        <v>719</v>
      </c>
      <c r="D281" s="1" t="str">
        <f t="shared" si="10"/>
        <v>CT</v>
      </c>
      <c r="E281" s="23">
        <v>559.68184310587117</v>
      </c>
      <c r="F281" s="23">
        <f>SUMIF([2]RouteID_Conversion!$J$2:$J$999,[2]AM_BoardingByRoute!$D$3:$D$426,[2]RouteID_Conversion!$K$2:$K$999)</f>
        <v>295.51564025878878</v>
      </c>
    </row>
    <row r="282" spans="1:6" ht="15.75" x14ac:dyDescent="0.25">
      <c r="A282" s="22" t="s">
        <v>720</v>
      </c>
      <c r="B282" s="22">
        <f t="shared" si="9"/>
        <v>3404</v>
      </c>
      <c r="C282" s="22" t="s">
        <v>721</v>
      </c>
      <c r="D282" s="1" t="str">
        <f t="shared" si="10"/>
        <v>CT</v>
      </c>
      <c r="E282" s="23">
        <v>98.545463889533195</v>
      </c>
      <c r="F282" s="23">
        <f>SUMIF([2]RouteID_Conversion!$J$2:$J$999,[2]AM_BoardingByRoute!$D$3:$D$426,[2]RouteID_Conversion!$K$2:$K$999)</f>
        <v>459.10214233398352</v>
      </c>
    </row>
    <row r="283" spans="1:6" ht="15.75" x14ac:dyDescent="0.25">
      <c r="A283" s="22" t="s">
        <v>722</v>
      </c>
      <c r="B283" s="22">
        <f t="shared" si="9"/>
        <v>3406</v>
      </c>
      <c r="C283" s="22" t="s">
        <v>723</v>
      </c>
      <c r="D283" s="1" t="str">
        <f t="shared" si="10"/>
        <v>CT</v>
      </c>
      <c r="E283" s="23">
        <v>130.02013624664042</v>
      </c>
      <c r="F283" s="23">
        <f>SUMIF([2]RouteID_Conversion!$J$2:$J$999,[2]AM_BoardingByRoute!$D$3:$D$426,[2]RouteID_Conversion!$K$2:$K$999)</f>
        <v>183.84166717529291</v>
      </c>
    </row>
    <row r="284" spans="1:6" ht="15.75" x14ac:dyDescent="0.25">
      <c r="A284" s="22" t="s">
        <v>724</v>
      </c>
      <c r="B284" s="22">
        <f t="shared" si="9"/>
        <v>3408</v>
      </c>
      <c r="C284" s="22" t="s">
        <v>725</v>
      </c>
      <c r="D284" s="1" t="str">
        <f t="shared" si="10"/>
        <v>CT</v>
      </c>
      <c r="E284" s="23">
        <v>145.26609440056475</v>
      </c>
      <c r="F284" s="23">
        <f>SUMIF([2]RouteID_Conversion!$J$2:$J$999,[2]AM_BoardingByRoute!$D$3:$D$426,[2]RouteID_Conversion!$K$2:$K$999)</f>
        <v>208.51110839843687</v>
      </c>
    </row>
    <row r="285" spans="1:6" ht="15.75" x14ac:dyDescent="0.25">
      <c r="A285" s="22" t="s">
        <v>726</v>
      </c>
      <c r="B285" s="22">
        <f t="shared" si="9"/>
        <v>3410</v>
      </c>
      <c r="C285" s="22" t="s">
        <v>727</v>
      </c>
      <c r="D285" s="1" t="str">
        <f t="shared" si="10"/>
        <v>CT</v>
      </c>
      <c r="E285" s="23">
        <v>121.77372216091852</v>
      </c>
      <c r="F285" s="23">
        <f>SUMIF([2]RouteID_Conversion!$J$2:$J$999,[2]AM_BoardingByRoute!$D$3:$D$426,[2]RouteID_Conversion!$K$2:$K$999)</f>
        <v>154.57762908935541</v>
      </c>
    </row>
    <row r="286" spans="1:6" ht="15.75" x14ac:dyDescent="0.25">
      <c r="A286" s="22" t="s">
        <v>728</v>
      </c>
      <c r="B286" s="22">
        <f t="shared" si="9"/>
        <v>3411</v>
      </c>
      <c r="C286" s="22" t="s">
        <v>729</v>
      </c>
      <c r="D286" s="1" t="str">
        <f t="shared" si="10"/>
        <v>CT</v>
      </c>
      <c r="E286" s="23">
        <v>188.17565557948046</v>
      </c>
      <c r="F286" s="23">
        <f>SUMIF([2]RouteID_Conversion!$J$2:$J$999,[2]AM_BoardingByRoute!$D$3:$D$426,[2]RouteID_Conversion!$K$2:$K$999)</f>
        <v>175.9094963073729</v>
      </c>
    </row>
    <row r="287" spans="1:6" ht="15.75" x14ac:dyDescent="0.25">
      <c r="A287" s="22" t="s">
        <v>730</v>
      </c>
      <c r="B287" s="22">
        <f t="shared" si="9"/>
        <v>3412</v>
      </c>
      <c r="C287" s="22" t="s">
        <v>731</v>
      </c>
      <c r="D287" s="1" t="str">
        <f t="shared" si="10"/>
        <v>CT</v>
      </c>
      <c r="E287" s="23">
        <v>283.50899983744358</v>
      </c>
      <c r="F287" s="23">
        <f>SUMIF([2]RouteID_Conversion!$J$2:$J$999,[2]AM_BoardingByRoute!$D$3:$D$426,[2]RouteID_Conversion!$K$2:$K$999)</f>
        <v>198.49214172363259</v>
      </c>
    </row>
    <row r="288" spans="1:6" ht="15.75" x14ac:dyDescent="0.25">
      <c r="A288" s="22" t="s">
        <v>732</v>
      </c>
      <c r="B288" s="22">
        <f t="shared" si="9"/>
        <v>3413</v>
      </c>
      <c r="C288" s="22" t="s">
        <v>733</v>
      </c>
      <c r="D288" s="1" t="str">
        <f t="shared" si="10"/>
        <v>CT</v>
      </c>
      <c r="E288" s="23">
        <v>115.30896313304251</v>
      </c>
      <c r="F288" s="23">
        <f>SUMIF([2]RouteID_Conversion!$J$2:$J$999,[2]AM_BoardingByRoute!$D$3:$D$426,[2]RouteID_Conversion!$K$2:$K$999)</f>
        <v>202.04145050048808</v>
      </c>
    </row>
    <row r="289" spans="1:6" ht="15.75" x14ac:dyDescent="0.25">
      <c r="A289" s="22" t="s">
        <v>734</v>
      </c>
      <c r="B289" s="22">
        <f t="shared" si="9"/>
        <v>3415</v>
      </c>
      <c r="C289" s="22" t="s">
        <v>735</v>
      </c>
      <c r="D289" s="1" t="str">
        <f t="shared" si="10"/>
        <v>CT</v>
      </c>
      <c r="E289" s="23">
        <v>249.93148546320515</v>
      </c>
      <c r="F289" s="23">
        <f>SUMIF([2]RouteID_Conversion!$J$2:$J$999,[2]AM_BoardingByRoute!$D$3:$D$426,[2]RouteID_Conversion!$K$2:$K$999)</f>
        <v>508.27066040038903</v>
      </c>
    </row>
    <row r="290" spans="1:6" ht="15.75" x14ac:dyDescent="0.25">
      <c r="A290" s="22" t="s">
        <v>736</v>
      </c>
      <c r="B290" s="22">
        <f t="shared" si="9"/>
        <v>3416</v>
      </c>
      <c r="C290" s="22" t="s">
        <v>737</v>
      </c>
      <c r="D290" s="1" t="str">
        <f t="shared" si="10"/>
        <v>CT</v>
      </c>
      <c r="E290" s="23">
        <v>115.21482745383712</v>
      </c>
      <c r="F290" s="23">
        <f>SUMIF([2]RouteID_Conversion!$J$2:$J$999,[2]AM_BoardingByRoute!$D$3:$D$426,[2]RouteID_Conversion!$K$2:$K$999)</f>
        <v>457.05773162841695</v>
      </c>
    </row>
    <row r="291" spans="1:6" ht="15.75" x14ac:dyDescent="0.25">
      <c r="A291" s="22" t="s">
        <v>738</v>
      </c>
      <c r="B291" s="22">
        <f t="shared" si="9"/>
        <v>3417</v>
      </c>
      <c r="C291" s="22" t="s">
        <v>739</v>
      </c>
      <c r="D291" s="1" t="str">
        <f t="shared" si="10"/>
        <v>CT</v>
      </c>
      <c r="E291" s="23">
        <v>144.74226816393306</v>
      </c>
      <c r="F291" s="23">
        <f>SUMIF([2]RouteID_Conversion!$J$2:$J$999,[2]AM_BoardingByRoute!$D$3:$D$426,[2]RouteID_Conversion!$K$2:$K$999)</f>
        <v>215.8890495300291</v>
      </c>
    </row>
    <row r="292" spans="1:6" ht="15.75" x14ac:dyDescent="0.25">
      <c r="A292" s="22" t="s">
        <v>740</v>
      </c>
      <c r="B292" s="22">
        <f t="shared" si="9"/>
        <v>3421</v>
      </c>
      <c r="C292" s="22" t="s">
        <v>741</v>
      </c>
      <c r="D292" s="1" t="str">
        <f t="shared" si="10"/>
        <v>CT</v>
      </c>
      <c r="E292" s="23">
        <v>129.54123525191409</v>
      </c>
      <c r="F292" s="23">
        <f>SUMIF([2]RouteID_Conversion!$J$2:$J$999,[2]AM_BoardingByRoute!$D$3:$D$426,[2]RouteID_Conversion!$K$2:$K$999)</f>
        <v>89.5966472625731</v>
      </c>
    </row>
    <row r="293" spans="1:6" ht="15.75" x14ac:dyDescent="0.25">
      <c r="A293" s="22" t="s">
        <v>742</v>
      </c>
      <c r="B293" s="22">
        <f t="shared" si="9"/>
        <v>3422</v>
      </c>
      <c r="C293" s="22" t="s">
        <v>743</v>
      </c>
      <c r="D293" s="1" t="str">
        <f t="shared" si="10"/>
        <v>CT</v>
      </c>
      <c r="E293" s="23">
        <v>19.530052333710969</v>
      </c>
      <c r="F293" s="23">
        <f>SUMIF([2]RouteID_Conversion!$J$2:$J$999,[2]AM_BoardingByRoute!$D$3:$D$426,[2]RouteID_Conversion!$K$2:$K$999)</f>
        <v>121.5086555480956</v>
      </c>
    </row>
    <row r="294" spans="1:6" ht="15.75" x14ac:dyDescent="0.25">
      <c r="A294" s="22" t="s">
        <v>744</v>
      </c>
      <c r="B294" s="22">
        <f t="shared" si="9"/>
        <v>3424</v>
      </c>
      <c r="C294" s="22" t="s">
        <v>745</v>
      </c>
      <c r="D294" s="1" t="str">
        <f t="shared" si="10"/>
        <v>CT</v>
      </c>
      <c r="E294" s="23">
        <v>39.734462002133668</v>
      </c>
      <c r="F294" s="23">
        <f>SUMIF([2]RouteID_Conversion!$J$2:$J$999,[2]AM_BoardingByRoute!$D$3:$D$426,[2]RouteID_Conversion!$K$2:$K$999)</f>
        <v>16.141591548919671</v>
      </c>
    </row>
    <row r="295" spans="1:6" ht="15.75" x14ac:dyDescent="0.25">
      <c r="A295" s="22" t="s">
        <v>746</v>
      </c>
      <c r="B295" s="22">
        <f t="shared" si="9"/>
        <v>3425</v>
      </c>
      <c r="C295" s="22" t="s">
        <v>747</v>
      </c>
      <c r="D295" s="1" t="str">
        <f t="shared" si="10"/>
        <v>CT</v>
      </c>
      <c r="E295" s="23">
        <v>47.138703064289594</v>
      </c>
      <c r="F295" s="23">
        <f>SUMIF([2]RouteID_Conversion!$J$2:$J$999,[2]AM_BoardingByRoute!$D$3:$D$426,[2]RouteID_Conversion!$K$2:$K$999)</f>
        <v>51.956288337707306</v>
      </c>
    </row>
    <row r="296" spans="1:6" ht="15.75" x14ac:dyDescent="0.25">
      <c r="A296" s="22" t="s">
        <v>748</v>
      </c>
      <c r="B296" s="22">
        <f t="shared" si="9"/>
        <v>3435</v>
      </c>
      <c r="C296" s="22" t="s">
        <v>749</v>
      </c>
      <c r="D296" s="1" t="str">
        <f t="shared" si="10"/>
        <v>CT</v>
      </c>
      <c r="E296" s="23">
        <v>144.26384328190369</v>
      </c>
      <c r="F296" s="23">
        <f>SUMIF([2]RouteID_Conversion!$J$2:$J$999,[2]AM_BoardingByRoute!$D$3:$D$426,[2]RouteID_Conversion!$K$2:$K$999)</f>
        <v>16.884640932083112</v>
      </c>
    </row>
    <row r="297" spans="1:6" ht="15.75" x14ac:dyDescent="0.25">
      <c r="A297" s="22" t="s">
        <v>750</v>
      </c>
      <c r="B297" s="22">
        <f t="shared" si="9"/>
        <v>3441</v>
      </c>
      <c r="C297" s="22" t="s">
        <v>751</v>
      </c>
      <c r="D297" s="1" t="str">
        <f t="shared" si="10"/>
        <v>CT</v>
      </c>
      <c r="E297" s="23">
        <v>35.315983672745482</v>
      </c>
      <c r="F297" s="23">
        <f>SUMIF([2]RouteID_Conversion!$J$2:$J$999,[2]AM_BoardingByRoute!$D$3:$D$426,[2]RouteID_Conversion!$K$2:$K$999)</f>
        <v>96.769398689269906</v>
      </c>
    </row>
    <row r="298" spans="1:6" ht="15.75" x14ac:dyDescent="0.25">
      <c r="A298" s="22" t="s">
        <v>752</v>
      </c>
      <c r="B298" s="22">
        <f t="shared" si="9"/>
        <v>3477</v>
      </c>
      <c r="C298" s="22" t="s">
        <v>753</v>
      </c>
      <c r="D298" s="1" t="str">
        <f t="shared" si="10"/>
        <v>CT</v>
      </c>
      <c r="E298" s="23">
        <v>103.1818</v>
      </c>
      <c r="F298" s="23">
        <f>SUMIF([2]RouteID_Conversion!$J$2:$J$999,[2]AM_BoardingByRoute!$D$3:$D$426,[2]RouteID_Conversion!$K$2:$K$999)</f>
        <v>45.255367279052678</v>
      </c>
    </row>
    <row r="299" spans="1:6" ht="15.75" x14ac:dyDescent="0.25">
      <c r="A299" s="22" t="s">
        <v>754</v>
      </c>
      <c r="B299" s="22">
        <f t="shared" si="9"/>
        <v>3701</v>
      </c>
      <c r="C299" s="22" t="s">
        <v>755</v>
      </c>
      <c r="D299" s="1" t="str">
        <f t="shared" si="10"/>
        <v>CT</v>
      </c>
      <c r="E299" s="23">
        <v>534.03099468463847</v>
      </c>
      <c r="F299" s="23">
        <f>SUMIF([2]RouteID_Conversion!$J$2:$J$999,[2]AM_BoardingByRoute!$D$3:$D$426,[2]RouteID_Conversion!$K$2:$K$999)</f>
        <v>121.77031517028799</v>
      </c>
    </row>
    <row r="300" spans="1:6" ht="15.75" x14ac:dyDescent="0.25">
      <c r="A300" s="22" t="s">
        <v>756</v>
      </c>
      <c r="B300" s="22">
        <f t="shared" si="9"/>
        <v>3812</v>
      </c>
      <c r="C300" s="22" t="s">
        <v>757</v>
      </c>
      <c r="D300" s="1" t="str">
        <f t="shared" si="10"/>
        <v>CT</v>
      </c>
      <c r="E300" s="23">
        <v>82.196681849205518</v>
      </c>
      <c r="F300" s="23">
        <f>SUMIF([2]RouteID_Conversion!$J$2:$J$999,[2]AM_BoardingByRoute!$D$3:$D$426,[2]RouteID_Conversion!$K$2:$K$999)</f>
        <v>1548.4923706054672</v>
      </c>
    </row>
    <row r="301" spans="1:6" ht="15.75" x14ac:dyDescent="0.25">
      <c r="A301" s="22" t="s">
        <v>758</v>
      </c>
      <c r="B301" s="22">
        <f t="shared" si="9"/>
        <v>3821</v>
      </c>
      <c r="C301" s="22" t="s">
        <v>759</v>
      </c>
      <c r="D301" s="1" t="str">
        <f t="shared" si="10"/>
        <v>CT</v>
      </c>
      <c r="E301" s="23">
        <v>57.292106804778442</v>
      </c>
      <c r="F301" s="23">
        <f>SUMIF([2]RouteID_Conversion!$J$2:$J$999,[2]AM_BoardingByRoute!$D$3:$D$426,[2]RouteID_Conversion!$K$2:$K$999)</f>
        <v>152.84169006347651</v>
      </c>
    </row>
    <row r="302" spans="1:6" ht="15.75" x14ac:dyDescent="0.25">
      <c r="A302" s="22" t="s">
        <v>760</v>
      </c>
      <c r="B302" s="22">
        <f t="shared" si="9"/>
        <v>3851</v>
      </c>
      <c r="C302" s="22" t="s">
        <v>761</v>
      </c>
      <c r="D302" s="1" t="str">
        <f t="shared" si="10"/>
        <v>CT</v>
      </c>
      <c r="E302" s="23">
        <v>133.17867640493739</v>
      </c>
      <c r="F302" s="23">
        <f>SUMIF([2]RouteID_Conversion!$J$2:$J$999,[2]AM_BoardingByRoute!$D$3:$D$426,[2]RouteID_Conversion!$K$2:$K$999)</f>
        <v>119.24929618835439</v>
      </c>
    </row>
    <row r="303" spans="1:6" ht="15.75" x14ac:dyDescent="0.25">
      <c r="A303" s="22" t="s">
        <v>762</v>
      </c>
      <c r="B303" s="22">
        <f t="shared" si="9"/>
        <v>3855</v>
      </c>
      <c r="C303" s="22" t="s">
        <v>763</v>
      </c>
      <c r="D303" s="1" t="str">
        <f t="shared" si="10"/>
        <v>CT</v>
      </c>
      <c r="E303" s="23">
        <v>280.78928293796383</v>
      </c>
      <c r="F303" s="23">
        <f>SUMIF([2]RouteID_Conversion!$J$2:$J$999,[2]AM_BoardingByRoute!$D$3:$D$426,[2]RouteID_Conversion!$K$2:$K$999)</f>
        <v>220.279155731201</v>
      </c>
    </row>
    <row r="304" spans="1:6" ht="15.75" x14ac:dyDescent="0.25">
      <c r="A304" s="22" t="s">
        <v>764</v>
      </c>
      <c r="B304" s="22">
        <f t="shared" si="9"/>
        <v>3860</v>
      </c>
      <c r="C304" s="22" t="s">
        <v>765</v>
      </c>
      <c r="D304" s="1" t="str">
        <f t="shared" si="10"/>
        <v>CT</v>
      </c>
      <c r="E304" s="23">
        <v>163.95029895012226</v>
      </c>
      <c r="F304" s="23">
        <f>SUMIF([2]RouteID_Conversion!$J$2:$J$999,[2]AM_BoardingByRoute!$D$3:$D$426,[2]RouteID_Conversion!$K$2:$K$999)</f>
        <v>298.76546478271331</v>
      </c>
    </row>
    <row r="305" spans="1:6" ht="15.75" x14ac:dyDescent="0.25">
      <c r="A305" s="22" t="s">
        <v>766</v>
      </c>
      <c r="B305" s="22">
        <f t="shared" si="9"/>
        <v>3870</v>
      </c>
      <c r="C305" s="22" t="s">
        <v>767</v>
      </c>
      <c r="D305" s="1" t="str">
        <f t="shared" si="10"/>
        <v>CT</v>
      </c>
      <c r="E305" s="23">
        <v>122.40730956593393</v>
      </c>
      <c r="F305" s="23">
        <f>SUMIF([2]RouteID_Conversion!$J$2:$J$999,[2]AM_BoardingByRoute!$D$3:$D$426,[2]RouteID_Conversion!$K$2:$K$999)</f>
        <v>311.5556411743151</v>
      </c>
    </row>
    <row r="306" spans="1:6" ht="15.75" x14ac:dyDescent="0.25">
      <c r="A306" s="22" t="s">
        <v>768</v>
      </c>
      <c r="B306" s="22">
        <f t="shared" si="9"/>
        <v>3871</v>
      </c>
      <c r="C306" s="22" t="s">
        <v>769</v>
      </c>
      <c r="D306" s="1" t="str">
        <f t="shared" si="10"/>
        <v>CT</v>
      </c>
      <c r="E306" s="23">
        <v>19.960181160878378</v>
      </c>
      <c r="F306" s="23">
        <f>SUMIF([2]RouteID_Conversion!$J$2:$J$999,[2]AM_BoardingByRoute!$D$3:$D$426,[2]RouteID_Conversion!$K$2:$K$999)</f>
        <v>176.57869720458959</v>
      </c>
    </row>
    <row r="307" spans="1:6" ht="15.75" x14ac:dyDescent="0.25">
      <c r="A307" s="22" t="s">
        <v>770</v>
      </c>
      <c r="B307" s="22">
        <f t="shared" si="9"/>
        <v>3880</v>
      </c>
      <c r="C307" s="22" t="s">
        <v>771</v>
      </c>
      <c r="D307" s="1" t="str">
        <f t="shared" si="10"/>
        <v>CT</v>
      </c>
      <c r="E307" s="23">
        <v>206.30965332639028</v>
      </c>
      <c r="F307" s="23">
        <f>SUMIF([2]RouteID_Conversion!$J$2:$J$999,[2]AM_BoardingByRoute!$D$3:$D$426,[2]RouteID_Conversion!$K$2:$K$999)</f>
        <v>53.375865936279197</v>
      </c>
    </row>
    <row r="308" spans="1:6" ht="15.75" x14ac:dyDescent="0.25">
      <c r="A308" s="22" t="s">
        <v>772</v>
      </c>
      <c r="B308" s="22">
        <f>MID(A308,3,3)+4000</f>
        <v>4005</v>
      </c>
      <c r="C308" s="22" t="s">
        <v>773</v>
      </c>
      <c r="D308" s="1" t="str">
        <f t="shared" si="10"/>
        <v>KT</v>
      </c>
      <c r="E308" s="23">
        <v>41</v>
      </c>
      <c r="F308" s="23">
        <f>SUMIF([2]RouteID_Conversion!$J$2:$J$999,[2]AM_BoardingByRoute!$D$3:$D$426,[2]RouteID_Conversion!$K$2:$K$999)</f>
        <v>451.16973114013604</v>
      </c>
    </row>
    <row r="309" spans="1:6" ht="15.75" x14ac:dyDescent="0.25">
      <c r="A309" s="22" t="s">
        <v>774</v>
      </c>
      <c r="B309" s="22">
        <f>MID(A309,3,3)+4000</f>
        <v>4008</v>
      </c>
      <c r="C309" s="22" t="s">
        <v>775</v>
      </c>
      <c r="D309" s="1" t="str">
        <f t="shared" si="10"/>
        <v>KT</v>
      </c>
      <c r="E309" s="23">
        <v>13</v>
      </c>
      <c r="F309" s="23">
        <f>SUMIF([2]RouteID_Conversion!$J$2:$J$999,[2]AM_BoardingByRoute!$D$3:$D$426,[2]RouteID_Conversion!$K$2:$K$999)</f>
        <v>5.9827119261026338</v>
      </c>
    </row>
    <row r="310" spans="1:6" ht="15.75" x14ac:dyDescent="0.25">
      <c r="A310" s="22" t="s">
        <v>776</v>
      </c>
      <c r="B310" s="22">
        <f>MID(A310,3,3)+4000</f>
        <v>4009</v>
      </c>
      <c r="C310" s="22" t="s">
        <v>777</v>
      </c>
      <c r="D310" s="1" t="str">
        <f t="shared" si="10"/>
        <v>KT</v>
      </c>
      <c r="E310" s="23">
        <v>23</v>
      </c>
      <c r="F310" s="23">
        <f>SUMIF([2]RouteID_Conversion!$J$2:$J$999,[2]AM_BoardingByRoute!$D$3:$D$426,[2]RouteID_Conversion!$K$2:$K$999)</f>
        <v>9.399894714355451</v>
      </c>
    </row>
    <row r="311" spans="1:6" ht="15.75" x14ac:dyDescent="0.25">
      <c r="A311" s="22" t="s">
        <v>778</v>
      </c>
      <c r="B311" s="1">
        <v>4011</v>
      </c>
      <c r="C311" s="22" t="s">
        <v>779</v>
      </c>
      <c r="D311" s="1" t="str">
        <f t="shared" si="10"/>
        <v>KT</v>
      </c>
      <c r="E311" s="23">
        <v>203</v>
      </c>
      <c r="F311" s="23">
        <f>SUMIF([2]RouteID_Conversion!$J$2:$J$999,[2]AM_BoardingByRoute!$D$3:$D$426,[2]RouteID_Conversion!$K$2:$K$999)</f>
        <v>15.594526290893551</v>
      </c>
    </row>
    <row r="312" spans="1:6" ht="15.75" x14ac:dyDescent="0.25">
      <c r="A312" s="22" t="s">
        <v>780</v>
      </c>
      <c r="B312" s="22">
        <f t="shared" ref="B312:B345" si="11">MID(A312,3,3)+4000</f>
        <v>4012</v>
      </c>
      <c r="C312" s="22" t="s">
        <v>781</v>
      </c>
      <c r="D312" s="1" t="str">
        <f t="shared" si="10"/>
        <v>KT</v>
      </c>
      <c r="E312" s="23">
        <v>46</v>
      </c>
      <c r="F312" s="23">
        <f>SUMIF([2]RouteID_Conversion!$J$2:$J$999,[2]AM_BoardingByRoute!$D$3:$D$426,[2]RouteID_Conversion!$K$2:$K$999)</f>
        <v>105.09371042251568</v>
      </c>
    </row>
    <row r="313" spans="1:6" ht="15.75" x14ac:dyDescent="0.25">
      <c r="A313" s="22" t="s">
        <v>782</v>
      </c>
      <c r="B313" s="22">
        <f t="shared" si="11"/>
        <v>4013</v>
      </c>
      <c r="C313" s="22" t="s">
        <v>783</v>
      </c>
      <c r="D313" s="1" t="str">
        <f t="shared" si="10"/>
        <v>KT</v>
      </c>
      <c r="E313" s="23">
        <v>95</v>
      </c>
      <c r="F313" s="23">
        <f>SUMIF([2]RouteID_Conversion!$J$2:$J$999,[2]AM_BoardingByRoute!$D$3:$D$426,[2]RouteID_Conversion!$K$2:$K$999)</f>
        <v>33.014328420162144</v>
      </c>
    </row>
    <row r="314" spans="1:6" ht="15.75" x14ac:dyDescent="0.25">
      <c r="A314" s="22" t="s">
        <v>784</v>
      </c>
      <c r="B314" s="22">
        <f t="shared" si="11"/>
        <v>4015</v>
      </c>
      <c r="C314" s="22" t="s">
        <v>785</v>
      </c>
      <c r="D314" s="1" t="str">
        <f t="shared" si="10"/>
        <v>KT</v>
      </c>
      <c r="E314" s="23">
        <v>58</v>
      </c>
      <c r="F314" s="23">
        <f>SUMIF([2]RouteID_Conversion!$J$2:$J$999,[2]AM_BoardingByRoute!$D$3:$D$426,[2]RouteID_Conversion!$K$2:$K$999)</f>
        <v>143.0189590454099</v>
      </c>
    </row>
    <row r="315" spans="1:6" ht="15.75" x14ac:dyDescent="0.25">
      <c r="A315" s="22" t="s">
        <v>786</v>
      </c>
      <c r="B315" s="22">
        <f t="shared" si="11"/>
        <v>4017</v>
      </c>
      <c r="C315" s="22" t="s">
        <v>787</v>
      </c>
      <c r="D315" s="1" t="str">
        <f t="shared" si="10"/>
        <v>KT</v>
      </c>
      <c r="E315" s="23">
        <v>49</v>
      </c>
      <c r="F315" s="23">
        <f>SUMIF([2]RouteID_Conversion!$J$2:$J$999,[2]AM_BoardingByRoute!$D$3:$D$426,[2]RouteID_Conversion!$K$2:$K$999)</f>
        <v>161.7333602905272</v>
      </c>
    </row>
    <row r="316" spans="1:6" ht="15.75" x14ac:dyDescent="0.25">
      <c r="A316" s="22" t="s">
        <v>788</v>
      </c>
      <c r="B316" s="22">
        <f t="shared" si="11"/>
        <v>4019</v>
      </c>
      <c r="C316" s="22" t="s">
        <v>789</v>
      </c>
      <c r="D316" s="1" t="str">
        <f t="shared" si="10"/>
        <v>KT</v>
      </c>
      <c r="E316" s="23">
        <v>56</v>
      </c>
      <c r="F316" s="23">
        <f>SUMIF([2]RouteID_Conversion!$J$2:$J$999,[2]AM_BoardingByRoute!$D$3:$D$426,[2]RouteID_Conversion!$K$2:$K$999)</f>
        <v>28.507204771041849</v>
      </c>
    </row>
    <row r="317" spans="1:6" ht="15.75" x14ac:dyDescent="0.25">
      <c r="A317" s="22" t="s">
        <v>790</v>
      </c>
      <c r="B317" s="22">
        <f t="shared" si="11"/>
        <v>4020</v>
      </c>
      <c r="C317" s="22" t="s">
        <v>791</v>
      </c>
      <c r="D317" s="1" t="str">
        <f t="shared" si="10"/>
        <v>KT</v>
      </c>
      <c r="E317" s="23">
        <v>72</v>
      </c>
      <c r="F317" s="23">
        <f>SUMIF([2]RouteID_Conversion!$J$2:$J$999,[2]AM_BoardingByRoute!$D$3:$D$426,[2]RouteID_Conversion!$K$2:$K$999)</f>
        <v>59.972920417785502</v>
      </c>
    </row>
    <row r="318" spans="1:6" ht="15.75" x14ac:dyDescent="0.25">
      <c r="A318" s="22" t="s">
        <v>792</v>
      </c>
      <c r="B318" s="22">
        <f t="shared" si="11"/>
        <v>4021</v>
      </c>
      <c r="C318" s="22" t="s">
        <v>793</v>
      </c>
      <c r="D318" s="1" t="str">
        <f t="shared" si="10"/>
        <v>KT</v>
      </c>
      <c r="E318" s="23">
        <v>46</v>
      </c>
      <c r="F318" s="23">
        <f>SUMIF([2]RouteID_Conversion!$J$2:$J$999,[2]AM_BoardingByRoute!$D$3:$D$426,[2]RouteID_Conversion!$K$2:$K$999)</f>
        <v>93.01091289520221</v>
      </c>
    </row>
    <row r="319" spans="1:6" ht="15.75" x14ac:dyDescent="0.25">
      <c r="A319" s="22" t="s">
        <v>794</v>
      </c>
      <c r="B319" s="22">
        <f t="shared" si="11"/>
        <v>4022</v>
      </c>
      <c r="C319" s="22" t="s">
        <v>795</v>
      </c>
      <c r="D319" s="1" t="str">
        <f t="shared" si="10"/>
        <v>KT</v>
      </c>
      <c r="E319" s="23">
        <v>57</v>
      </c>
      <c r="F319" s="23">
        <f>SUMIF([2]RouteID_Conversion!$J$2:$J$999,[2]AM_BoardingByRoute!$D$3:$D$426,[2]RouteID_Conversion!$K$2:$K$999)</f>
        <v>58.453534126281497</v>
      </c>
    </row>
    <row r="320" spans="1:6" ht="15.75" x14ac:dyDescent="0.25">
      <c r="A320" s="22" t="s">
        <v>796</v>
      </c>
      <c r="B320" s="22">
        <f t="shared" si="11"/>
        <v>4023</v>
      </c>
      <c r="C320" s="22" t="s">
        <v>797</v>
      </c>
      <c r="D320" s="1" t="str">
        <f t="shared" si="10"/>
        <v>KT</v>
      </c>
      <c r="E320" s="23">
        <v>5</v>
      </c>
      <c r="F320" s="23">
        <f>SUMIF([2]RouteID_Conversion!$J$2:$J$999,[2]AM_BoardingByRoute!$D$3:$D$426,[2]RouteID_Conversion!$K$2:$K$999)</f>
        <v>5.3344460278749404</v>
      </c>
    </row>
    <row r="321" spans="1:6" ht="15.75" x14ac:dyDescent="0.25">
      <c r="A321" s="22" t="s">
        <v>798</v>
      </c>
      <c r="B321" s="22">
        <f t="shared" si="11"/>
        <v>4024</v>
      </c>
      <c r="C321" s="22" t="s">
        <v>799</v>
      </c>
      <c r="D321" s="1" t="str">
        <f t="shared" si="10"/>
        <v>KT</v>
      </c>
      <c r="E321" s="23">
        <v>66</v>
      </c>
      <c r="F321" s="23">
        <f>SUMIF([2]RouteID_Conversion!$J$2:$J$999,[2]AM_BoardingByRoute!$D$3:$D$426,[2]RouteID_Conversion!$K$2:$K$999)</f>
        <v>28.453627943992593</v>
      </c>
    </row>
    <row r="322" spans="1:6" ht="15.75" x14ac:dyDescent="0.25">
      <c r="A322" s="22" t="s">
        <v>800</v>
      </c>
      <c r="B322" s="22">
        <f t="shared" si="11"/>
        <v>4025</v>
      </c>
      <c r="C322" s="22" t="s">
        <v>801</v>
      </c>
      <c r="D322" s="1" t="str">
        <f t="shared" ref="D322:D385" si="12">MID(A322,1,2)</f>
        <v>KT</v>
      </c>
      <c r="E322" s="23">
        <v>60</v>
      </c>
      <c r="F322" s="23">
        <f>SUMIF([2]RouteID_Conversion!$J$2:$J$999,[2]AM_BoardingByRoute!$D$3:$D$426,[2]RouteID_Conversion!$K$2:$K$999)</f>
        <v>55.891166210174418</v>
      </c>
    </row>
    <row r="323" spans="1:6" ht="15.75" x14ac:dyDescent="0.25">
      <c r="A323" s="22" t="s">
        <v>802</v>
      </c>
      <c r="B323" s="22">
        <f t="shared" si="11"/>
        <v>4026</v>
      </c>
      <c r="C323" s="22" t="s">
        <v>803</v>
      </c>
      <c r="D323" s="1" t="str">
        <f t="shared" si="12"/>
        <v>KT</v>
      </c>
      <c r="E323" s="23">
        <v>38</v>
      </c>
      <c r="F323" s="23">
        <f>SUMIF([2]RouteID_Conversion!$J$2:$J$999,[2]AM_BoardingByRoute!$D$3:$D$426,[2]RouteID_Conversion!$K$2:$K$999)</f>
        <v>55.941288471221768</v>
      </c>
    </row>
    <row r="324" spans="1:6" ht="15.75" x14ac:dyDescent="0.25">
      <c r="A324" s="22" t="s">
        <v>804</v>
      </c>
      <c r="B324" s="22">
        <f t="shared" si="11"/>
        <v>4029</v>
      </c>
      <c r="C324" s="22" t="s">
        <v>805</v>
      </c>
      <c r="D324" s="1" t="str">
        <f t="shared" si="12"/>
        <v>KT</v>
      </c>
      <c r="E324" s="23">
        <v>37</v>
      </c>
      <c r="F324" s="23">
        <f>SUMIF([2]RouteID_Conversion!$J$2:$J$999,[2]AM_BoardingByRoute!$D$3:$D$426,[2]RouteID_Conversion!$K$2:$K$999)</f>
        <v>62.516788959503103</v>
      </c>
    </row>
    <row r="325" spans="1:6" ht="15.75" x14ac:dyDescent="0.25">
      <c r="A325" s="22" t="s">
        <v>806</v>
      </c>
      <c r="B325" s="22">
        <f t="shared" si="11"/>
        <v>4032</v>
      </c>
      <c r="C325" s="22" t="s">
        <v>807</v>
      </c>
      <c r="D325" s="1" t="str">
        <f t="shared" si="12"/>
        <v>KT</v>
      </c>
      <c r="E325" s="23">
        <v>28</v>
      </c>
      <c r="F325" s="23">
        <f>SUMIF([2]RouteID_Conversion!$J$2:$J$999,[2]AM_BoardingByRoute!$D$3:$D$426,[2]RouteID_Conversion!$K$2:$K$999)</f>
        <v>39.624374866485482</v>
      </c>
    </row>
    <row r="326" spans="1:6" ht="15.75" x14ac:dyDescent="0.25">
      <c r="A326" s="22" t="s">
        <v>808</v>
      </c>
      <c r="B326" s="22">
        <f t="shared" si="11"/>
        <v>4033</v>
      </c>
      <c r="C326" s="22" t="s">
        <v>809</v>
      </c>
      <c r="D326" s="1" t="str">
        <f t="shared" si="12"/>
        <v>KT</v>
      </c>
      <c r="E326" s="23">
        <v>35</v>
      </c>
      <c r="F326" s="23">
        <f>SUMIF([2]RouteID_Conversion!$J$2:$J$999,[2]AM_BoardingByRoute!$D$3:$D$426,[2]RouteID_Conversion!$K$2:$K$999)</f>
        <v>14.741270035505279</v>
      </c>
    </row>
    <row r="327" spans="1:6" ht="15.75" x14ac:dyDescent="0.25">
      <c r="A327" s="22" t="s">
        <v>810</v>
      </c>
      <c r="B327" s="22">
        <f t="shared" si="11"/>
        <v>4034</v>
      </c>
      <c r="C327" s="22" t="s">
        <v>811</v>
      </c>
      <c r="D327" s="1" t="str">
        <f t="shared" si="12"/>
        <v>KT</v>
      </c>
      <c r="E327" s="23">
        <v>24</v>
      </c>
      <c r="F327" s="23">
        <f>SUMIF([2]RouteID_Conversion!$J$2:$J$999,[2]AM_BoardingByRoute!$D$3:$D$426,[2]RouteID_Conversion!$K$2:$K$999)</f>
        <v>41.777904510497976</v>
      </c>
    </row>
    <row r="328" spans="1:6" ht="15.75" x14ac:dyDescent="0.25">
      <c r="A328" s="22" t="s">
        <v>812</v>
      </c>
      <c r="B328" s="22">
        <f t="shared" si="11"/>
        <v>4035</v>
      </c>
      <c r="C328" s="22" t="s">
        <v>813</v>
      </c>
      <c r="D328" s="1" t="str">
        <f t="shared" si="12"/>
        <v>KT</v>
      </c>
      <c r="E328" s="23">
        <v>9</v>
      </c>
      <c r="F328" s="23">
        <f>SUMIF([2]RouteID_Conversion!$J$2:$J$999,[2]AM_BoardingByRoute!$D$3:$D$426,[2]RouteID_Conversion!$K$2:$K$999)</f>
        <v>2.5714287459850276</v>
      </c>
    </row>
    <row r="329" spans="1:6" ht="15.75" x14ac:dyDescent="0.25">
      <c r="A329" s="22" t="s">
        <v>814</v>
      </c>
      <c r="B329" s="22">
        <f t="shared" si="11"/>
        <v>4036</v>
      </c>
      <c r="C329" s="22" t="s">
        <v>815</v>
      </c>
      <c r="D329" s="1" t="str">
        <f t="shared" si="12"/>
        <v>KT</v>
      </c>
      <c r="E329" s="23">
        <v>11</v>
      </c>
      <c r="F329" s="23">
        <f>SUMIF([2]RouteID_Conversion!$J$2:$J$999,[2]AM_BoardingByRoute!$D$3:$D$426,[2]RouteID_Conversion!$K$2:$K$999)</f>
        <v>0</v>
      </c>
    </row>
    <row r="330" spans="1:6" ht="15.75" x14ac:dyDescent="0.25">
      <c r="A330" s="22" t="s">
        <v>816</v>
      </c>
      <c r="B330" s="22">
        <f t="shared" si="11"/>
        <v>4037</v>
      </c>
      <c r="C330" s="22" t="s">
        <v>817</v>
      </c>
      <c r="D330" s="1" t="str">
        <f t="shared" si="12"/>
        <v>KT</v>
      </c>
      <c r="E330" s="23">
        <v>17</v>
      </c>
      <c r="F330" s="23">
        <f>SUMIF([2]RouteID_Conversion!$J$2:$J$999,[2]AM_BoardingByRoute!$D$3:$D$426,[2]RouteID_Conversion!$K$2:$K$999)</f>
        <v>2.3214285969734183</v>
      </c>
    </row>
    <row r="331" spans="1:6" ht="15.75" x14ac:dyDescent="0.25">
      <c r="A331" s="22" t="s">
        <v>818</v>
      </c>
      <c r="B331" s="22">
        <f t="shared" si="11"/>
        <v>4041</v>
      </c>
      <c r="C331" s="22" t="s">
        <v>819</v>
      </c>
      <c r="D331" s="1" t="str">
        <f t="shared" si="12"/>
        <v>KT</v>
      </c>
      <c r="E331" s="23">
        <v>8</v>
      </c>
      <c r="F331" s="23">
        <f>SUMIF([2]RouteID_Conversion!$J$2:$J$999,[2]AM_BoardingByRoute!$D$3:$D$426,[2]RouteID_Conversion!$K$2:$K$999)</f>
        <v>3.065844058990467</v>
      </c>
    </row>
    <row r="332" spans="1:6" ht="15.75" x14ac:dyDescent="0.25">
      <c r="A332" s="22" t="s">
        <v>820</v>
      </c>
      <c r="B332" s="22">
        <f t="shared" si="11"/>
        <v>4081</v>
      </c>
      <c r="C332" s="22" t="s">
        <v>821</v>
      </c>
      <c r="D332" s="1" t="str">
        <f t="shared" si="12"/>
        <v>KT</v>
      </c>
      <c r="E332" s="23">
        <v>60</v>
      </c>
      <c r="F332" s="23">
        <f>SUMIF([2]RouteID_Conversion!$J$2:$J$999,[2]AM_BoardingByRoute!$D$3:$D$426,[2]RouteID_Conversion!$K$2:$K$999)</f>
        <v>0</v>
      </c>
    </row>
    <row r="333" spans="1:6" ht="15.75" x14ac:dyDescent="0.25">
      <c r="A333" s="22" t="s">
        <v>822</v>
      </c>
      <c r="B333" s="22">
        <f t="shared" si="11"/>
        <v>4085</v>
      </c>
      <c r="C333" s="22" t="s">
        <v>823</v>
      </c>
      <c r="D333" s="1" t="str">
        <f t="shared" si="12"/>
        <v>KT</v>
      </c>
      <c r="E333" s="23">
        <v>6</v>
      </c>
      <c r="F333" s="23">
        <f>SUMIF([2]RouteID_Conversion!$J$2:$J$999,[2]AM_BoardingByRoute!$D$3:$D$426,[2]RouteID_Conversion!$K$2:$K$999)</f>
        <v>4.79262530803679</v>
      </c>
    </row>
    <row r="334" spans="1:6" ht="15.75" x14ac:dyDescent="0.25">
      <c r="A334" s="22" t="s">
        <v>824</v>
      </c>
      <c r="B334" s="22">
        <f t="shared" si="11"/>
        <v>4086</v>
      </c>
      <c r="C334" s="22" t="s">
        <v>825</v>
      </c>
      <c r="D334" s="1" t="str">
        <f t="shared" si="12"/>
        <v>KT</v>
      </c>
      <c r="E334" s="23">
        <v>54</v>
      </c>
      <c r="F334" s="23">
        <f>SUMIF([2]RouteID_Conversion!$J$2:$J$999,[2]AM_BoardingByRoute!$D$3:$D$426,[2]RouteID_Conversion!$K$2:$K$999)</f>
        <v>1.25</v>
      </c>
    </row>
    <row r="335" spans="1:6" ht="15.75" x14ac:dyDescent="0.25">
      <c r="A335" s="22" t="s">
        <v>826</v>
      </c>
      <c r="B335" s="22">
        <f t="shared" si="11"/>
        <v>4090</v>
      </c>
      <c r="C335" s="22" t="s">
        <v>827</v>
      </c>
      <c r="D335" s="1" t="str">
        <f t="shared" si="12"/>
        <v>KT</v>
      </c>
      <c r="E335" s="23">
        <v>189</v>
      </c>
      <c r="F335" s="23">
        <f>SUMIF([2]RouteID_Conversion!$J$2:$J$999,[2]AM_BoardingByRoute!$D$3:$D$426,[2]RouteID_Conversion!$K$2:$K$999)</f>
        <v>27.471883893012972</v>
      </c>
    </row>
    <row r="336" spans="1:6" ht="15.75" x14ac:dyDescent="0.25">
      <c r="A336" s="22" t="s">
        <v>828</v>
      </c>
      <c r="B336" s="22">
        <f t="shared" si="11"/>
        <v>4091</v>
      </c>
      <c r="C336" s="22" t="s">
        <v>829</v>
      </c>
      <c r="D336" s="1" t="str">
        <f t="shared" si="12"/>
        <v>KT</v>
      </c>
      <c r="E336" s="23">
        <v>106</v>
      </c>
      <c r="F336" s="23">
        <f>SUMIF([2]RouteID_Conversion!$J$2:$J$999,[2]AM_BoardingByRoute!$D$3:$D$426,[2]RouteID_Conversion!$K$2:$K$999)</f>
        <v>182.31282162666292</v>
      </c>
    </row>
    <row r="337" spans="1:6" ht="15.75" x14ac:dyDescent="0.25">
      <c r="A337" s="22" t="s">
        <v>830</v>
      </c>
      <c r="B337" s="22">
        <f t="shared" si="11"/>
        <v>4092</v>
      </c>
      <c r="C337" s="22" t="s">
        <v>831</v>
      </c>
      <c r="D337" s="1" t="str">
        <f t="shared" si="12"/>
        <v>KT</v>
      </c>
      <c r="E337" s="23">
        <v>4</v>
      </c>
      <c r="F337" s="23">
        <f>SUMIF([2]RouteID_Conversion!$J$2:$J$999,[2]AM_BoardingByRoute!$D$3:$D$426,[2]RouteID_Conversion!$K$2:$K$999)</f>
        <v>70.180502459406682</v>
      </c>
    </row>
    <row r="338" spans="1:6" ht="15.75" x14ac:dyDescent="0.25">
      <c r="A338" s="22" t="s">
        <v>832</v>
      </c>
      <c r="B338" s="22">
        <f t="shared" si="11"/>
        <v>4093</v>
      </c>
      <c r="C338" s="22" t="s">
        <v>833</v>
      </c>
      <c r="D338" s="1" t="str">
        <f t="shared" si="12"/>
        <v>KT</v>
      </c>
      <c r="E338" s="23">
        <v>41</v>
      </c>
      <c r="F338" s="23">
        <f>SUMIF([2]RouteID_Conversion!$J$2:$J$999,[2]AM_BoardingByRoute!$D$3:$D$426,[2]RouteID_Conversion!$K$2:$K$999)</f>
        <v>16.652381896972642</v>
      </c>
    </row>
    <row r="339" spans="1:6" ht="15.75" x14ac:dyDescent="0.25">
      <c r="A339" s="22" t="s">
        <v>834</v>
      </c>
      <c r="B339" s="22">
        <f t="shared" si="11"/>
        <v>4094</v>
      </c>
      <c r="C339" s="22" t="s">
        <v>835</v>
      </c>
      <c r="D339" s="1" t="str">
        <f t="shared" si="12"/>
        <v>KT</v>
      </c>
      <c r="E339" s="23">
        <v>26</v>
      </c>
      <c r="F339" s="23">
        <f>SUMIF([2]RouteID_Conversion!$J$2:$J$999,[2]AM_BoardingByRoute!$D$3:$D$426,[2]RouteID_Conversion!$K$2:$K$999)</f>
        <v>23.810487508773711</v>
      </c>
    </row>
    <row r="340" spans="1:6" ht="15.75" x14ac:dyDescent="0.25">
      <c r="A340" s="22" t="s">
        <v>836</v>
      </c>
      <c r="B340" s="22">
        <f t="shared" si="11"/>
        <v>4095</v>
      </c>
      <c r="C340" s="22" t="s">
        <v>837</v>
      </c>
      <c r="D340" s="1" t="str">
        <f t="shared" si="12"/>
        <v>KT</v>
      </c>
      <c r="E340" s="23">
        <v>50</v>
      </c>
      <c r="F340" s="23">
        <f>SUMIF([2]RouteID_Conversion!$J$2:$J$999,[2]AM_BoardingByRoute!$D$3:$D$426,[2]RouteID_Conversion!$K$2:$K$999)</f>
        <v>14.282547235488879</v>
      </c>
    </row>
    <row r="341" spans="1:6" ht="15.75" x14ac:dyDescent="0.25">
      <c r="A341" s="22" t="s">
        <v>838</v>
      </c>
      <c r="B341" s="22">
        <f t="shared" si="11"/>
        <v>4096</v>
      </c>
      <c r="C341" s="22" t="s">
        <v>839</v>
      </c>
      <c r="D341" s="1" t="str">
        <f t="shared" si="12"/>
        <v>KT</v>
      </c>
      <c r="E341" s="23">
        <v>30</v>
      </c>
      <c r="F341" s="23">
        <f>SUMIF([2]RouteID_Conversion!$J$2:$J$999,[2]AM_BoardingByRoute!$D$3:$D$426,[2]RouteID_Conversion!$K$2:$K$999)</f>
        <v>18.548366785049428</v>
      </c>
    </row>
    <row r="342" spans="1:6" ht="15.75" x14ac:dyDescent="0.25">
      <c r="A342" s="22" t="s">
        <v>840</v>
      </c>
      <c r="B342" s="22">
        <f t="shared" si="11"/>
        <v>4097</v>
      </c>
      <c r="C342" s="22" t="s">
        <v>841</v>
      </c>
      <c r="D342" s="1" t="str">
        <f t="shared" si="12"/>
        <v>KT</v>
      </c>
      <c r="E342" s="23">
        <v>42</v>
      </c>
      <c r="F342" s="23">
        <f>SUMIF([2]RouteID_Conversion!$J$2:$J$999,[2]AM_BoardingByRoute!$D$3:$D$426,[2]RouteID_Conversion!$K$2:$K$999)</f>
        <v>1.3799999952316215</v>
      </c>
    </row>
    <row r="343" spans="1:6" ht="15.75" x14ac:dyDescent="0.25">
      <c r="A343" s="22" t="s">
        <v>842</v>
      </c>
      <c r="B343" s="22">
        <f t="shared" si="11"/>
        <v>4098</v>
      </c>
      <c r="C343" s="22" t="s">
        <v>843</v>
      </c>
      <c r="D343" s="1" t="str">
        <f t="shared" si="12"/>
        <v>KT</v>
      </c>
      <c r="E343" s="23">
        <v>27</v>
      </c>
      <c r="F343" s="23">
        <f>SUMIF([2]RouteID_Conversion!$J$2:$J$999,[2]AM_BoardingByRoute!$D$3:$D$426,[2]RouteID_Conversion!$K$2:$K$999)</f>
        <v>15.52499985694884</v>
      </c>
    </row>
    <row r="344" spans="1:6" ht="15.75" x14ac:dyDescent="0.25">
      <c r="A344" s="22" t="s">
        <v>844</v>
      </c>
      <c r="B344" s="22">
        <f t="shared" si="11"/>
        <v>4099</v>
      </c>
      <c r="C344" s="22" t="s">
        <v>845</v>
      </c>
      <c r="D344" s="1" t="str">
        <f t="shared" si="12"/>
        <v>KT</v>
      </c>
      <c r="E344" s="23">
        <v>30</v>
      </c>
      <c r="F344" s="23">
        <f>SUMIF([2]RouteID_Conversion!$J$2:$J$999,[2]AM_BoardingByRoute!$D$3:$D$426,[2]RouteID_Conversion!$K$2:$K$999)</f>
        <v>5.2999999523162824</v>
      </c>
    </row>
    <row r="345" spans="1:6" ht="15.75" x14ac:dyDescent="0.25">
      <c r="A345" s="22" t="s">
        <v>846</v>
      </c>
      <c r="B345" s="22">
        <f t="shared" si="11"/>
        <v>4106</v>
      </c>
      <c r="C345" s="22" t="s">
        <v>847</v>
      </c>
      <c r="D345" s="1" t="str">
        <f t="shared" si="12"/>
        <v>KT</v>
      </c>
      <c r="E345" s="23">
        <v>22</v>
      </c>
      <c r="F345" s="23">
        <f>SUMIF([2]RouteID_Conversion!$J$2:$J$999,[2]AM_BoardingByRoute!$D$3:$D$426,[2]RouteID_Conversion!$K$2:$K$999)</f>
        <v>9.375</v>
      </c>
    </row>
    <row r="346" spans="1:6" ht="15.75" x14ac:dyDescent="0.25">
      <c r="A346" s="22" t="s">
        <v>848</v>
      </c>
      <c r="B346" s="22">
        <f t="shared" ref="B346:B373" si="13">MID(A346,4,2)+4200</f>
        <v>4200</v>
      </c>
      <c r="C346" s="22" t="s">
        <v>849</v>
      </c>
      <c r="D346" s="1" t="str">
        <f t="shared" si="12"/>
        <v>KT</v>
      </c>
      <c r="E346" s="23">
        <v>20.272727272727273</v>
      </c>
      <c r="F346" s="23">
        <f>SUMIF([2]RouteID_Conversion!$J$2:$J$999,[2]AM_BoardingByRoute!$D$3:$D$426,[2]RouteID_Conversion!$K$2:$K$999)</f>
        <v>18.548366785049428</v>
      </c>
    </row>
    <row r="347" spans="1:6" ht="15.75" x14ac:dyDescent="0.25">
      <c r="A347" s="22" t="s">
        <v>850</v>
      </c>
      <c r="B347" s="22">
        <f t="shared" si="13"/>
        <v>4201</v>
      </c>
      <c r="C347" s="22" t="s">
        <v>851</v>
      </c>
      <c r="D347" s="1" t="str">
        <f t="shared" si="12"/>
        <v>KT</v>
      </c>
      <c r="E347" s="23">
        <v>28.40909090909091</v>
      </c>
      <c r="F347" s="23">
        <f>SUMIF([2]RouteID_Conversion!$J$2:$J$999,[2]AM_BoardingByRoute!$D$3:$D$426,[2]RouteID_Conversion!$K$2:$K$999)</f>
        <v>0</v>
      </c>
    </row>
    <row r="348" spans="1:6" ht="15.75" x14ac:dyDescent="0.25">
      <c r="A348" s="22" t="s">
        <v>852</v>
      </c>
      <c r="B348" s="22">
        <f t="shared" si="13"/>
        <v>4202</v>
      </c>
      <c r="C348" s="22" t="s">
        <v>853</v>
      </c>
      <c r="D348" s="1" t="str">
        <f t="shared" si="12"/>
        <v>KT</v>
      </c>
      <c r="E348" s="23">
        <v>30.272727272727273</v>
      </c>
      <c r="F348" s="23">
        <f>SUMIF([2]RouteID_Conversion!$J$2:$J$999,[2]AM_BoardingByRoute!$D$3:$D$426,[2]RouteID_Conversion!$K$2:$K$999)</f>
        <v>10.70580589771269</v>
      </c>
    </row>
    <row r="349" spans="1:6" ht="15.75" x14ac:dyDescent="0.25">
      <c r="A349" s="22" t="s">
        <v>854</v>
      </c>
      <c r="B349" s="22">
        <f t="shared" si="13"/>
        <v>4203</v>
      </c>
      <c r="C349" s="22" t="s">
        <v>855</v>
      </c>
      <c r="D349" s="1" t="str">
        <f t="shared" si="12"/>
        <v>KT</v>
      </c>
      <c r="E349" s="23">
        <v>21.863636363636363</v>
      </c>
      <c r="F349" s="23">
        <f>SUMIF([2]RouteID_Conversion!$J$2:$J$999,[2]AM_BoardingByRoute!$D$3:$D$426,[2]RouteID_Conversion!$K$2:$K$999)</f>
        <v>14.848719120025619</v>
      </c>
    </row>
    <row r="350" spans="1:6" ht="15.75" x14ac:dyDescent="0.25">
      <c r="A350" s="22" t="s">
        <v>856</v>
      </c>
      <c r="B350" s="22">
        <f t="shared" si="13"/>
        <v>4204</v>
      </c>
      <c r="C350" s="22" t="s">
        <v>857</v>
      </c>
      <c r="D350" s="1" t="str">
        <f t="shared" si="12"/>
        <v>KT</v>
      </c>
      <c r="E350" s="23">
        <v>32.772727272727273</v>
      </c>
      <c r="F350" s="23">
        <f>SUMIF([2]RouteID_Conversion!$J$2:$J$999,[2]AM_BoardingByRoute!$D$3:$D$426,[2]RouteID_Conversion!$K$2:$K$999)</f>
        <v>3.1153846979141231</v>
      </c>
    </row>
    <row r="351" spans="1:6" ht="15.75" x14ac:dyDescent="0.25">
      <c r="A351" s="22" t="s">
        <v>858</v>
      </c>
      <c r="B351" s="22">
        <f t="shared" si="13"/>
        <v>4205</v>
      </c>
      <c r="C351" s="22" t="s">
        <v>859</v>
      </c>
      <c r="D351" s="1" t="str">
        <f t="shared" si="12"/>
        <v>KT</v>
      </c>
      <c r="E351" s="23">
        <v>33.636363636363633</v>
      </c>
      <c r="F351" s="23">
        <f>SUMIF([2]RouteID_Conversion!$J$2:$J$999,[2]AM_BoardingByRoute!$D$3:$D$426,[2]RouteID_Conversion!$K$2:$K$999)</f>
        <v>31.832842826843219</v>
      </c>
    </row>
    <row r="352" spans="1:6" ht="15.75" x14ac:dyDescent="0.25">
      <c r="A352" s="22" t="s">
        <v>860</v>
      </c>
      <c r="B352" s="22">
        <f t="shared" si="13"/>
        <v>4206</v>
      </c>
      <c r="C352" s="22" t="s">
        <v>861</v>
      </c>
      <c r="D352" s="1" t="str">
        <f t="shared" si="12"/>
        <v>KT</v>
      </c>
      <c r="E352" s="23">
        <v>31.181818181818183</v>
      </c>
      <c r="F352" s="23">
        <f>SUMIF([2]RouteID_Conversion!$J$2:$J$999,[2]AM_BoardingByRoute!$D$3:$D$426,[2]RouteID_Conversion!$K$2:$K$999)</f>
        <v>28.379732131957908</v>
      </c>
    </row>
    <row r="353" spans="1:6" ht="15.75" x14ac:dyDescent="0.25">
      <c r="A353" s="22" t="s">
        <v>862</v>
      </c>
      <c r="B353" s="22">
        <f t="shared" si="13"/>
        <v>4207</v>
      </c>
      <c r="C353" s="22" t="s">
        <v>863</v>
      </c>
      <c r="D353" s="1" t="str">
        <f t="shared" si="12"/>
        <v>KT</v>
      </c>
      <c r="E353" s="23">
        <v>27.40909090909091</v>
      </c>
      <c r="F353" s="23">
        <f>SUMIF([2]RouteID_Conversion!$J$2:$J$999,[2]AM_BoardingByRoute!$D$3:$D$426,[2]RouteID_Conversion!$K$2:$K$999)</f>
        <v>26.923765182495053</v>
      </c>
    </row>
    <row r="354" spans="1:6" ht="15.75" x14ac:dyDescent="0.25">
      <c r="A354" s="22" t="s">
        <v>864</v>
      </c>
      <c r="B354" s="22">
        <f t="shared" si="13"/>
        <v>4208</v>
      </c>
      <c r="C354" s="22" t="s">
        <v>865</v>
      </c>
      <c r="D354" s="1" t="str">
        <f t="shared" si="12"/>
        <v>KT</v>
      </c>
      <c r="E354" s="23">
        <v>26.40909090909091</v>
      </c>
      <c r="F354" s="23">
        <f>SUMIF([2]RouteID_Conversion!$J$2:$J$999,[2]AM_BoardingByRoute!$D$3:$D$426,[2]RouteID_Conversion!$K$2:$K$999)</f>
        <v>8.779615163803081</v>
      </c>
    </row>
    <row r="355" spans="1:6" ht="15.75" x14ac:dyDescent="0.25">
      <c r="A355" s="22" t="s">
        <v>866</v>
      </c>
      <c r="B355" s="22">
        <f t="shared" si="13"/>
        <v>4209</v>
      </c>
      <c r="C355" s="22" t="s">
        <v>867</v>
      </c>
      <c r="D355" s="1" t="str">
        <f t="shared" si="12"/>
        <v>KT</v>
      </c>
      <c r="E355" s="23">
        <v>33.5</v>
      </c>
      <c r="F355" s="23">
        <f>SUMIF([2]RouteID_Conversion!$J$2:$J$999,[2]AM_BoardingByRoute!$D$3:$D$426,[2]RouteID_Conversion!$K$2:$K$999)</f>
        <v>24.808345794677727</v>
      </c>
    </row>
    <row r="356" spans="1:6" ht="15.75" x14ac:dyDescent="0.25">
      <c r="A356" s="22" t="s">
        <v>868</v>
      </c>
      <c r="B356" s="22">
        <f t="shared" si="13"/>
        <v>4210</v>
      </c>
      <c r="C356" s="22" t="s">
        <v>869</v>
      </c>
      <c r="D356" s="1" t="str">
        <f t="shared" si="12"/>
        <v>KT</v>
      </c>
      <c r="E356" s="23">
        <v>25.681818181818183</v>
      </c>
      <c r="F356" s="23">
        <f>SUMIF([2]RouteID_Conversion!$J$2:$J$999,[2]AM_BoardingByRoute!$D$3:$D$426,[2]RouteID_Conversion!$K$2:$K$999)</f>
        <v>28.363739013671779</v>
      </c>
    </row>
    <row r="357" spans="1:6" ht="15.75" x14ac:dyDescent="0.25">
      <c r="A357" s="22" t="s">
        <v>870</v>
      </c>
      <c r="B357" s="22">
        <f t="shared" si="13"/>
        <v>4211</v>
      </c>
      <c r="C357" s="22" t="s">
        <v>871</v>
      </c>
      <c r="D357" s="1" t="str">
        <f t="shared" si="12"/>
        <v>KT</v>
      </c>
      <c r="E357" s="23">
        <v>23.545454545454547</v>
      </c>
      <c r="F357" s="23">
        <f>SUMIF([2]RouteID_Conversion!$J$2:$J$999,[2]AM_BoardingByRoute!$D$3:$D$426,[2]RouteID_Conversion!$K$2:$K$999)</f>
        <v>48.443459510803095</v>
      </c>
    </row>
    <row r="358" spans="1:6" ht="15.75" x14ac:dyDescent="0.25">
      <c r="A358" s="22" t="s">
        <v>872</v>
      </c>
      <c r="B358" s="22">
        <f t="shared" si="13"/>
        <v>4212</v>
      </c>
      <c r="C358" s="22" t="s">
        <v>873</v>
      </c>
      <c r="D358" s="1" t="str">
        <f t="shared" si="12"/>
        <v>KT</v>
      </c>
      <c r="E358" s="23">
        <v>25.636363636363637</v>
      </c>
      <c r="F358" s="23">
        <f>SUMIF([2]RouteID_Conversion!$J$2:$J$999,[2]AM_BoardingByRoute!$D$3:$D$426,[2]RouteID_Conversion!$K$2:$K$999)</f>
        <v>31.479810714721619</v>
      </c>
    </row>
    <row r="359" spans="1:6" ht="15.75" x14ac:dyDescent="0.25">
      <c r="A359" s="22" t="s">
        <v>874</v>
      </c>
      <c r="B359" s="22">
        <f t="shared" si="13"/>
        <v>4213</v>
      </c>
      <c r="C359" s="22" t="s">
        <v>875</v>
      </c>
      <c r="D359" s="1" t="str">
        <f t="shared" si="12"/>
        <v>KT</v>
      </c>
      <c r="E359" s="23">
        <v>28</v>
      </c>
      <c r="F359" s="23">
        <f>SUMIF([2]RouteID_Conversion!$J$2:$J$999,[2]AM_BoardingByRoute!$D$3:$D$426,[2]RouteID_Conversion!$K$2:$K$999)</f>
        <v>17.076359510421739</v>
      </c>
    </row>
    <row r="360" spans="1:6" ht="15.75" x14ac:dyDescent="0.25">
      <c r="A360" s="22" t="s">
        <v>876</v>
      </c>
      <c r="B360" s="22">
        <f t="shared" si="13"/>
        <v>4214</v>
      </c>
      <c r="C360" s="22" t="s">
        <v>877</v>
      </c>
      <c r="D360" s="1" t="str">
        <f t="shared" si="12"/>
        <v>KT</v>
      </c>
      <c r="E360" s="23">
        <v>35.227272727272727</v>
      </c>
      <c r="F360" s="23">
        <f>SUMIF([2]RouteID_Conversion!$J$2:$J$999,[2]AM_BoardingByRoute!$D$3:$D$426,[2]RouteID_Conversion!$K$2:$K$999)</f>
        <v>5.88437712192533</v>
      </c>
    </row>
    <row r="361" spans="1:6" ht="15.75" x14ac:dyDescent="0.25">
      <c r="A361" s="22" t="s">
        <v>878</v>
      </c>
      <c r="B361" s="22">
        <f t="shared" si="13"/>
        <v>4215</v>
      </c>
      <c r="C361" s="22" t="s">
        <v>879</v>
      </c>
      <c r="D361" s="1" t="str">
        <f t="shared" si="12"/>
        <v>KT</v>
      </c>
      <c r="E361" s="23">
        <v>32.045454545454547</v>
      </c>
      <c r="F361" s="23">
        <f>SUMIF([2]RouteID_Conversion!$J$2:$J$999,[2]AM_BoardingByRoute!$D$3:$D$426,[2]RouteID_Conversion!$K$2:$K$999)</f>
        <v>18.459034442901601</v>
      </c>
    </row>
    <row r="362" spans="1:6" ht="15.75" x14ac:dyDescent="0.25">
      <c r="A362" s="22" t="s">
        <v>880</v>
      </c>
      <c r="B362" s="22">
        <f t="shared" si="13"/>
        <v>4216</v>
      </c>
      <c r="C362" s="22" t="s">
        <v>881</v>
      </c>
      <c r="D362" s="1" t="str">
        <f t="shared" si="12"/>
        <v>KT</v>
      </c>
      <c r="E362" s="23">
        <v>25.59090909090909</v>
      </c>
      <c r="F362" s="23">
        <f>SUMIF([2]RouteID_Conversion!$J$2:$J$999,[2]AM_BoardingByRoute!$D$3:$D$426,[2]RouteID_Conversion!$K$2:$K$999)</f>
        <v>65.634570121764995</v>
      </c>
    </row>
    <row r="363" spans="1:6" ht="15.75" x14ac:dyDescent="0.25">
      <c r="A363" s="22" t="s">
        <v>882</v>
      </c>
      <c r="B363" s="22">
        <f t="shared" si="13"/>
        <v>4217</v>
      </c>
      <c r="C363" s="22" t="s">
        <v>883</v>
      </c>
      <c r="D363" s="1" t="str">
        <f t="shared" si="12"/>
        <v>KT</v>
      </c>
      <c r="E363" s="23">
        <v>27.681818181818183</v>
      </c>
      <c r="F363" s="23">
        <f>SUMIF([2]RouteID_Conversion!$J$2:$J$999,[2]AM_BoardingByRoute!$D$3:$D$426,[2]RouteID_Conversion!$K$2:$K$999)</f>
        <v>15.832853794097879</v>
      </c>
    </row>
    <row r="364" spans="1:6" ht="15.75" x14ac:dyDescent="0.25">
      <c r="A364" s="22" t="s">
        <v>884</v>
      </c>
      <c r="B364" s="22">
        <f t="shared" si="13"/>
        <v>4218</v>
      </c>
      <c r="C364" s="22" t="s">
        <v>885</v>
      </c>
      <c r="D364" s="1" t="str">
        <f t="shared" si="12"/>
        <v>KT</v>
      </c>
      <c r="E364" s="23">
        <v>30</v>
      </c>
      <c r="F364" s="23">
        <f>SUMIF([2]RouteID_Conversion!$J$2:$J$999,[2]AM_BoardingByRoute!$D$3:$D$426,[2]RouteID_Conversion!$K$2:$K$999)</f>
        <v>10.08247852325438</v>
      </c>
    </row>
    <row r="365" spans="1:6" ht="15.75" x14ac:dyDescent="0.25">
      <c r="A365" s="22" t="s">
        <v>886</v>
      </c>
      <c r="B365" s="22">
        <f t="shared" si="13"/>
        <v>4219</v>
      </c>
      <c r="C365" s="22" t="s">
        <v>887</v>
      </c>
      <c r="D365" s="1" t="str">
        <f t="shared" si="12"/>
        <v>KT</v>
      </c>
      <c r="E365" s="23">
        <v>28.40909090909091</v>
      </c>
      <c r="F365" s="23">
        <f>SUMIF([2]RouteID_Conversion!$J$2:$J$999,[2]AM_BoardingByRoute!$D$3:$D$426,[2]RouteID_Conversion!$K$2:$K$999)</f>
        <v>25.794990062713591</v>
      </c>
    </row>
    <row r="366" spans="1:6" ht="15.75" x14ac:dyDescent="0.25">
      <c r="A366" s="22" t="s">
        <v>888</v>
      </c>
      <c r="B366" s="22">
        <f t="shared" si="13"/>
        <v>4220</v>
      </c>
      <c r="C366" s="22" t="s">
        <v>889</v>
      </c>
      <c r="D366" s="1" t="str">
        <f t="shared" si="12"/>
        <v>KT</v>
      </c>
      <c r="E366" s="23">
        <v>35.863636363636367</v>
      </c>
      <c r="F366" s="23">
        <f>SUMIF([2]RouteID_Conversion!$J$2:$J$999,[2]AM_BoardingByRoute!$D$3:$D$426,[2]RouteID_Conversion!$K$2:$K$999)</f>
        <v>49.630400657653695</v>
      </c>
    </row>
    <row r="367" spans="1:6" ht="15.75" x14ac:dyDescent="0.25">
      <c r="A367" s="22" t="s">
        <v>890</v>
      </c>
      <c r="B367" s="22">
        <f t="shared" si="13"/>
        <v>4221</v>
      </c>
      <c r="C367" s="22" t="s">
        <v>891</v>
      </c>
      <c r="D367" s="1" t="str">
        <f t="shared" si="12"/>
        <v>KT</v>
      </c>
      <c r="E367" s="23">
        <v>34.863636363636367</v>
      </c>
      <c r="F367" s="23">
        <f>SUMIF([2]RouteID_Conversion!$J$2:$J$999,[2]AM_BoardingByRoute!$D$3:$D$426,[2]RouteID_Conversion!$K$2:$K$999)</f>
        <v>9.6566019058227397</v>
      </c>
    </row>
    <row r="368" spans="1:6" ht="15.75" x14ac:dyDescent="0.25">
      <c r="A368" s="22" t="s">
        <v>892</v>
      </c>
      <c r="B368" s="22">
        <f t="shared" si="13"/>
        <v>4222</v>
      </c>
      <c r="C368" s="22" t="s">
        <v>893</v>
      </c>
      <c r="D368" s="1" t="str">
        <f t="shared" si="12"/>
        <v>KT</v>
      </c>
      <c r="E368" s="23">
        <v>30.454545454545453</v>
      </c>
      <c r="F368" s="23">
        <f>SUMIF([2]RouteID_Conversion!$J$2:$J$999,[2]AM_BoardingByRoute!$D$3:$D$426,[2]RouteID_Conversion!$K$2:$K$999)</f>
        <v>23.39079904556273</v>
      </c>
    </row>
    <row r="369" spans="1:6" ht="15.75" x14ac:dyDescent="0.25">
      <c r="A369" s="22" t="s">
        <v>894</v>
      </c>
      <c r="B369" s="22">
        <f t="shared" si="13"/>
        <v>4223</v>
      </c>
      <c r="C369" s="22" t="s">
        <v>895</v>
      </c>
      <c r="D369" s="1" t="str">
        <f t="shared" si="12"/>
        <v>KT</v>
      </c>
      <c r="E369" s="23">
        <v>30.136363636363637</v>
      </c>
      <c r="F369" s="23">
        <f>SUMIF([2]RouteID_Conversion!$J$2:$J$999,[2]AM_BoardingByRoute!$D$3:$D$426,[2]RouteID_Conversion!$K$2:$K$999)</f>
        <v>107.7688579559325</v>
      </c>
    </row>
    <row r="370" spans="1:6" ht="15.75" x14ac:dyDescent="0.25">
      <c r="A370" s="22" t="s">
        <v>896</v>
      </c>
      <c r="B370" s="22">
        <f t="shared" si="13"/>
        <v>4224</v>
      </c>
      <c r="C370" s="22" t="s">
        <v>897</v>
      </c>
      <c r="D370" s="1" t="str">
        <f t="shared" si="12"/>
        <v>KT</v>
      </c>
      <c r="E370" s="23">
        <v>31.59090909090909</v>
      </c>
      <c r="F370" s="23">
        <f>SUMIF([2]RouteID_Conversion!$J$2:$J$999,[2]AM_BoardingByRoute!$D$3:$D$426,[2]RouteID_Conversion!$K$2:$K$999)</f>
        <v>56.437853813171202</v>
      </c>
    </row>
    <row r="371" spans="1:6" ht="15.75" x14ac:dyDescent="0.25">
      <c r="A371" s="22" t="s">
        <v>898</v>
      </c>
      <c r="B371" s="22">
        <f t="shared" si="13"/>
        <v>4225</v>
      </c>
      <c r="C371" s="22" t="s">
        <v>899</v>
      </c>
      <c r="D371" s="1" t="str">
        <f t="shared" si="12"/>
        <v>KT</v>
      </c>
      <c r="E371" s="23">
        <v>32.272727272727273</v>
      </c>
      <c r="F371" s="23">
        <f>SUMIF([2]RouteID_Conversion!$J$2:$J$999,[2]AM_BoardingByRoute!$D$3:$D$426,[2]RouteID_Conversion!$K$2:$K$999)</f>
        <v>23.671495914459218</v>
      </c>
    </row>
    <row r="372" spans="1:6" ht="15.75" x14ac:dyDescent="0.25">
      <c r="A372" s="22" t="s">
        <v>900</v>
      </c>
      <c r="B372" s="22">
        <f t="shared" si="13"/>
        <v>4227</v>
      </c>
      <c r="C372" s="22" t="s">
        <v>901</v>
      </c>
      <c r="D372" s="1" t="str">
        <f t="shared" si="12"/>
        <v>KT</v>
      </c>
      <c r="E372" s="23">
        <v>16.727272727272727</v>
      </c>
      <c r="F372" s="23">
        <f>SUMIF([2]RouteID_Conversion!$J$2:$J$999,[2]AM_BoardingByRoute!$D$3:$D$426,[2]RouteID_Conversion!$K$2:$K$999)</f>
        <v>98.432559967040802</v>
      </c>
    </row>
    <row r="373" spans="1:6" ht="15.75" x14ac:dyDescent="0.25">
      <c r="A373" s="22" t="s">
        <v>902</v>
      </c>
      <c r="B373" s="22">
        <f t="shared" si="13"/>
        <v>4228</v>
      </c>
      <c r="C373" s="22" t="s">
        <v>903</v>
      </c>
      <c r="D373" s="1" t="str">
        <f t="shared" si="12"/>
        <v>KT</v>
      </c>
      <c r="E373" s="23">
        <v>15.954545454545455</v>
      </c>
      <c r="F373" s="23">
        <f>SUMIF([2]RouteID_Conversion!$J$2:$J$999,[2]AM_BoardingByRoute!$D$3:$D$426,[2]RouteID_Conversion!$K$2:$K$999)</f>
        <v>0</v>
      </c>
    </row>
    <row r="374" spans="1:6" ht="15.75" x14ac:dyDescent="0.25">
      <c r="A374" s="22" t="s">
        <v>904</v>
      </c>
      <c r="B374" s="22">
        <f t="shared" ref="B374:B395" si="14">MID(A374,3,3)+6000</f>
        <v>6510</v>
      </c>
      <c r="C374" s="22" t="s">
        <v>905</v>
      </c>
      <c r="D374" s="1" t="str">
        <f t="shared" si="12"/>
        <v>MK</v>
      </c>
      <c r="E374" s="23">
        <v>770.46738732584618</v>
      </c>
      <c r="F374" s="23">
        <f>SUMIF([2]RouteID_Conversion!$J$2:$J$999,[2]AM_BoardingByRoute!$D$3:$D$426,[2]RouteID_Conversion!$K$2:$K$999)</f>
        <v>0</v>
      </c>
    </row>
    <row r="375" spans="1:6" ht="15.75" x14ac:dyDescent="0.25">
      <c r="A375" s="22" t="s">
        <v>906</v>
      </c>
      <c r="B375" s="22">
        <f t="shared" si="14"/>
        <v>6511</v>
      </c>
      <c r="C375" s="22" t="s">
        <v>907</v>
      </c>
      <c r="D375" s="1" t="str">
        <f t="shared" si="12"/>
        <v>MK</v>
      </c>
      <c r="E375" s="23">
        <v>825.79951282012041</v>
      </c>
      <c r="F375" s="23">
        <f>SUMIF([2]RouteID_Conversion!$J$2:$J$999,[2]AM_BoardingByRoute!$D$3:$D$426,[2]RouteID_Conversion!$K$2:$K$999)</f>
        <v>765.46565628051519</v>
      </c>
    </row>
    <row r="376" spans="1:6" ht="15.75" x14ac:dyDescent="0.25">
      <c r="A376" s="22" t="s">
        <v>908</v>
      </c>
      <c r="B376" s="22">
        <f t="shared" si="14"/>
        <v>6522</v>
      </c>
      <c r="C376" s="22" t="s">
        <v>909</v>
      </c>
      <c r="D376" s="1" t="str">
        <f t="shared" si="12"/>
        <v>MK</v>
      </c>
      <c r="E376" s="23">
        <v>811.5</v>
      </c>
      <c r="F376" s="23">
        <f>SUMIF([2]RouteID_Conversion!$J$2:$J$999,[2]AM_BoardingByRoute!$D$3:$D$426,[2]RouteID_Conversion!$K$2:$K$999)</f>
        <v>873.56260871887071</v>
      </c>
    </row>
    <row r="377" spans="1:6" ht="15.75" x14ac:dyDescent="0.25">
      <c r="A377" s="22" t="s">
        <v>910</v>
      </c>
      <c r="B377" s="22">
        <f t="shared" si="14"/>
        <v>6532</v>
      </c>
      <c r="C377" s="22" t="s">
        <v>911</v>
      </c>
      <c r="D377" s="1" t="str">
        <f t="shared" si="12"/>
        <v>MK</v>
      </c>
      <c r="E377" s="23">
        <v>356.58758311540225</v>
      </c>
      <c r="F377" s="23">
        <f>SUMIF([2]RouteID_Conversion!$J$2:$J$999,[2]AM_BoardingByRoute!$D$3:$D$426,[2]RouteID_Conversion!$K$2:$K$999)</f>
        <v>840.2871551513648</v>
      </c>
    </row>
    <row r="378" spans="1:6" ht="15.75" x14ac:dyDescent="0.25">
      <c r="A378" s="22" t="s">
        <v>912</v>
      </c>
      <c r="B378" s="22">
        <f t="shared" si="14"/>
        <v>6535</v>
      </c>
      <c r="C378" s="22" t="s">
        <v>913</v>
      </c>
      <c r="D378" s="1" t="str">
        <f t="shared" si="12"/>
        <v>MK</v>
      </c>
      <c r="E378" s="23">
        <v>419.78506038345648</v>
      </c>
      <c r="F378" s="23">
        <f>SUMIF([2]RouteID_Conversion!$J$2:$J$999,[2]AM_BoardingByRoute!$D$3:$D$426,[2]RouteID_Conversion!$K$2:$K$999)</f>
        <v>199.07278442382801</v>
      </c>
    </row>
    <row r="379" spans="1:6" ht="15.75" x14ac:dyDescent="0.25">
      <c r="A379" s="22" t="s">
        <v>914</v>
      </c>
      <c r="B379" s="22">
        <f t="shared" si="14"/>
        <v>6540</v>
      </c>
      <c r="C379" s="22" t="s">
        <v>915</v>
      </c>
      <c r="D379" s="1" t="str">
        <f t="shared" si="12"/>
        <v>MK</v>
      </c>
      <c r="E379" s="23">
        <v>334.8</v>
      </c>
      <c r="F379" s="23">
        <f>SUMIF([2]RouteID_Conversion!$J$2:$J$999,[2]AM_BoardingByRoute!$D$3:$D$426,[2]RouteID_Conversion!$K$2:$K$999)</f>
        <v>1781.8648147582994</v>
      </c>
    </row>
    <row r="380" spans="1:6" ht="15.75" x14ac:dyDescent="0.25">
      <c r="A380" s="22" t="s">
        <v>916</v>
      </c>
      <c r="B380" s="22">
        <f t="shared" si="14"/>
        <v>6545</v>
      </c>
      <c r="C380" s="22" t="s">
        <v>917</v>
      </c>
      <c r="D380" s="1" t="str">
        <f t="shared" si="12"/>
        <v>MK</v>
      </c>
      <c r="E380" s="23">
        <v>1801.2</v>
      </c>
      <c r="F380" s="23">
        <f>SUMIF([2]RouteID_Conversion!$J$2:$J$999,[2]AM_BoardingByRoute!$D$3:$D$426,[2]RouteID_Conversion!$K$2:$K$999)</f>
        <v>581.84638214111294</v>
      </c>
    </row>
    <row r="381" spans="1:6" ht="15.75" x14ac:dyDescent="0.25">
      <c r="A381" s="22" t="s">
        <v>918</v>
      </c>
      <c r="B381" s="22">
        <f t="shared" si="14"/>
        <v>6550</v>
      </c>
      <c r="C381" s="22" t="s">
        <v>919</v>
      </c>
      <c r="D381" s="1" t="str">
        <f t="shared" si="12"/>
        <v>MK</v>
      </c>
      <c r="E381" s="23">
        <v>1999.2</v>
      </c>
      <c r="F381" s="23">
        <f>SUMIF([2]RouteID_Conversion!$J$2:$J$999,[2]AM_BoardingByRoute!$D$3:$D$426,[2]RouteID_Conversion!$K$2:$K$999)</f>
        <v>3679.1333312988222</v>
      </c>
    </row>
    <row r="382" spans="1:6" ht="15.75" x14ac:dyDescent="0.25">
      <c r="A382" s="22" t="s">
        <v>920</v>
      </c>
      <c r="B382" s="22">
        <f t="shared" si="14"/>
        <v>6554</v>
      </c>
      <c r="C382" s="22" t="s">
        <v>921</v>
      </c>
      <c r="D382" s="1" t="str">
        <f t="shared" si="12"/>
        <v>MK</v>
      </c>
      <c r="E382" s="23">
        <v>388.2</v>
      </c>
      <c r="F382" s="23">
        <f>SUMIF([2]RouteID_Conversion!$J$2:$J$999,[2]AM_BoardingByRoute!$D$3:$D$426,[2]RouteID_Conversion!$K$2:$K$999)</f>
        <v>4335.0994606018012</v>
      </c>
    </row>
    <row r="383" spans="1:6" ht="15.75" x14ac:dyDescent="0.25">
      <c r="A383" s="22" t="s">
        <v>922</v>
      </c>
      <c r="B383" s="22">
        <f t="shared" si="14"/>
        <v>6555</v>
      </c>
      <c r="C383" s="22" t="s">
        <v>923</v>
      </c>
      <c r="D383" s="1" t="str">
        <f t="shared" si="12"/>
        <v>MK</v>
      </c>
      <c r="E383" s="23">
        <v>205.4</v>
      </c>
      <c r="F383" s="23">
        <f>SUMIF([2]RouteID_Conversion!$J$2:$J$999,[2]AM_BoardingByRoute!$D$3:$D$426,[2]RouteID_Conversion!$K$2:$K$999)</f>
        <v>694.62707901000829</v>
      </c>
    </row>
    <row r="384" spans="1:6" ht="15.75" x14ac:dyDescent="0.25">
      <c r="A384" s="22" t="s">
        <v>924</v>
      </c>
      <c r="B384" s="22">
        <f t="shared" si="14"/>
        <v>6556</v>
      </c>
      <c r="C384" s="22" t="s">
        <v>925</v>
      </c>
      <c r="D384" s="1" t="str">
        <f t="shared" si="12"/>
        <v>MK</v>
      </c>
      <c r="E384" s="23">
        <v>260.3</v>
      </c>
      <c r="F384" s="23">
        <f>SUMIF([2]RouteID_Conversion!$J$2:$J$999,[2]AM_BoardingByRoute!$D$3:$D$426,[2]RouteID_Conversion!$K$2:$K$999)</f>
        <v>200.27739906311021</v>
      </c>
    </row>
    <row r="385" spans="1:6" ht="15.75" x14ac:dyDescent="0.25">
      <c r="A385" s="22" t="s">
        <v>926</v>
      </c>
      <c r="B385" s="22">
        <f t="shared" si="14"/>
        <v>6560</v>
      </c>
      <c r="C385" s="22" t="s">
        <v>927</v>
      </c>
      <c r="D385" s="1" t="str">
        <f t="shared" si="12"/>
        <v>MK</v>
      </c>
      <c r="E385" s="23">
        <v>375.2</v>
      </c>
      <c r="F385" s="23">
        <f>SUMIF([2]RouteID_Conversion!$J$2:$J$999,[2]AM_BoardingByRoute!$D$3:$D$426,[2]RouteID_Conversion!$K$2:$K$999)</f>
        <v>263.98800182342501</v>
      </c>
    </row>
    <row r="386" spans="1:6" ht="15.75" x14ac:dyDescent="0.25">
      <c r="A386" s="22" t="s">
        <v>928</v>
      </c>
      <c r="B386" s="22">
        <f t="shared" si="14"/>
        <v>6566</v>
      </c>
      <c r="C386" s="22" t="s">
        <v>929</v>
      </c>
      <c r="D386" s="1" t="str">
        <f t="shared" ref="D386:D425" si="15">MID(A386,1,2)</f>
        <v>MK</v>
      </c>
      <c r="E386" s="23">
        <v>666.2</v>
      </c>
      <c r="F386" s="23">
        <f>SUMIF([2]RouteID_Conversion!$J$2:$J$999,[2]AM_BoardingByRoute!$D$3:$D$426,[2]RouteID_Conversion!$K$2:$K$999)</f>
        <v>819.47416496276651</v>
      </c>
    </row>
    <row r="387" spans="1:6" ht="15.75" x14ac:dyDescent="0.25">
      <c r="A387" s="22" t="s">
        <v>930</v>
      </c>
      <c r="B387" s="22">
        <f t="shared" si="14"/>
        <v>6574</v>
      </c>
      <c r="C387" s="22" t="s">
        <v>931</v>
      </c>
      <c r="D387" s="1" t="str">
        <f t="shared" si="15"/>
        <v>PT</v>
      </c>
      <c r="E387" s="23">
        <v>667.9431511888921</v>
      </c>
      <c r="F387" s="23">
        <f>SUMIF([2]RouteID_Conversion!$J$2:$J$999,[2]AM_BoardingByRoute!$D$3:$D$426,[2]RouteID_Conversion!$K$2:$K$999)</f>
        <v>1371.0197601318328</v>
      </c>
    </row>
    <row r="388" spans="1:6" ht="15.75" x14ac:dyDescent="0.25">
      <c r="A388" s="22" t="s">
        <v>932</v>
      </c>
      <c r="B388" s="22">
        <f t="shared" si="14"/>
        <v>6577</v>
      </c>
      <c r="C388" s="22" t="s">
        <v>933</v>
      </c>
      <c r="D388" s="1" t="str">
        <f t="shared" si="15"/>
        <v>MK</v>
      </c>
      <c r="E388" s="23">
        <v>505.1</v>
      </c>
      <c r="F388" s="23">
        <f>SUMIF([2]RouteID_Conversion!$J$2:$J$999,[2]AM_BoardingByRoute!$D$3:$D$426,[2]RouteID_Conversion!$K$2:$K$999)</f>
        <v>390.91970443725563</v>
      </c>
    </row>
    <row r="389" spans="1:6" ht="15.75" x14ac:dyDescent="0.25">
      <c r="A389" s="22" t="s">
        <v>934</v>
      </c>
      <c r="B389" s="22">
        <f t="shared" si="14"/>
        <v>6578</v>
      </c>
      <c r="C389" s="22" t="s">
        <v>935</v>
      </c>
      <c r="D389" s="1" t="str">
        <f t="shared" si="15"/>
        <v>PT</v>
      </c>
      <c r="E389" s="23">
        <v>250.82981347144971</v>
      </c>
      <c r="F389" s="23">
        <f>SUMIF([2]RouteID_Conversion!$J$2:$J$999,[2]AM_BoardingByRoute!$D$3:$D$426,[2]RouteID_Conversion!$K$2:$K$999)</f>
        <v>71.216073036193706</v>
      </c>
    </row>
    <row r="390" spans="1:6" ht="15.75" x14ac:dyDescent="0.25">
      <c r="A390" s="22" t="s">
        <v>936</v>
      </c>
      <c r="B390" s="22">
        <f t="shared" si="14"/>
        <v>6586</v>
      </c>
      <c r="C390" s="22" t="s">
        <v>937</v>
      </c>
      <c r="D390" s="1" t="str">
        <f t="shared" si="15"/>
        <v>ST</v>
      </c>
      <c r="E390" s="23">
        <v>128.49238167578321</v>
      </c>
      <c r="F390" s="23">
        <f>SUMIF([2]RouteID_Conversion!$J$2:$J$999,[2]AM_BoardingByRoute!$D$3:$D$426,[2]RouteID_Conversion!$K$2:$K$999)</f>
        <v>53.358569443225733</v>
      </c>
    </row>
    <row r="391" spans="1:6" ht="15.75" x14ac:dyDescent="0.25">
      <c r="A391" s="22" t="s">
        <v>938</v>
      </c>
      <c r="B391" s="22">
        <f t="shared" si="14"/>
        <v>6590</v>
      </c>
      <c r="C391" s="22" t="s">
        <v>939</v>
      </c>
      <c r="D391" s="1" t="str">
        <f t="shared" si="15"/>
        <v>ST</v>
      </c>
      <c r="E391" s="23">
        <v>476.96491931030135</v>
      </c>
      <c r="F391" s="23">
        <f>SUMIF([2]RouteID_Conversion!$J$2:$J$999,[2]AM_BoardingByRoute!$D$3:$D$426,[2]RouteID_Conversion!$K$2:$K$999)</f>
        <v>99.220855712890398</v>
      </c>
    </row>
    <row r="392" spans="1:6" ht="15.75" x14ac:dyDescent="0.25">
      <c r="A392" s="22" t="s">
        <v>940</v>
      </c>
      <c r="B392" s="22">
        <f t="shared" si="14"/>
        <v>6592</v>
      </c>
      <c r="C392" s="22" t="s">
        <v>941</v>
      </c>
      <c r="D392" s="1" t="str">
        <f t="shared" si="15"/>
        <v>ST</v>
      </c>
      <c r="E392" s="23">
        <v>228.91919067306267</v>
      </c>
      <c r="F392" s="23">
        <f>SUMIF([2]RouteID_Conversion!$J$2:$J$999,[2]AM_BoardingByRoute!$D$3:$D$426,[2]RouteID_Conversion!$K$2:$K$999)</f>
        <v>895.08201408385958</v>
      </c>
    </row>
    <row r="393" spans="1:6" ht="15.75" x14ac:dyDescent="0.25">
      <c r="A393" s="22" t="s">
        <v>942</v>
      </c>
      <c r="B393" s="22">
        <f t="shared" si="14"/>
        <v>6594</v>
      </c>
      <c r="C393" s="22" t="s">
        <v>943</v>
      </c>
      <c r="D393" s="1" t="str">
        <f t="shared" si="15"/>
        <v>ST</v>
      </c>
      <c r="E393" s="23">
        <v>483.0075070222212</v>
      </c>
      <c r="F393" s="23">
        <f>SUMIF([2]RouteID_Conversion!$J$2:$J$999,[2]AM_BoardingByRoute!$D$3:$D$426,[2]RouteID_Conversion!$K$2:$K$999)</f>
        <v>475.6821005344388</v>
      </c>
    </row>
    <row r="394" spans="1:6" ht="15.75" x14ac:dyDescent="0.25">
      <c r="A394" s="22" t="s">
        <v>944</v>
      </c>
      <c r="B394" s="22">
        <f t="shared" si="14"/>
        <v>6595</v>
      </c>
      <c r="C394" s="22" t="s">
        <v>945</v>
      </c>
      <c r="D394" s="1" t="str">
        <f t="shared" si="15"/>
        <v>ST</v>
      </c>
      <c r="E394" s="23">
        <v>134</v>
      </c>
      <c r="F394" s="23">
        <f>SUMIF([2]RouteID_Conversion!$J$2:$J$999,[2]AM_BoardingByRoute!$D$3:$D$426,[2]RouteID_Conversion!$K$2:$K$999)</f>
        <v>219.33415031433071</v>
      </c>
    </row>
    <row r="395" spans="1:6" ht="15.75" x14ac:dyDescent="0.25">
      <c r="A395" s="22" t="s">
        <v>946</v>
      </c>
      <c r="B395" s="22">
        <f t="shared" si="14"/>
        <v>6599</v>
      </c>
      <c r="C395" s="22" t="s">
        <v>947</v>
      </c>
      <c r="D395" s="1" t="str">
        <f t="shared" si="15"/>
        <v>ST</v>
      </c>
      <c r="E395" s="23">
        <v>20.886878599260136</v>
      </c>
      <c r="F395" s="23">
        <f>SUMIF([2]RouteID_Conversion!$J$2:$J$999,[2]AM_BoardingByRoute!$D$3:$D$426,[2]RouteID_Conversion!$K$2:$K$999)</f>
        <v>141.5113143920897</v>
      </c>
    </row>
    <row r="396" spans="1:6" ht="15.75" x14ac:dyDescent="0.25">
      <c r="A396" s="22" t="s">
        <v>948</v>
      </c>
      <c r="B396" s="22">
        <f t="shared" ref="B396:B413" si="16">MID(A396,3,3)+7000</f>
        <v>7002</v>
      </c>
      <c r="C396" s="22" t="s">
        <v>949</v>
      </c>
      <c r="D396" s="1" t="str">
        <f t="shared" si="15"/>
        <v>ET</v>
      </c>
      <c r="E396" s="23">
        <v>54.590909090909093</v>
      </c>
      <c r="F396" s="23">
        <f>SUMIF([2]RouteID_Conversion!$J$2:$J$999,[2]AM_BoardingByRoute!$D$3:$D$426,[2]RouteID_Conversion!$K$2:$K$999)</f>
        <v>940.03137796744477</v>
      </c>
    </row>
    <row r="397" spans="1:6" ht="15.75" x14ac:dyDescent="0.25">
      <c r="A397" s="22" t="s">
        <v>950</v>
      </c>
      <c r="B397" s="22">
        <f t="shared" si="16"/>
        <v>7003</v>
      </c>
      <c r="C397" s="22" t="s">
        <v>951</v>
      </c>
      <c r="D397" s="1" t="str">
        <f t="shared" si="15"/>
        <v>ET</v>
      </c>
      <c r="E397" s="23">
        <v>73.318181818181813</v>
      </c>
      <c r="F397" s="23">
        <f>SUMIF([2]RouteID_Conversion!$J$2:$J$999,[2]AM_BoardingByRoute!$D$3:$D$426,[2]RouteID_Conversion!$K$2:$K$999)</f>
        <v>135.35621643066389</v>
      </c>
    </row>
    <row r="398" spans="1:6" ht="15.75" x14ac:dyDescent="0.25">
      <c r="A398" s="22" t="s">
        <v>952</v>
      </c>
      <c r="B398" s="22">
        <f t="shared" si="16"/>
        <v>7004</v>
      </c>
      <c r="C398" s="22" t="s">
        <v>953</v>
      </c>
      <c r="D398" s="1" t="str">
        <f t="shared" si="15"/>
        <v>ET</v>
      </c>
      <c r="E398" s="23">
        <v>30.90909090909091</v>
      </c>
      <c r="F398" s="23">
        <f>SUMIF([2]RouteID_Conversion!$J$2:$J$999,[2]AM_BoardingByRoute!$D$3:$D$426,[2]RouteID_Conversion!$K$2:$K$999)</f>
        <v>444.56584548950138</v>
      </c>
    </row>
    <row r="399" spans="1:6" ht="15.75" x14ac:dyDescent="0.25">
      <c r="A399" s="22" t="s">
        <v>954</v>
      </c>
      <c r="B399" s="22">
        <f t="shared" si="16"/>
        <v>7005</v>
      </c>
      <c r="C399" s="22" t="s">
        <v>955</v>
      </c>
      <c r="D399" s="1" t="str">
        <f t="shared" si="15"/>
        <v>ET</v>
      </c>
      <c r="E399" s="23">
        <v>24.636363636363637</v>
      </c>
      <c r="F399" s="23">
        <f>SUMIF([2]RouteID_Conversion!$J$2:$J$999,[2]AM_BoardingByRoute!$D$3:$D$426,[2]RouteID_Conversion!$K$2:$K$999)</f>
        <v>241.13842010498041</v>
      </c>
    </row>
    <row r="400" spans="1:6" ht="15.75" x14ac:dyDescent="0.25">
      <c r="A400" s="22" t="s">
        <v>956</v>
      </c>
      <c r="B400" s="22">
        <f t="shared" si="16"/>
        <v>7007</v>
      </c>
      <c r="C400" s="22" t="s">
        <v>957</v>
      </c>
      <c r="D400" s="1" t="str">
        <f t="shared" si="15"/>
        <v>ET</v>
      </c>
      <c r="E400" s="23">
        <v>267.72727272727275</v>
      </c>
      <c r="F400" s="23">
        <f>SUMIF([2]RouteID_Conversion!$J$2:$J$999,[2]AM_BoardingByRoute!$D$3:$D$426,[2]RouteID_Conversion!$K$2:$K$999)</f>
        <v>1.579740226268767</v>
      </c>
    </row>
    <row r="401" spans="1:6" ht="15.75" x14ac:dyDescent="0.25">
      <c r="A401" s="22" t="s">
        <v>958</v>
      </c>
      <c r="B401" s="22">
        <f t="shared" si="16"/>
        <v>7008</v>
      </c>
      <c r="C401" s="22" t="s">
        <v>959</v>
      </c>
      <c r="D401" s="1" t="str">
        <f t="shared" si="15"/>
        <v>ET</v>
      </c>
      <c r="E401" s="23">
        <v>94.36363636363636</v>
      </c>
      <c r="F401" s="23">
        <f>SUMIF([2]RouteID_Conversion!$J$2:$J$999,[2]AM_BoardingByRoute!$D$3:$D$426,[2]RouteID_Conversion!$K$2:$K$999)</f>
        <v>230.05519723892186</v>
      </c>
    </row>
    <row r="402" spans="1:6" ht="15.75" x14ac:dyDescent="0.25">
      <c r="A402" s="22" t="s">
        <v>960</v>
      </c>
      <c r="B402" s="22">
        <f t="shared" si="16"/>
        <v>7009</v>
      </c>
      <c r="C402" s="22" t="s">
        <v>961</v>
      </c>
      <c r="D402" s="1" t="str">
        <f t="shared" si="15"/>
        <v>ET</v>
      </c>
      <c r="E402" s="23">
        <v>387.45454545454544</v>
      </c>
      <c r="F402" s="23">
        <f>SUMIF([2]RouteID_Conversion!$J$2:$J$999,[2]AM_BoardingByRoute!$D$3:$D$426,[2]RouteID_Conversion!$K$2:$K$999)</f>
        <v>398.10556411743141</v>
      </c>
    </row>
    <row r="403" spans="1:6" ht="15.75" x14ac:dyDescent="0.25">
      <c r="A403" s="22" t="s">
        <v>962</v>
      </c>
      <c r="B403" s="22">
        <f t="shared" si="16"/>
        <v>7012</v>
      </c>
      <c r="C403" s="22" t="s">
        <v>963</v>
      </c>
      <c r="D403" s="1" t="str">
        <f t="shared" si="15"/>
        <v>ET</v>
      </c>
      <c r="E403" s="23">
        <v>22.545454545454547</v>
      </c>
      <c r="F403" s="23">
        <f>SUMIF([2]RouteID_Conversion!$J$2:$J$999,[2]AM_BoardingByRoute!$D$3:$D$426,[2]RouteID_Conversion!$K$2:$K$999)</f>
        <v>280.56724351644436</v>
      </c>
    </row>
    <row r="404" spans="1:6" ht="15.75" x14ac:dyDescent="0.25">
      <c r="A404" s="22" t="s">
        <v>964</v>
      </c>
      <c r="B404" s="22">
        <f t="shared" si="16"/>
        <v>7014</v>
      </c>
      <c r="C404" s="22" t="s">
        <v>965</v>
      </c>
      <c r="D404" s="1" t="str">
        <f t="shared" si="15"/>
        <v>ET</v>
      </c>
      <c r="E404" s="23">
        <v>18.181818181818183</v>
      </c>
      <c r="F404" s="23">
        <f>SUMIF([2]RouteID_Conversion!$J$2:$J$999,[2]AM_BoardingByRoute!$D$3:$D$426,[2]RouteID_Conversion!$K$2:$K$999)</f>
        <v>44.133047103881722</v>
      </c>
    </row>
    <row r="405" spans="1:6" ht="15.75" x14ac:dyDescent="0.25">
      <c r="A405" s="22" t="s">
        <v>966</v>
      </c>
      <c r="B405" s="22">
        <f t="shared" si="16"/>
        <v>7017</v>
      </c>
      <c r="C405" s="22" t="s">
        <v>967</v>
      </c>
      <c r="D405" s="1" t="str">
        <f t="shared" si="15"/>
        <v>ET</v>
      </c>
      <c r="E405" s="23">
        <v>50</v>
      </c>
      <c r="F405" s="23">
        <f>SUMIF([2]RouteID_Conversion!$J$2:$J$999,[2]AM_BoardingByRoute!$D$3:$D$426,[2]RouteID_Conversion!$K$2:$K$999)</f>
        <v>112.26157379150371</v>
      </c>
    </row>
    <row r="406" spans="1:6" ht="15.75" x14ac:dyDescent="0.25">
      <c r="A406" s="22" t="s">
        <v>968</v>
      </c>
      <c r="B406" s="22">
        <f t="shared" si="16"/>
        <v>7018</v>
      </c>
      <c r="C406" s="22" t="s">
        <v>969</v>
      </c>
      <c r="D406" s="1" t="str">
        <f t="shared" si="15"/>
        <v>ET</v>
      </c>
      <c r="E406" s="23">
        <v>78.409090909090907</v>
      </c>
      <c r="F406" s="23">
        <f>SUMIF([2]RouteID_Conversion!$J$2:$J$999,[2]AM_BoardingByRoute!$D$3:$D$426,[2]RouteID_Conversion!$K$2:$K$999)</f>
        <v>262.8771533966061</v>
      </c>
    </row>
    <row r="407" spans="1:6" ht="15.75" x14ac:dyDescent="0.25">
      <c r="A407" s="22" t="s">
        <v>970</v>
      </c>
      <c r="B407" s="22">
        <f t="shared" si="16"/>
        <v>7025</v>
      </c>
      <c r="C407" s="22" t="s">
        <v>971</v>
      </c>
      <c r="D407" s="1" t="str">
        <f t="shared" si="15"/>
        <v>ET</v>
      </c>
      <c r="E407" s="23">
        <v>23.59090909090909</v>
      </c>
      <c r="F407" s="23">
        <f>SUMIF([2]RouteID_Conversion!$J$2:$J$999,[2]AM_BoardingByRoute!$D$3:$D$426,[2]RouteID_Conversion!$K$2:$K$999)</f>
        <v>130.31023406982411</v>
      </c>
    </row>
    <row r="408" spans="1:6" ht="15.75" x14ac:dyDescent="0.25">
      <c r="A408" s="22" t="s">
        <v>972</v>
      </c>
      <c r="B408" s="22">
        <f t="shared" si="16"/>
        <v>7027</v>
      </c>
      <c r="C408" s="22" t="s">
        <v>973</v>
      </c>
      <c r="D408" s="1" t="str">
        <f t="shared" si="15"/>
        <v>ET</v>
      </c>
      <c r="E408" s="23">
        <v>14</v>
      </c>
      <c r="F408" s="23">
        <f>SUMIF([2]RouteID_Conversion!$J$2:$J$999,[2]AM_BoardingByRoute!$D$3:$D$426,[2]RouteID_Conversion!$K$2:$K$999)</f>
        <v>86.403608322143398</v>
      </c>
    </row>
    <row r="409" spans="1:6" ht="15.75" x14ac:dyDescent="0.25">
      <c r="A409" s="22" t="s">
        <v>974</v>
      </c>
      <c r="B409" s="22">
        <f t="shared" si="16"/>
        <v>7029</v>
      </c>
      <c r="C409" s="22" t="s">
        <v>975</v>
      </c>
      <c r="D409" s="1" t="str">
        <f t="shared" si="15"/>
        <v>ET</v>
      </c>
      <c r="E409" s="23">
        <v>189.63636363636363</v>
      </c>
      <c r="F409" s="23">
        <f>SUMIF([2]RouteID_Conversion!$J$2:$J$999,[2]AM_BoardingByRoute!$D$3:$D$426,[2]RouteID_Conversion!$K$2:$K$999)</f>
        <v>105.79213237762433</v>
      </c>
    </row>
    <row r="410" spans="1:6" ht="15.75" x14ac:dyDescent="0.25">
      <c r="A410" s="22" t="s">
        <v>976</v>
      </c>
      <c r="B410" s="22">
        <f t="shared" si="16"/>
        <v>7070</v>
      </c>
      <c r="C410" s="22" t="s">
        <v>977</v>
      </c>
      <c r="D410" s="1" t="str">
        <f t="shared" si="15"/>
        <v>ET</v>
      </c>
      <c r="E410" s="23">
        <v>57.454545454545453</v>
      </c>
      <c r="F410" s="23">
        <f>SUMIF([2]RouteID_Conversion!$J$2:$J$999,[2]AM_BoardingByRoute!$D$3:$D$426,[2]RouteID_Conversion!$K$2:$K$999)</f>
        <v>152.17706680297832</v>
      </c>
    </row>
    <row r="411" spans="1:6" ht="15.75" x14ac:dyDescent="0.25">
      <c r="A411" s="22" t="s">
        <v>978</v>
      </c>
      <c r="B411" s="22">
        <f t="shared" si="16"/>
        <v>7079</v>
      </c>
      <c r="C411" s="22" t="s">
        <v>979</v>
      </c>
      <c r="D411" s="1" t="str">
        <f t="shared" si="15"/>
        <v>ET</v>
      </c>
      <c r="E411" s="23">
        <v>19.045454545454547</v>
      </c>
      <c r="F411" s="23">
        <f>SUMIF([2]RouteID_Conversion!$J$2:$J$999,[2]AM_BoardingByRoute!$D$3:$D$426,[2]RouteID_Conversion!$K$2:$K$999)</f>
        <v>18.93119001388548</v>
      </c>
    </row>
    <row r="412" spans="1:6" ht="15.75" x14ac:dyDescent="0.25">
      <c r="A412" s="22" t="s">
        <v>980</v>
      </c>
      <c r="B412" s="22">
        <f t="shared" si="16"/>
        <v>7701</v>
      </c>
      <c r="C412" s="22" t="s">
        <v>981</v>
      </c>
      <c r="D412" s="1" t="str">
        <f t="shared" si="15"/>
        <v>ET</v>
      </c>
      <c r="E412" s="23">
        <v>1.1363636363636365</v>
      </c>
      <c r="F412" s="23">
        <f>SUMIF([2]RouteID_Conversion!$J$2:$J$999,[2]AM_BoardingByRoute!$D$3:$D$426,[2]RouteID_Conversion!$K$2:$K$999)</f>
        <v>0</v>
      </c>
    </row>
    <row r="413" spans="1:6" ht="15.75" x14ac:dyDescent="0.25">
      <c r="A413" s="22" t="s">
        <v>982</v>
      </c>
      <c r="B413" s="22">
        <f t="shared" si="16"/>
        <v>7702</v>
      </c>
      <c r="C413" s="22" t="s">
        <v>983</v>
      </c>
      <c r="D413" s="1" t="str">
        <f t="shared" si="15"/>
        <v>ET</v>
      </c>
      <c r="E413" s="23">
        <v>2.2272727272727271</v>
      </c>
      <c r="F413" s="23">
        <f>SUMIF([2]RouteID_Conversion!$J$2:$J$999,[2]AM_BoardingByRoute!$D$3:$D$426,[2]RouteID_Conversion!$K$2:$K$999)</f>
        <v>33.680463790893519</v>
      </c>
    </row>
    <row r="414" spans="1:6" ht="15.75" x14ac:dyDescent="0.25">
      <c r="A414" s="22" t="s">
        <v>984</v>
      </c>
      <c r="B414" s="22">
        <v>6001</v>
      </c>
      <c r="C414" s="22" t="s">
        <v>985</v>
      </c>
      <c r="D414" s="1" t="str">
        <f t="shared" si="15"/>
        <v>ST</v>
      </c>
      <c r="E414" s="23">
        <v>4127.568181818182</v>
      </c>
      <c r="F414" s="23">
        <f>SUMIF([2]RouteID_Conversion!$J$2:$J$999,[2]AM_BoardingByRoute!$D$3:$D$426,[2]RouteID_Conversion!$K$2:$K$999)</f>
        <v>0</v>
      </c>
    </row>
    <row r="415" spans="1:6" ht="15.75" x14ac:dyDescent="0.25">
      <c r="A415" s="22" t="s">
        <v>986</v>
      </c>
      <c r="B415" s="22">
        <v>6003</v>
      </c>
      <c r="C415" s="22" t="s">
        <v>987</v>
      </c>
      <c r="D415" s="1" t="str">
        <f t="shared" si="15"/>
        <v>ST</v>
      </c>
      <c r="E415" s="23">
        <v>548.72727272727275</v>
      </c>
      <c r="F415" s="23">
        <f>SUMIF([2]RouteID_Conversion!$J$2:$J$999,[2]AM_BoardingByRoute!$D$3:$D$426,[2]RouteID_Conversion!$K$2:$K$999)</f>
        <v>3808.952316284167</v>
      </c>
    </row>
    <row r="416" spans="1:6" ht="15.75" x14ac:dyDescent="0.25">
      <c r="A416" s="22" t="s">
        <v>988</v>
      </c>
      <c r="B416" s="22">
        <v>6011</v>
      </c>
      <c r="C416" s="22" t="s">
        <v>989</v>
      </c>
      <c r="D416" s="1" t="str">
        <f t="shared" si="15"/>
        <v>ST</v>
      </c>
      <c r="E416" s="23">
        <v>2840</v>
      </c>
      <c r="F416" s="23">
        <f>SUMIF([2]RouteID_Conversion!$J$2:$J$999,[2]AM_BoardingByRoute!$D$3:$D$426,[2]RouteID_Conversion!$K$2:$K$999)</f>
        <v>23.210668563842752</v>
      </c>
    </row>
    <row r="417" spans="1:6" ht="15.75" x14ac:dyDescent="0.25">
      <c r="A417" s="22" t="s">
        <v>990</v>
      </c>
      <c r="B417" s="22">
        <v>6010</v>
      </c>
      <c r="C417" s="22" t="s">
        <v>991</v>
      </c>
      <c r="D417" s="1" t="str">
        <f t="shared" si="15"/>
        <v>ST</v>
      </c>
      <c r="E417" s="23">
        <v>552.41</v>
      </c>
      <c r="F417" s="23">
        <f>SUMIF([2]RouteID_Conversion!$J$2:$J$999,[2]AM_BoardingByRoute!$D$3:$D$426,[2]RouteID_Conversion!$K$2:$K$999)</f>
        <v>3783.495773315427</v>
      </c>
    </row>
    <row r="418" spans="1:6" ht="15.75" x14ac:dyDescent="0.25">
      <c r="A418" s="22" t="s">
        <v>992</v>
      </c>
      <c r="B418" s="22">
        <v>8001</v>
      </c>
      <c r="C418" s="22" t="s">
        <v>993</v>
      </c>
      <c r="D418" s="1" t="str">
        <f t="shared" si="15"/>
        <v>SC</v>
      </c>
      <c r="E418" s="23">
        <v>1596</v>
      </c>
      <c r="F418" s="23">
        <f>SUMIF([2]RouteID_Conversion!$J$2:$J$999,[2]AM_BoardingByRoute!$D$3:$D$426,[2]RouteID_Conversion!$K$2:$K$999)</f>
        <v>1236.6676769256592</v>
      </c>
    </row>
    <row r="419" spans="1:6" ht="15.75" x14ac:dyDescent="0.25">
      <c r="A419" s="22" t="s">
        <v>994</v>
      </c>
      <c r="B419" s="22">
        <v>1975</v>
      </c>
      <c r="C419" s="22" t="s">
        <v>995</v>
      </c>
      <c r="D419" s="1" t="str">
        <f t="shared" si="15"/>
        <v>WF</v>
      </c>
      <c r="E419" s="23">
        <v>260</v>
      </c>
      <c r="F419" s="23">
        <f>SUMIF([2]RouteID_Conversion!$J$2:$J$999,[2]AM_BoardingByRoute!$D$3:$D$426,[2]RouteID_Conversion!$K$2:$K$999)</f>
        <v>0</v>
      </c>
    </row>
    <row r="420" spans="1:6" ht="15.75" x14ac:dyDescent="0.25">
      <c r="A420" s="22" t="s">
        <v>996</v>
      </c>
      <c r="B420" s="22">
        <v>4501</v>
      </c>
      <c r="C420" s="22" t="s">
        <v>997</v>
      </c>
      <c r="D420" s="1" t="str">
        <f t="shared" si="15"/>
        <v>KT</v>
      </c>
      <c r="E420" s="23">
        <v>393.99</v>
      </c>
      <c r="F420" s="23">
        <f>SUMIF([2]RouteID_Conversion!$J$2:$J$999,[2]AM_BoardingByRoute!$D$3:$D$426,[2]RouteID_Conversion!$K$2:$K$999)</f>
        <v>0</v>
      </c>
    </row>
    <row r="421" spans="1:6" ht="15.75" x14ac:dyDescent="0.25">
      <c r="A421" s="22" t="s">
        <v>998</v>
      </c>
      <c r="B421" s="22">
        <v>4502</v>
      </c>
      <c r="C421" s="22" t="s">
        <v>999</v>
      </c>
      <c r="D421" s="1" t="str">
        <f t="shared" si="15"/>
        <v>KT</v>
      </c>
      <c r="E421" s="23">
        <v>164.91</v>
      </c>
      <c r="F421" s="23">
        <f>SUMIF([2]RouteID_Conversion!$J$2:$J$999,[2]AM_BoardingByRoute!$D$3:$D$426,[2]RouteID_Conversion!$K$2:$K$999)</f>
        <v>55.850087404250942</v>
      </c>
    </row>
    <row r="422" spans="1:6" ht="15.75" x14ac:dyDescent="0.25">
      <c r="A422" s="22" t="s">
        <v>1000</v>
      </c>
      <c r="B422" s="22">
        <v>5001</v>
      </c>
      <c r="C422" s="22" t="s">
        <v>1001</v>
      </c>
      <c r="D422" s="1" t="str">
        <f t="shared" si="15"/>
        <v>WF</v>
      </c>
      <c r="E422" s="23">
        <v>43</v>
      </c>
      <c r="F422" s="23">
        <f>SUMIF([2]RouteID_Conversion!$J$2:$J$999,[2]AM_BoardingByRoute!$D$3:$D$426,[2]RouteID_Conversion!$K$2:$K$999)</f>
        <v>90.123958587646257</v>
      </c>
    </row>
    <row r="423" spans="1:6" ht="15.75" x14ac:dyDescent="0.25">
      <c r="A423" s="22" t="s">
        <v>1002</v>
      </c>
      <c r="B423" s="22">
        <v>5004</v>
      </c>
      <c r="C423" s="22" t="s">
        <v>1003</v>
      </c>
      <c r="D423" s="1" t="str">
        <f t="shared" si="15"/>
        <v>WF</v>
      </c>
      <c r="E423" s="23">
        <v>16</v>
      </c>
      <c r="F423" s="23">
        <f>SUMIF([2]RouteID_Conversion!$J$2:$J$999,[2]AM_BoardingByRoute!$D$3:$D$426,[2]RouteID_Conversion!$K$2:$K$999)</f>
        <v>28.402880191802911</v>
      </c>
    </row>
    <row r="424" spans="1:6" ht="15.75" x14ac:dyDescent="0.25">
      <c r="A424" s="22" t="s">
        <v>1004</v>
      </c>
      <c r="B424" s="22">
        <v>5005</v>
      </c>
      <c r="C424" s="22" t="s">
        <v>1005</v>
      </c>
      <c r="D424" s="1" t="str">
        <f t="shared" si="15"/>
        <v>WF</v>
      </c>
      <c r="E424" s="23">
        <v>594</v>
      </c>
      <c r="F424" s="23">
        <f>SUMIF([2]RouteID_Conversion!$J$2:$J$999,[2]AM_BoardingByRoute!$D$3:$D$426,[2]RouteID_Conversion!$K$2:$K$999)</f>
        <v>1</v>
      </c>
    </row>
    <row r="425" spans="1:6" ht="15.75" x14ac:dyDescent="0.25">
      <c r="A425" s="22" t="s">
        <v>1006</v>
      </c>
      <c r="B425" s="22">
        <v>5006</v>
      </c>
      <c r="C425" s="22" t="s">
        <v>1007</v>
      </c>
      <c r="D425" s="1" t="str">
        <f t="shared" si="15"/>
        <v>WF</v>
      </c>
      <c r="E425" s="23">
        <v>195</v>
      </c>
      <c r="F425" s="23">
        <f>SUMIF([2]RouteID_Conversion!$J$2:$J$999,[2]AM_BoardingByRoute!$D$3:$D$426,[2]RouteID_Conversion!$K$2:$K$999)</f>
        <v>484.19246387481627</v>
      </c>
    </row>
    <row r="493" spans="5:5" x14ac:dyDescent="0.25">
      <c r="E493" s="20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51"/>
  <sheetViews>
    <sheetView workbookViewId="0">
      <selection activeCell="AT7" sqref="AT7"/>
    </sheetView>
  </sheetViews>
  <sheetFormatPr defaultRowHeight="15" x14ac:dyDescent="0.25"/>
  <cols>
    <col min="1" max="1" width="6.85546875" style="1" bestFit="1" customWidth="1"/>
    <col min="2" max="2" width="8" style="1" bestFit="1" customWidth="1"/>
    <col min="3" max="3" width="24.42578125" style="1" bestFit="1" customWidth="1"/>
    <col min="4" max="4" width="5.7109375" style="1" bestFit="1" customWidth="1"/>
    <col min="5" max="5" width="9.140625" style="1" bestFit="1" customWidth="1"/>
    <col min="6" max="6" width="10.7109375" style="1" bestFit="1" customWidth="1"/>
    <col min="7" max="7" width="10.7109375" style="1" hidden="1" customWidth="1"/>
    <col min="8" max="44" width="0" style="1" hidden="1" customWidth="1"/>
    <col min="45" max="46" width="9.140625" style="1"/>
    <col min="47" max="47" width="16.85546875" style="1" customWidth="1"/>
    <col min="48" max="53" width="9.140625" style="1"/>
    <col min="54" max="54" width="20.28515625" style="1" customWidth="1"/>
    <col min="55" max="55" width="9.140625" style="1"/>
    <col min="56" max="56" width="9.140625" style="1" customWidth="1"/>
    <col min="57" max="258" width="9.140625" style="1"/>
    <col min="259" max="259" width="9.85546875" style="1" customWidth="1"/>
    <col min="260" max="260" width="23.28515625" style="1" customWidth="1"/>
    <col min="261" max="261" width="10.5703125" style="1" customWidth="1"/>
    <col min="262" max="262" width="9.140625" style="1"/>
    <col min="263" max="263" width="10.7109375" style="1" bestFit="1" customWidth="1"/>
    <col min="264" max="514" width="9.140625" style="1"/>
    <col min="515" max="515" width="9.85546875" style="1" customWidth="1"/>
    <col min="516" max="516" width="23.28515625" style="1" customWidth="1"/>
    <col min="517" max="517" width="10.5703125" style="1" customWidth="1"/>
    <col min="518" max="518" width="9.140625" style="1"/>
    <col min="519" max="519" width="10.7109375" style="1" bestFit="1" customWidth="1"/>
    <col min="520" max="770" width="9.140625" style="1"/>
    <col min="771" max="771" width="9.85546875" style="1" customWidth="1"/>
    <col min="772" max="772" width="23.28515625" style="1" customWidth="1"/>
    <col min="773" max="773" width="10.5703125" style="1" customWidth="1"/>
    <col min="774" max="774" width="9.140625" style="1"/>
    <col min="775" max="775" width="10.7109375" style="1" bestFit="1" customWidth="1"/>
    <col min="776" max="1026" width="9.140625" style="1"/>
    <col min="1027" max="1027" width="9.85546875" style="1" customWidth="1"/>
    <col min="1028" max="1028" width="23.28515625" style="1" customWidth="1"/>
    <col min="1029" max="1029" width="10.5703125" style="1" customWidth="1"/>
    <col min="1030" max="1030" width="9.140625" style="1"/>
    <col min="1031" max="1031" width="10.7109375" style="1" bestFit="1" customWidth="1"/>
    <col min="1032" max="1282" width="9.140625" style="1"/>
    <col min="1283" max="1283" width="9.85546875" style="1" customWidth="1"/>
    <col min="1284" max="1284" width="23.28515625" style="1" customWidth="1"/>
    <col min="1285" max="1285" width="10.5703125" style="1" customWidth="1"/>
    <col min="1286" max="1286" width="9.140625" style="1"/>
    <col min="1287" max="1287" width="10.7109375" style="1" bestFit="1" customWidth="1"/>
    <col min="1288" max="1538" width="9.140625" style="1"/>
    <col min="1539" max="1539" width="9.85546875" style="1" customWidth="1"/>
    <col min="1540" max="1540" width="23.28515625" style="1" customWidth="1"/>
    <col min="1541" max="1541" width="10.5703125" style="1" customWidth="1"/>
    <col min="1542" max="1542" width="9.140625" style="1"/>
    <col min="1543" max="1543" width="10.7109375" style="1" bestFit="1" customWidth="1"/>
    <col min="1544" max="1794" width="9.140625" style="1"/>
    <col min="1795" max="1795" width="9.85546875" style="1" customWidth="1"/>
    <col min="1796" max="1796" width="23.28515625" style="1" customWidth="1"/>
    <col min="1797" max="1797" width="10.5703125" style="1" customWidth="1"/>
    <col min="1798" max="1798" width="9.140625" style="1"/>
    <col min="1799" max="1799" width="10.7109375" style="1" bestFit="1" customWidth="1"/>
    <col min="1800" max="2050" width="9.140625" style="1"/>
    <col min="2051" max="2051" width="9.85546875" style="1" customWidth="1"/>
    <col min="2052" max="2052" width="23.28515625" style="1" customWidth="1"/>
    <col min="2053" max="2053" width="10.5703125" style="1" customWidth="1"/>
    <col min="2054" max="2054" width="9.140625" style="1"/>
    <col min="2055" max="2055" width="10.7109375" style="1" bestFit="1" customWidth="1"/>
    <col min="2056" max="2306" width="9.140625" style="1"/>
    <col min="2307" max="2307" width="9.85546875" style="1" customWidth="1"/>
    <col min="2308" max="2308" width="23.28515625" style="1" customWidth="1"/>
    <col min="2309" max="2309" width="10.5703125" style="1" customWidth="1"/>
    <col min="2310" max="2310" width="9.140625" style="1"/>
    <col min="2311" max="2311" width="10.7109375" style="1" bestFit="1" customWidth="1"/>
    <col min="2312" max="2562" width="9.140625" style="1"/>
    <col min="2563" max="2563" width="9.85546875" style="1" customWidth="1"/>
    <col min="2564" max="2564" width="23.28515625" style="1" customWidth="1"/>
    <col min="2565" max="2565" width="10.5703125" style="1" customWidth="1"/>
    <col min="2566" max="2566" width="9.140625" style="1"/>
    <col min="2567" max="2567" width="10.7109375" style="1" bestFit="1" customWidth="1"/>
    <col min="2568" max="2818" width="9.140625" style="1"/>
    <col min="2819" max="2819" width="9.85546875" style="1" customWidth="1"/>
    <col min="2820" max="2820" width="23.28515625" style="1" customWidth="1"/>
    <col min="2821" max="2821" width="10.5703125" style="1" customWidth="1"/>
    <col min="2822" max="2822" width="9.140625" style="1"/>
    <col min="2823" max="2823" width="10.7109375" style="1" bestFit="1" customWidth="1"/>
    <col min="2824" max="3074" width="9.140625" style="1"/>
    <col min="3075" max="3075" width="9.85546875" style="1" customWidth="1"/>
    <col min="3076" max="3076" width="23.28515625" style="1" customWidth="1"/>
    <col min="3077" max="3077" width="10.5703125" style="1" customWidth="1"/>
    <col min="3078" max="3078" width="9.140625" style="1"/>
    <col min="3079" max="3079" width="10.7109375" style="1" bestFit="1" customWidth="1"/>
    <col min="3080" max="3330" width="9.140625" style="1"/>
    <col min="3331" max="3331" width="9.85546875" style="1" customWidth="1"/>
    <col min="3332" max="3332" width="23.28515625" style="1" customWidth="1"/>
    <col min="3333" max="3333" width="10.5703125" style="1" customWidth="1"/>
    <col min="3334" max="3334" width="9.140625" style="1"/>
    <col min="3335" max="3335" width="10.7109375" style="1" bestFit="1" customWidth="1"/>
    <col min="3336" max="3586" width="9.140625" style="1"/>
    <col min="3587" max="3587" width="9.85546875" style="1" customWidth="1"/>
    <col min="3588" max="3588" width="23.28515625" style="1" customWidth="1"/>
    <col min="3589" max="3589" width="10.5703125" style="1" customWidth="1"/>
    <col min="3590" max="3590" width="9.140625" style="1"/>
    <col min="3591" max="3591" width="10.7109375" style="1" bestFit="1" customWidth="1"/>
    <col min="3592" max="3842" width="9.140625" style="1"/>
    <col min="3843" max="3843" width="9.85546875" style="1" customWidth="1"/>
    <col min="3844" max="3844" width="23.28515625" style="1" customWidth="1"/>
    <col min="3845" max="3845" width="10.5703125" style="1" customWidth="1"/>
    <col min="3846" max="3846" width="9.140625" style="1"/>
    <col min="3847" max="3847" width="10.7109375" style="1" bestFit="1" customWidth="1"/>
    <col min="3848" max="4098" width="9.140625" style="1"/>
    <col min="4099" max="4099" width="9.85546875" style="1" customWidth="1"/>
    <col min="4100" max="4100" width="23.28515625" style="1" customWidth="1"/>
    <col min="4101" max="4101" width="10.5703125" style="1" customWidth="1"/>
    <col min="4102" max="4102" width="9.140625" style="1"/>
    <col min="4103" max="4103" width="10.7109375" style="1" bestFit="1" customWidth="1"/>
    <col min="4104" max="4354" width="9.140625" style="1"/>
    <col min="4355" max="4355" width="9.85546875" style="1" customWidth="1"/>
    <col min="4356" max="4356" width="23.28515625" style="1" customWidth="1"/>
    <col min="4357" max="4357" width="10.5703125" style="1" customWidth="1"/>
    <col min="4358" max="4358" width="9.140625" style="1"/>
    <col min="4359" max="4359" width="10.7109375" style="1" bestFit="1" customWidth="1"/>
    <col min="4360" max="4610" width="9.140625" style="1"/>
    <col min="4611" max="4611" width="9.85546875" style="1" customWidth="1"/>
    <col min="4612" max="4612" width="23.28515625" style="1" customWidth="1"/>
    <col min="4613" max="4613" width="10.5703125" style="1" customWidth="1"/>
    <col min="4614" max="4614" width="9.140625" style="1"/>
    <col min="4615" max="4615" width="10.7109375" style="1" bestFit="1" customWidth="1"/>
    <col min="4616" max="4866" width="9.140625" style="1"/>
    <col min="4867" max="4867" width="9.85546875" style="1" customWidth="1"/>
    <col min="4868" max="4868" width="23.28515625" style="1" customWidth="1"/>
    <col min="4869" max="4869" width="10.5703125" style="1" customWidth="1"/>
    <col min="4870" max="4870" width="9.140625" style="1"/>
    <col min="4871" max="4871" width="10.7109375" style="1" bestFit="1" customWidth="1"/>
    <col min="4872" max="5122" width="9.140625" style="1"/>
    <col min="5123" max="5123" width="9.85546875" style="1" customWidth="1"/>
    <col min="5124" max="5124" width="23.28515625" style="1" customWidth="1"/>
    <col min="5125" max="5125" width="10.5703125" style="1" customWidth="1"/>
    <col min="5126" max="5126" width="9.140625" style="1"/>
    <col min="5127" max="5127" width="10.7109375" style="1" bestFit="1" customWidth="1"/>
    <col min="5128" max="5378" width="9.140625" style="1"/>
    <col min="5379" max="5379" width="9.85546875" style="1" customWidth="1"/>
    <col min="5380" max="5380" width="23.28515625" style="1" customWidth="1"/>
    <col min="5381" max="5381" width="10.5703125" style="1" customWidth="1"/>
    <col min="5382" max="5382" width="9.140625" style="1"/>
    <col min="5383" max="5383" width="10.7109375" style="1" bestFit="1" customWidth="1"/>
    <col min="5384" max="5634" width="9.140625" style="1"/>
    <col min="5635" max="5635" width="9.85546875" style="1" customWidth="1"/>
    <col min="5636" max="5636" width="23.28515625" style="1" customWidth="1"/>
    <col min="5637" max="5637" width="10.5703125" style="1" customWidth="1"/>
    <col min="5638" max="5638" width="9.140625" style="1"/>
    <col min="5639" max="5639" width="10.7109375" style="1" bestFit="1" customWidth="1"/>
    <col min="5640" max="5890" width="9.140625" style="1"/>
    <col min="5891" max="5891" width="9.85546875" style="1" customWidth="1"/>
    <col min="5892" max="5892" width="23.28515625" style="1" customWidth="1"/>
    <col min="5893" max="5893" width="10.5703125" style="1" customWidth="1"/>
    <col min="5894" max="5894" width="9.140625" style="1"/>
    <col min="5895" max="5895" width="10.7109375" style="1" bestFit="1" customWidth="1"/>
    <col min="5896" max="6146" width="9.140625" style="1"/>
    <col min="6147" max="6147" width="9.85546875" style="1" customWidth="1"/>
    <col min="6148" max="6148" width="23.28515625" style="1" customWidth="1"/>
    <col min="6149" max="6149" width="10.5703125" style="1" customWidth="1"/>
    <col min="6150" max="6150" width="9.140625" style="1"/>
    <col min="6151" max="6151" width="10.7109375" style="1" bestFit="1" customWidth="1"/>
    <col min="6152" max="6402" width="9.140625" style="1"/>
    <col min="6403" max="6403" width="9.85546875" style="1" customWidth="1"/>
    <col min="6404" max="6404" width="23.28515625" style="1" customWidth="1"/>
    <col min="6405" max="6405" width="10.5703125" style="1" customWidth="1"/>
    <col min="6406" max="6406" width="9.140625" style="1"/>
    <col min="6407" max="6407" width="10.7109375" style="1" bestFit="1" customWidth="1"/>
    <col min="6408" max="6658" width="9.140625" style="1"/>
    <col min="6659" max="6659" width="9.85546875" style="1" customWidth="1"/>
    <col min="6660" max="6660" width="23.28515625" style="1" customWidth="1"/>
    <col min="6661" max="6661" width="10.5703125" style="1" customWidth="1"/>
    <col min="6662" max="6662" width="9.140625" style="1"/>
    <col min="6663" max="6663" width="10.7109375" style="1" bestFit="1" customWidth="1"/>
    <col min="6664" max="6914" width="9.140625" style="1"/>
    <col min="6915" max="6915" width="9.85546875" style="1" customWidth="1"/>
    <col min="6916" max="6916" width="23.28515625" style="1" customWidth="1"/>
    <col min="6917" max="6917" width="10.5703125" style="1" customWidth="1"/>
    <col min="6918" max="6918" width="9.140625" style="1"/>
    <col min="6919" max="6919" width="10.7109375" style="1" bestFit="1" customWidth="1"/>
    <col min="6920" max="7170" width="9.140625" style="1"/>
    <col min="7171" max="7171" width="9.85546875" style="1" customWidth="1"/>
    <col min="7172" max="7172" width="23.28515625" style="1" customWidth="1"/>
    <col min="7173" max="7173" width="10.5703125" style="1" customWidth="1"/>
    <col min="7174" max="7174" width="9.140625" style="1"/>
    <col min="7175" max="7175" width="10.7109375" style="1" bestFit="1" customWidth="1"/>
    <col min="7176" max="7426" width="9.140625" style="1"/>
    <col min="7427" max="7427" width="9.85546875" style="1" customWidth="1"/>
    <col min="7428" max="7428" width="23.28515625" style="1" customWidth="1"/>
    <col min="7429" max="7429" width="10.5703125" style="1" customWidth="1"/>
    <col min="7430" max="7430" width="9.140625" style="1"/>
    <col min="7431" max="7431" width="10.7109375" style="1" bestFit="1" customWidth="1"/>
    <col min="7432" max="7682" width="9.140625" style="1"/>
    <col min="7683" max="7683" width="9.85546875" style="1" customWidth="1"/>
    <col min="7684" max="7684" width="23.28515625" style="1" customWidth="1"/>
    <col min="7685" max="7685" width="10.5703125" style="1" customWidth="1"/>
    <col min="7686" max="7686" width="9.140625" style="1"/>
    <col min="7687" max="7687" width="10.7109375" style="1" bestFit="1" customWidth="1"/>
    <col min="7688" max="7938" width="9.140625" style="1"/>
    <col min="7939" max="7939" width="9.85546875" style="1" customWidth="1"/>
    <col min="7940" max="7940" width="23.28515625" style="1" customWidth="1"/>
    <col min="7941" max="7941" width="10.5703125" style="1" customWidth="1"/>
    <col min="7942" max="7942" width="9.140625" style="1"/>
    <col min="7943" max="7943" width="10.7109375" style="1" bestFit="1" customWidth="1"/>
    <col min="7944" max="8194" width="9.140625" style="1"/>
    <col min="8195" max="8195" width="9.85546875" style="1" customWidth="1"/>
    <col min="8196" max="8196" width="23.28515625" style="1" customWidth="1"/>
    <col min="8197" max="8197" width="10.5703125" style="1" customWidth="1"/>
    <col min="8198" max="8198" width="9.140625" style="1"/>
    <col min="8199" max="8199" width="10.7109375" style="1" bestFit="1" customWidth="1"/>
    <col min="8200" max="8450" width="9.140625" style="1"/>
    <col min="8451" max="8451" width="9.85546875" style="1" customWidth="1"/>
    <col min="8452" max="8452" width="23.28515625" style="1" customWidth="1"/>
    <col min="8453" max="8453" width="10.5703125" style="1" customWidth="1"/>
    <col min="8454" max="8454" width="9.140625" style="1"/>
    <col min="8455" max="8455" width="10.7109375" style="1" bestFit="1" customWidth="1"/>
    <col min="8456" max="8706" width="9.140625" style="1"/>
    <col min="8707" max="8707" width="9.85546875" style="1" customWidth="1"/>
    <col min="8708" max="8708" width="23.28515625" style="1" customWidth="1"/>
    <col min="8709" max="8709" width="10.5703125" style="1" customWidth="1"/>
    <col min="8710" max="8710" width="9.140625" style="1"/>
    <col min="8711" max="8711" width="10.7109375" style="1" bestFit="1" customWidth="1"/>
    <col min="8712" max="8962" width="9.140625" style="1"/>
    <col min="8963" max="8963" width="9.85546875" style="1" customWidth="1"/>
    <col min="8964" max="8964" width="23.28515625" style="1" customWidth="1"/>
    <col min="8965" max="8965" width="10.5703125" style="1" customWidth="1"/>
    <col min="8966" max="8966" width="9.140625" style="1"/>
    <col min="8967" max="8967" width="10.7109375" style="1" bestFit="1" customWidth="1"/>
    <col min="8968" max="9218" width="9.140625" style="1"/>
    <col min="9219" max="9219" width="9.85546875" style="1" customWidth="1"/>
    <col min="9220" max="9220" width="23.28515625" style="1" customWidth="1"/>
    <col min="9221" max="9221" width="10.5703125" style="1" customWidth="1"/>
    <col min="9222" max="9222" width="9.140625" style="1"/>
    <col min="9223" max="9223" width="10.7109375" style="1" bestFit="1" customWidth="1"/>
    <col min="9224" max="9474" width="9.140625" style="1"/>
    <col min="9475" max="9475" width="9.85546875" style="1" customWidth="1"/>
    <col min="9476" max="9476" width="23.28515625" style="1" customWidth="1"/>
    <col min="9477" max="9477" width="10.5703125" style="1" customWidth="1"/>
    <col min="9478" max="9478" width="9.140625" style="1"/>
    <col min="9479" max="9479" width="10.7109375" style="1" bestFit="1" customWidth="1"/>
    <col min="9480" max="9730" width="9.140625" style="1"/>
    <col min="9731" max="9731" width="9.85546875" style="1" customWidth="1"/>
    <col min="9732" max="9732" width="23.28515625" style="1" customWidth="1"/>
    <col min="9733" max="9733" width="10.5703125" style="1" customWidth="1"/>
    <col min="9734" max="9734" width="9.140625" style="1"/>
    <col min="9735" max="9735" width="10.7109375" style="1" bestFit="1" customWidth="1"/>
    <col min="9736" max="9986" width="9.140625" style="1"/>
    <col min="9987" max="9987" width="9.85546875" style="1" customWidth="1"/>
    <col min="9988" max="9988" width="23.28515625" style="1" customWidth="1"/>
    <col min="9989" max="9989" width="10.5703125" style="1" customWidth="1"/>
    <col min="9990" max="9990" width="9.140625" style="1"/>
    <col min="9991" max="9991" width="10.7109375" style="1" bestFit="1" customWidth="1"/>
    <col min="9992" max="10242" width="9.140625" style="1"/>
    <col min="10243" max="10243" width="9.85546875" style="1" customWidth="1"/>
    <col min="10244" max="10244" width="23.28515625" style="1" customWidth="1"/>
    <col min="10245" max="10245" width="10.5703125" style="1" customWidth="1"/>
    <col min="10246" max="10246" width="9.140625" style="1"/>
    <col min="10247" max="10247" width="10.7109375" style="1" bestFit="1" customWidth="1"/>
    <col min="10248" max="10498" width="9.140625" style="1"/>
    <col min="10499" max="10499" width="9.85546875" style="1" customWidth="1"/>
    <col min="10500" max="10500" width="23.28515625" style="1" customWidth="1"/>
    <col min="10501" max="10501" width="10.5703125" style="1" customWidth="1"/>
    <col min="10502" max="10502" width="9.140625" style="1"/>
    <col min="10503" max="10503" width="10.7109375" style="1" bestFit="1" customWidth="1"/>
    <col min="10504" max="10754" width="9.140625" style="1"/>
    <col min="10755" max="10755" width="9.85546875" style="1" customWidth="1"/>
    <col min="10756" max="10756" width="23.28515625" style="1" customWidth="1"/>
    <col min="10757" max="10757" width="10.5703125" style="1" customWidth="1"/>
    <col min="10758" max="10758" width="9.140625" style="1"/>
    <col min="10759" max="10759" width="10.7109375" style="1" bestFit="1" customWidth="1"/>
    <col min="10760" max="11010" width="9.140625" style="1"/>
    <col min="11011" max="11011" width="9.85546875" style="1" customWidth="1"/>
    <col min="11012" max="11012" width="23.28515625" style="1" customWidth="1"/>
    <col min="11013" max="11013" width="10.5703125" style="1" customWidth="1"/>
    <col min="11014" max="11014" width="9.140625" style="1"/>
    <col min="11015" max="11015" width="10.7109375" style="1" bestFit="1" customWidth="1"/>
    <col min="11016" max="11266" width="9.140625" style="1"/>
    <col min="11267" max="11267" width="9.85546875" style="1" customWidth="1"/>
    <col min="11268" max="11268" width="23.28515625" style="1" customWidth="1"/>
    <col min="11269" max="11269" width="10.5703125" style="1" customWidth="1"/>
    <col min="11270" max="11270" width="9.140625" style="1"/>
    <col min="11271" max="11271" width="10.7109375" style="1" bestFit="1" customWidth="1"/>
    <col min="11272" max="11522" width="9.140625" style="1"/>
    <col min="11523" max="11523" width="9.85546875" style="1" customWidth="1"/>
    <col min="11524" max="11524" width="23.28515625" style="1" customWidth="1"/>
    <col min="11525" max="11525" width="10.5703125" style="1" customWidth="1"/>
    <col min="11526" max="11526" width="9.140625" style="1"/>
    <col min="11527" max="11527" width="10.7109375" style="1" bestFit="1" customWidth="1"/>
    <col min="11528" max="11778" width="9.140625" style="1"/>
    <col min="11779" max="11779" width="9.85546875" style="1" customWidth="1"/>
    <col min="11780" max="11780" width="23.28515625" style="1" customWidth="1"/>
    <col min="11781" max="11781" width="10.5703125" style="1" customWidth="1"/>
    <col min="11782" max="11782" width="9.140625" style="1"/>
    <col min="11783" max="11783" width="10.7109375" style="1" bestFit="1" customWidth="1"/>
    <col min="11784" max="12034" width="9.140625" style="1"/>
    <col min="12035" max="12035" width="9.85546875" style="1" customWidth="1"/>
    <col min="12036" max="12036" width="23.28515625" style="1" customWidth="1"/>
    <col min="12037" max="12037" width="10.5703125" style="1" customWidth="1"/>
    <col min="12038" max="12038" width="9.140625" style="1"/>
    <col min="12039" max="12039" width="10.7109375" style="1" bestFit="1" customWidth="1"/>
    <col min="12040" max="12290" width="9.140625" style="1"/>
    <col min="12291" max="12291" width="9.85546875" style="1" customWidth="1"/>
    <col min="12292" max="12292" width="23.28515625" style="1" customWidth="1"/>
    <col min="12293" max="12293" width="10.5703125" style="1" customWidth="1"/>
    <col min="12294" max="12294" width="9.140625" style="1"/>
    <col min="12295" max="12295" width="10.7109375" style="1" bestFit="1" customWidth="1"/>
    <col min="12296" max="12546" width="9.140625" style="1"/>
    <col min="12547" max="12547" width="9.85546875" style="1" customWidth="1"/>
    <col min="12548" max="12548" width="23.28515625" style="1" customWidth="1"/>
    <col min="12549" max="12549" width="10.5703125" style="1" customWidth="1"/>
    <col min="12550" max="12550" width="9.140625" style="1"/>
    <col min="12551" max="12551" width="10.7109375" style="1" bestFit="1" customWidth="1"/>
    <col min="12552" max="12802" width="9.140625" style="1"/>
    <col min="12803" max="12803" width="9.85546875" style="1" customWidth="1"/>
    <col min="12804" max="12804" width="23.28515625" style="1" customWidth="1"/>
    <col min="12805" max="12805" width="10.5703125" style="1" customWidth="1"/>
    <col min="12806" max="12806" width="9.140625" style="1"/>
    <col min="12807" max="12807" width="10.7109375" style="1" bestFit="1" customWidth="1"/>
    <col min="12808" max="13058" width="9.140625" style="1"/>
    <col min="13059" max="13059" width="9.85546875" style="1" customWidth="1"/>
    <col min="13060" max="13060" width="23.28515625" style="1" customWidth="1"/>
    <col min="13061" max="13061" width="10.5703125" style="1" customWidth="1"/>
    <col min="13062" max="13062" width="9.140625" style="1"/>
    <col min="13063" max="13063" width="10.7109375" style="1" bestFit="1" customWidth="1"/>
    <col min="13064" max="13314" width="9.140625" style="1"/>
    <col min="13315" max="13315" width="9.85546875" style="1" customWidth="1"/>
    <col min="13316" max="13316" width="23.28515625" style="1" customWidth="1"/>
    <col min="13317" max="13317" width="10.5703125" style="1" customWidth="1"/>
    <col min="13318" max="13318" width="9.140625" style="1"/>
    <col min="13319" max="13319" width="10.7109375" style="1" bestFit="1" customWidth="1"/>
    <col min="13320" max="13570" width="9.140625" style="1"/>
    <col min="13571" max="13571" width="9.85546875" style="1" customWidth="1"/>
    <col min="13572" max="13572" width="23.28515625" style="1" customWidth="1"/>
    <col min="13573" max="13573" width="10.5703125" style="1" customWidth="1"/>
    <col min="13574" max="13574" width="9.140625" style="1"/>
    <col min="13575" max="13575" width="10.7109375" style="1" bestFit="1" customWidth="1"/>
    <col min="13576" max="13826" width="9.140625" style="1"/>
    <col min="13827" max="13827" width="9.85546875" style="1" customWidth="1"/>
    <col min="13828" max="13828" width="23.28515625" style="1" customWidth="1"/>
    <col min="13829" max="13829" width="10.5703125" style="1" customWidth="1"/>
    <col min="13830" max="13830" width="9.140625" style="1"/>
    <col min="13831" max="13831" width="10.7109375" style="1" bestFit="1" customWidth="1"/>
    <col min="13832" max="14082" width="9.140625" style="1"/>
    <col min="14083" max="14083" width="9.85546875" style="1" customWidth="1"/>
    <col min="14084" max="14084" width="23.28515625" style="1" customWidth="1"/>
    <col min="14085" max="14085" width="10.5703125" style="1" customWidth="1"/>
    <col min="14086" max="14086" width="9.140625" style="1"/>
    <col min="14087" max="14087" width="10.7109375" style="1" bestFit="1" customWidth="1"/>
    <col min="14088" max="14338" width="9.140625" style="1"/>
    <col min="14339" max="14339" width="9.85546875" style="1" customWidth="1"/>
    <col min="14340" max="14340" width="23.28515625" style="1" customWidth="1"/>
    <col min="14341" max="14341" width="10.5703125" style="1" customWidth="1"/>
    <col min="14342" max="14342" width="9.140625" style="1"/>
    <col min="14343" max="14343" width="10.7109375" style="1" bestFit="1" customWidth="1"/>
    <col min="14344" max="14594" width="9.140625" style="1"/>
    <col min="14595" max="14595" width="9.85546875" style="1" customWidth="1"/>
    <col min="14596" max="14596" width="23.28515625" style="1" customWidth="1"/>
    <col min="14597" max="14597" width="10.5703125" style="1" customWidth="1"/>
    <col min="14598" max="14598" width="9.140625" style="1"/>
    <col min="14599" max="14599" width="10.7109375" style="1" bestFit="1" customWidth="1"/>
    <col min="14600" max="14850" width="9.140625" style="1"/>
    <col min="14851" max="14851" width="9.85546875" style="1" customWidth="1"/>
    <col min="14852" max="14852" width="23.28515625" style="1" customWidth="1"/>
    <col min="14853" max="14853" width="10.5703125" style="1" customWidth="1"/>
    <col min="14854" max="14854" width="9.140625" style="1"/>
    <col min="14855" max="14855" width="10.7109375" style="1" bestFit="1" customWidth="1"/>
    <col min="14856" max="15106" width="9.140625" style="1"/>
    <col min="15107" max="15107" width="9.85546875" style="1" customWidth="1"/>
    <col min="15108" max="15108" width="23.28515625" style="1" customWidth="1"/>
    <col min="15109" max="15109" width="10.5703125" style="1" customWidth="1"/>
    <col min="15110" max="15110" width="9.140625" style="1"/>
    <col min="15111" max="15111" width="10.7109375" style="1" bestFit="1" customWidth="1"/>
    <col min="15112" max="15362" width="9.140625" style="1"/>
    <col min="15363" max="15363" width="9.85546875" style="1" customWidth="1"/>
    <col min="15364" max="15364" width="23.28515625" style="1" customWidth="1"/>
    <col min="15365" max="15365" width="10.5703125" style="1" customWidth="1"/>
    <col min="15366" max="15366" width="9.140625" style="1"/>
    <col min="15367" max="15367" width="10.7109375" style="1" bestFit="1" customWidth="1"/>
    <col min="15368" max="15618" width="9.140625" style="1"/>
    <col min="15619" max="15619" width="9.85546875" style="1" customWidth="1"/>
    <col min="15620" max="15620" width="23.28515625" style="1" customWidth="1"/>
    <col min="15621" max="15621" width="10.5703125" style="1" customWidth="1"/>
    <col min="15622" max="15622" width="9.140625" style="1"/>
    <col min="15623" max="15623" width="10.7109375" style="1" bestFit="1" customWidth="1"/>
    <col min="15624" max="15874" width="9.140625" style="1"/>
    <col min="15875" max="15875" width="9.85546875" style="1" customWidth="1"/>
    <col min="15876" max="15876" width="23.28515625" style="1" customWidth="1"/>
    <col min="15877" max="15877" width="10.5703125" style="1" customWidth="1"/>
    <col min="15878" max="15878" width="9.140625" style="1"/>
    <col min="15879" max="15879" width="10.7109375" style="1" bestFit="1" customWidth="1"/>
    <col min="15880" max="16130" width="9.140625" style="1"/>
    <col min="16131" max="16131" width="9.85546875" style="1" customWidth="1"/>
    <col min="16132" max="16132" width="23.28515625" style="1" customWidth="1"/>
    <col min="16133" max="16133" width="10.5703125" style="1" customWidth="1"/>
    <col min="16134" max="16134" width="9.140625" style="1"/>
    <col min="16135" max="16135" width="10.7109375" style="1" bestFit="1" customWidth="1"/>
    <col min="16136" max="16381" width="9.140625" style="1"/>
    <col min="16382" max="16384" width="8.85546875" style="1" customWidth="1"/>
  </cols>
  <sheetData>
    <row r="1" spans="1:37" ht="15.75" x14ac:dyDescent="0.25">
      <c r="A1" s="1" t="s">
        <v>156</v>
      </c>
      <c r="B1" s="1" t="s">
        <v>157</v>
      </c>
      <c r="C1" s="1" t="s">
        <v>158</v>
      </c>
      <c r="D1" s="21" t="s">
        <v>159</v>
      </c>
      <c r="E1" s="21" t="s">
        <v>1010</v>
      </c>
      <c r="F1" s="21" t="s">
        <v>1011</v>
      </c>
      <c r="G1" s="22" t="s">
        <v>1011</v>
      </c>
      <c r="I1" s="1">
        <v>16</v>
      </c>
      <c r="J1" s="1">
        <v>2.9047474861100002</v>
      </c>
      <c r="K1" s="1">
        <v>26.185667037999998</v>
      </c>
      <c r="L1" s="22" t="s">
        <v>1012</v>
      </c>
      <c r="M1" s="22" t="s">
        <v>6</v>
      </c>
      <c r="N1" s="22"/>
      <c r="O1" s="22"/>
      <c r="S1" s="22">
        <v>1001</v>
      </c>
      <c r="T1" s="22">
        <v>692.70361300000002</v>
      </c>
      <c r="U1" s="1">
        <v>1001</v>
      </c>
      <c r="V1" s="1">
        <v>1001</v>
      </c>
      <c r="W1" s="1">
        <v>657.66467299999999</v>
      </c>
      <c r="X1" s="1">
        <v>689.63879399999996</v>
      </c>
      <c r="Y1" s="1">
        <v>1001</v>
      </c>
      <c r="Z1" s="1">
        <v>575.16876200000002</v>
      </c>
      <c r="AB1" s="1">
        <v>576.69970699999999</v>
      </c>
      <c r="AD1" s="1">
        <v>1001</v>
      </c>
      <c r="AE1" s="1">
        <v>657.66467299999999</v>
      </c>
      <c r="AF1" s="1">
        <f>Y1-AD1</f>
        <v>0</v>
      </c>
      <c r="AI1" s="22">
        <v>1001</v>
      </c>
      <c r="AJ1" s="22">
        <v>692.70361300000002</v>
      </c>
      <c r="AK1" s="1">
        <v>759.05255099999999</v>
      </c>
    </row>
    <row r="2" spans="1:37" ht="15.75" x14ac:dyDescent="0.25">
      <c r="A2" s="1" t="s">
        <v>160</v>
      </c>
      <c r="B2" s="1">
        <v>1001</v>
      </c>
      <c r="C2" s="1" t="s">
        <v>161</v>
      </c>
      <c r="D2" s="1" t="str">
        <f t="shared" ref="D2:D65" si="0">MID(A2,1,2)</f>
        <v>MK</v>
      </c>
      <c r="E2" s="23">
        <v>898.4</v>
      </c>
      <c r="F2" s="23">
        <f>SUMIF([2]RouteID_Conversion!$P$2:$P$745,[2]MD_BoardingByRoute!D2,[2]RouteID_Conversion!$Q$2:$Q$745)</f>
        <v>1113.4211425781223</v>
      </c>
      <c r="G2" s="23"/>
      <c r="I2" s="1">
        <v>17</v>
      </c>
      <c r="J2" s="1">
        <v>2.83614253998</v>
      </c>
      <c r="K2" s="1">
        <v>16.923297882100002</v>
      </c>
      <c r="L2" s="23">
        <v>150.69999999999999</v>
      </c>
      <c r="M2" s="23">
        <v>2502.6</v>
      </c>
      <c r="N2" s="22"/>
      <c r="O2" s="22"/>
      <c r="S2" s="22">
        <v>1002</v>
      </c>
      <c r="T2" s="22">
        <v>1405.9418949999999</v>
      </c>
      <c r="U2" s="1">
        <v>1002</v>
      </c>
      <c r="V2" s="1">
        <v>1002</v>
      </c>
      <c r="W2" s="1">
        <v>1030.362061</v>
      </c>
      <c r="X2" s="1">
        <v>1055.148193</v>
      </c>
      <c r="Y2" s="1">
        <v>1002</v>
      </c>
      <c r="Z2" s="1">
        <v>909.94219999999996</v>
      </c>
      <c r="AB2" s="1">
        <v>911.77246100000002</v>
      </c>
      <c r="AD2" s="1">
        <v>1002</v>
      </c>
      <c r="AE2" s="1">
        <v>1030.362061</v>
      </c>
      <c r="AF2" s="1">
        <f>Y2-AD2</f>
        <v>0</v>
      </c>
      <c r="AI2" s="22">
        <v>1002</v>
      </c>
      <c r="AJ2" s="22">
        <v>1405.9418949999999</v>
      </c>
      <c r="AK2" s="1">
        <v>1605.522217</v>
      </c>
    </row>
    <row r="3" spans="1:37" ht="15.75" x14ac:dyDescent="0.25">
      <c r="A3" s="1" t="s">
        <v>162</v>
      </c>
      <c r="B3" s="1">
        <v>1002</v>
      </c>
      <c r="C3" s="1" t="s">
        <v>163</v>
      </c>
      <c r="D3" s="1" t="str">
        <f t="shared" si="0"/>
        <v>MK</v>
      </c>
      <c r="E3" s="23">
        <v>2034.6</v>
      </c>
      <c r="F3" s="23">
        <f>SUMIF([2]RouteID_Conversion!$P$2:$P$745,[2]MD_BoardingByRoute!D3,[2]RouteID_Conversion!$Q$2:$Q$745)</f>
        <v>2181.5688514709436</v>
      </c>
      <c r="G3" s="23"/>
      <c r="I3" s="1">
        <v>18</v>
      </c>
      <c r="J3" s="1">
        <v>13.8319864273</v>
      </c>
      <c r="K3" s="1">
        <v>21.8987731934</v>
      </c>
      <c r="L3" s="23">
        <v>241.4</v>
      </c>
      <c r="M3" s="23">
        <v>6135.2</v>
      </c>
      <c r="N3" s="22"/>
      <c r="O3" s="22"/>
      <c r="S3" s="22">
        <v>1003</v>
      </c>
      <c r="T3" s="22">
        <v>1132.2592770000001</v>
      </c>
      <c r="U3" s="1">
        <v>1003</v>
      </c>
      <c r="V3" s="1">
        <v>1003</v>
      </c>
      <c r="W3" s="1">
        <v>1355.5611570000001</v>
      </c>
      <c r="X3" s="1">
        <v>1576.200439</v>
      </c>
      <c r="Y3" s="1">
        <v>1003</v>
      </c>
      <c r="Z3" s="1">
        <v>1436.692139</v>
      </c>
      <c r="AB3" s="1">
        <v>1438.364624</v>
      </c>
      <c r="AD3" s="1">
        <v>1003</v>
      </c>
      <c r="AE3" s="1">
        <v>1355.5611570000001</v>
      </c>
      <c r="AF3" s="1">
        <f>Y3-AD3</f>
        <v>0</v>
      </c>
      <c r="AI3" s="22">
        <v>1003</v>
      </c>
      <c r="AJ3" s="22">
        <v>1132.2592770000001</v>
      </c>
      <c r="AK3" s="1">
        <v>1496.6876219999999</v>
      </c>
    </row>
    <row r="4" spans="1:37" ht="15.75" x14ac:dyDescent="0.25">
      <c r="A4" s="1" t="s">
        <v>164</v>
      </c>
      <c r="B4" s="1">
        <v>1003</v>
      </c>
      <c r="C4" s="1" t="s">
        <v>165</v>
      </c>
      <c r="D4" s="1" t="str">
        <f t="shared" si="0"/>
        <v>MK</v>
      </c>
      <c r="E4" s="23">
        <v>3356</v>
      </c>
      <c r="F4" s="23">
        <f>SUMIF([2]RouteID_Conversion!$P$2:$P$745,[2]MD_BoardingByRoute!D4,[2]RouteID_Conversion!$Q$2:$Q$745)</f>
        <v>1933.5012326240503</v>
      </c>
      <c r="G4" s="23"/>
      <c r="I4" s="1">
        <v>19</v>
      </c>
      <c r="J4" s="1">
        <v>3.7278752327000002</v>
      </c>
      <c r="K4" s="1">
        <v>27.804527282700001</v>
      </c>
      <c r="L4" s="23">
        <v>142.9</v>
      </c>
      <c r="M4" s="23">
        <v>7182.9</v>
      </c>
      <c r="N4" s="22"/>
      <c r="O4" s="22"/>
      <c r="S4" s="22">
        <v>1004</v>
      </c>
      <c r="T4" s="22">
        <v>1036.58374</v>
      </c>
      <c r="U4" s="1">
        <v>1004</v>
      </c>
      <c r="V4" s="1">
        <v>1004</v>
      </c>
      <c r="W4" s="1">
        <v>794.597351</v>
      </c>
      <c r="X4" s="1">
        <v>884.83947799999999</v>
      </c>
      <c r="Y4" s="1">
        <v>1004</v>
      </c>
      <c r="Z4" s="1">
        <v>766.22997999999995</v>
      </c>
      <c r="AB4" s="1">
        <v>767.13958700000001</v>
      </c>
      <c r="AD4" s="1">
        <v>1004</v>
      </c>
      <c r="AE4" s="1">
        <v>794.597351</v>
      </c>
      <c r="AF4" s="1">
        <f>Y4-AD4</f>
        <v>0</v>
      </c>
      <c r="AI4" s="22">
        <v>1004</v>
      </c>
      <c r="AJ4" s="22">
        <v>1036.58374</v>
      </c>
      <c r="AK4" s="1">
        <v>1331.823486</v>
      </c>
    </row>
    <row r="5" spans="1:37" ht="15.75" x14ac:dyDescent="0.25">
      <c r="A5" s="1" t="s">
        <v>166</v>
      </c>
      <c r="B5" s="1">
        <v>1004</v>
      </c>
      <c r="C5" s="1" t="s">
        <v>167</v>
      </c>
      <c r="D5" s="1" t="str">
        <f t="shared" si="0"/>
        <v>MK</v>
      </c>
      <c r="E5" s="23">
        <v>1889.5</v>
      </c>
      <c r="F5" s="23">
        <f>SUMIF([2]RouteID_Conversion!$P$2:$P$745,[2]MD_BoardingByRoute!D5,[2]RouteID_Conversion!$Q$2:$Q$745)</f>
        <v>1401.2220420837382</v>
      </c>
      <c r="G5" s="23"/>
      <c r="I5" s="1">
        <v>20</v>
      </c>
      <c r="J5" s="1">
        <v>3.6374847888900002</v>
      </c>
      <c r="K5" s="1">
        <v>19.970876693699999</v>
      </c>
      <c r="L5" s="23">
        <v>267.2</v>
      </c>
      <c r="M5" s="23">
        <v>5455.8</v>
      </c>
      <c r="N5" s="22"/>
      <c r="O5" s="22"/>
      <c r="S5" s="22">
        <v>1005</v>
      </c>
      <c r="T5" s="22">
        <v>2129.8583979999999</v>
      </c>
      <c r="U5" s="1">
        <v>1005</v>
      </c>
      <c r="V5" s="1">
        <v>1005</v>
      </c>
      <c r="W5" s="1">
        <v>2161.0888669999999</v>
      </c>
      <c r="X5" s="1">
        <v>2294.1984859999998</v>
      </c>
      <c r="Y5" s="1">
        <v>1005</v>
      </c>
      <c r="Z5" s="1">
        <v>1967.764038</v>
      </c>
      <c r="AB5" s="1">
        <v>1970.7344969999999</v>
      </c>
      <c r="AD5" s="1">
        <v>1005</v>
      </c>
      <c r="AE5" s="1">
        <v>2161.0888669999999</v>
      </c>
      <c r="AF5" s="1">
        <f>Y5-AD5</f>
        <v>0</v>
      </c>
      <c r="AI5" s="22">
        <v>1005</v>
      </c>
      <c r="AJ5" s="22">
        <v>2129.8583979999999</v>
      </c>
      <c r="AK5" s="1">
        <v>2516.2954100000002</v>
      </c>
    </row>
    <row r="6" spans="1:37" ht="15.75" x14ac:dyDescent="0.25">
      <c r="A6" s="1" t="s">
        <v>168</v>
      </c>
      <c r="B6" s="1">
        <v>1005</v>
      </c>
      <c r="C6" s="1" t="s">
        <v>169</v>
      </c>
      <c r="D6" s="1" t="str">
        <f t="shared" si="0"/>
        <v>MK</v>
      </c>
      <c r="E6" s="23">
        <v>2293.6999999999998</v>
      </c>
      <c r="F6" s="23">
        <f>SUMIF([2]RouteID_Conversion!$P$2:$P$745,[2]MD_BoardingByRoute!D6,[2]RouteID_Conversion!$Q$2:$Q$745)</f>
        <v>4486.7030181884693</v>
      </c>
      <c r="G6" s="23"/>
      <c r="I6" s="1">
        <v>21</v>
      </c>
      <c r="J6" s="1">
        <v>29.761238098100002</v>
      </c>
      <c r="K6" s="1">
        <v>19.723428726200002</v>
      </c>
      <c r="L6" s="23">
        <v>337.7</v>
      </c>
      <c r="M6" s="23">
        <v>6626.8</v>
      </c>
      <c r="N6" s="22"/>
      <c r="O6" s="22"/>
      <c r="S6" s="22">
        <v>1007</v>
      </c>
      <c r="T6" s="22">
        <v>2006.997192</v>
      </c>
      <c r="U6" s="1">
        <v>1007</v>
      </c>
      <c r="V6" s="1">
        <v>1007</v>
      </c>
      <c r="W6" s="1">
        <v>2098.6484380000002</v>
      </c>
      <c r="X6" s="1">
        <v>2234.6979980000001</v>
      </c>
      <c r="Y6" s="1">
        <v>1007</v>
      </c>
      <c r="Z6" s="1">
        <v>1915.020996</v>
      </c>
      <c r="AB6" s="1">
        <v>1919.1103519999999</v>
      </c>
      <c r="AD6" s="1">
        <v>1007</v>
      </c>
      <c r="AE6" s="1">
        <v>2098.6484380000002</v>
      </c>
      <c r="AF6" s="1">
        <f t="shared" ref="AF6:AF69" si="1">Y6-AD6</f>
        <v>0</v>
      </c>
      <c r="AI6" s="22">
        <v>1007</v>
      </c>
      <c r="AJ6" s="22">
        <v>2006.997192</v>
      </c>
      <c r="AK6" s="1">
        <v>2311.5910640000002</v>
      </c>
    </row>
    <row r="7" spans="1:37" ht="15.75" x14ac:dyDescent="0.25">
      <c r="A7" s="1" t="s">
        <v>170</v>
      </c>
      <c r="B7" s="1">
        <v>1007</v>
      </c>
      <c r="C7" s="1" t="s">
        <v>171</v>
      </c>
      <c r="D7" s="1" t="str">
        <f t="shared" si="0"/>
        <v>MK</v>
      </c>
      <c r="E7" s="23">
        <v>5401.5000000000082</v>
      </c>
      <c r="F7" s="23">
        <f>SUMIF([2]RouteID_Conversion!$P$2:$P$745,[2]MD_BoardingByRoute!D7,[2]RouteID_Conversion!$Q$2:$Q$745)</f>
        <v>3696.0655846595696</v>
      </c>
      <c r="G7" s="23"/>
      <c r="I7" s="1">
        <v>22</v>
      </c>
      <c r="J7" s="1">
        <v>15.2342090607</v>
      </c>
      <c r="K7" s="1">
        <v>21.679283142100001</v>
      </c>
      <c r="L7" s="23">
        <v>665.3</v>
      </c>
      <c r="M7" s="23">
        <v>12845.2</v>
      </c>
      <c r="N7" s="22"/>
      <c r="O7" s="22"/>
      <c r="S7" s="22">
        <v>1008</v>
      </c>
      <c r="T7" s="22">
        <v>1019.248169</v>
      </c>
      <c r="U7" s="1">
        <v>1008</v>
      </c>
      <c r="V7" s="1">
        <v>1008</v>
      </c>
      <c r="W7" s="1">
        <v>1349.4998780000001</v>
      </c>
      <c r="X7" s="1">
        <v>1409.905029</v>
      </c>
      <c r="Y7" s="1">
        <v>1008</v>
      </c>
      <c r="Z7" s="1">
        <v>1260.5485839999999</v>
      </c>
      <c r="AB7" s="1">
        <v>1263.7905270000001</v>
      </c>
      <c r="AD7" s="1">
        <v>1008</v>
      </c>
      <c r="AE7" s="1">
        <v>1349.4998780000001</v>
      </c>
      <c r="AF7" s="1">
        <f t="shared" si="1"/>
        <v>0</v>
      </c>
      <c r="AI7" s="22">
        <v>1008</v>
      </c>
      <c r="AJ7" s="22">
        <v>1019.248169</v>
      </c>
      <c r="AK7" s="1">
        <v>1221.9796140000001</v>
      </c>
    </row>
    <row r="8" spans="1:37" ht="15.75" x14ac:dyDescent="0.25">
      <c r="A8" s="1" t="s">
        <v>172</v>
      </c>
      <c r="B8" s="1">
        <v>1008</v>
      </c>
      <c r="C8" s="1" t="s">
        <v>173</v>
      </c>
      <c r="D8" s="1" t="str">
        <f t="shared" si="0"/>
        <v>MK</v>
      </c>
      <c r="E8" s="23">
        <v>2611.8000000000002</v>
      </c>
      <c r="F8" s="23">
        <f>SUMIF([2]RouteID_Conversion!$P$2:$P$745,[2]MD_BoardingByRoute!D8,[2]RouteID_Conversion!$Q$2:$Q$745)</f>
        <v>3228.6315155029229</v>
      </c>
      <c r="G8" s="23"/>
      <c r="I8" s="1">
        <v>23</v>
      </c>
      <c r="J8" s="1">
        <v>27.564367294299998</v>
      </c>
      <c r="K8" s="1">
        <v>26.1309528351</v>
      </c>
      <c r="L8" s="23">
        <v>339.9</v>
      </c>
      <c r="M8" s="23">
        <v>7400.5</v>
      </c>
      <c r="N8" s="22"/>
      <c r="O8" s="22"/>
      <c r="S8" s="22">
        <v>1009</v>
      </c>
      <c r="T8" s="22">
        <v>885.15643299999999</v>
      </c>
      <c r="U8" s="1">
        <v>1009</v>
      </c>
      <c r="V8" s="1">
        <v>1009</v>
      </c>
      <c r="W8" s="1">
        <v>465.27706899999998</v>
      </c>
      <c r="X8" s="1">
        <v>525.87182600000006</v>
      </c>
      <c r="Y8" s="1">
        <v>1009</v>
      </c>
      <c r="Z8" s="1">
        <v>444.31414799999999</v>
      </c>
      <c r="AB8" s="1">
        <v>444.68795799999998</v>
      </c>
      <c r="AD8" s="1">
        <v>1009</v>
      </c>
      <c r="AE8" s="1">
        <v>465.27706899999998</v>
      </c>
      <c r="AF8" s="1">
        <f t="shared" si="1"/>
        <v>0</v>
      </c>
      <c r="AI8" s="22">
        <v>1009</v>
      </c>
      <c r="AJ8" s="22">
        <v>885.15643299999999</v>
      </c>
      <c r="AK8" s="1">
        <v>1050.66272</v>
      </c>
    </row>
    <row r="9" spans="1:37" ht="15.75" x14ac:dyDescent="0.25">
      <c r="A9" s="1" t="s">
        <v>174</v>
      </c>
      <c r="B9" s="1">
        <v>1009</v>
      </c>
      <c r="C9" s="1" t="s">
        <v>175</v>
      </c>
      <c r="D9" s="1" t="str">
        <f t="shared" si="0"/>
        <v>MK</v>
      </c>
      <c r="E9" s="23">
        <v>882.80000000000052</v>
      </c>
      <c r="F9" s="23">
        <f>SUMIF([2]RouteID_Conversion!$P$2:$P$745,[2]MD_BoardingByRoute!D9,[2]RouteID_Conversion!$Q$2:$Q$745)</f>
        <v>637.44160079955941</v>
      </c>
      <c r="G9" s="23"/>
      <c r="I9" s="1">
        <v>24</v>
      </c>
      <c r="J9" s="1">
        <v>7.4567909240699999</v>
      </c>
      <c r="K9" s="1">
        <v>32.305839538599997</v>
      </c>
      <c r="L9" s="23">
        <v>14.4</v>
      </c>
      <c r="M9" s="23">
        <v>2090.1999999999998</v>
      </c>
      <c r="N9" s="22"/>
      <c r="O9" s="22"/>
      <c r="S9" s="22">
        <v>1010</v>
      </c>
      <c r="T9" s="22">
        <v>641.26446499999997</v>
      </c>
      <c r="U9" s="1">
        <v>1010</v>
      </c>
      <c r="V9" s="1">
        <v>1010</v>
      </c>
      <c r="W9" s="1">
        <v>690.58380099999999</v>
      </c>
      <c r="X9" s="1">
        <v>678.97851600000001</v>
      </c>
      <c r="Y9" s="1">
        <v>1010</v>
      </c>
      <c r="Z9" s="1">
        <v>624.18139599999995</v>
      </c>
      <c r="AB9" s="1">
        <v>625.84393299999999</v>
      </c>
      <c r="AD9" s="1">
        <v>1010</v>
      </c>
      <c r="AE9" s="1">
        <v>690.58380099999999</v>
      </c>
      <c r="AF9" s="1">
        <f t="shared" si="1"/>
        <v>0</v>
      </c>
      <c r="AI9" s="22">
        <v>1010</v>
      </c>
      <c r="AJ9" s="22">
        <v>641.26446499999997</v>
      </c>
      <c r="AK9" s="1">
        <v>728.84960899999999</v>
      </c>
    </row>
    <row r="10" spans="1:37" ht="15.75" x14ac:dyDescent="0.25">
      <c r="A10" s="1" t="s">
        <v>176</v>
      </c>
      <c r="B10" s="1">
        <v>1010</v>
      </c>
      <c r="C10" s="1" t="s">
        <v>177</v>
      </c>
      <c r="D10" s="1" t="str">
        <f t="shared" si="0"/>
        <v>MK</v>
      </c>
      <c r="E10" s="23">
        <v>1367.6</v>
      </c>
      <c r="F10" s="23">
        <f>SUMIF([2]RouteID_Conversion!$P$2:$P$745,[2]MD_BoardingByRoute!D10,[2]RouteID_Conversion!$Q$2:$Q$745)</f>
        <v>1706.5335388183571</v>
      </c>
      <c r="G10" s="23"/>
      <c r="I10" s="1">
        <v>25</v>
      </c>
      <c r="J10" s="1">
        <v>3.7283954620399999</v>
      </c>
      <c r="K10" s="1">
        <v>33.8251495361</v>
      </c>
      <c r="L10" s="23">
        <v>145.9</v>
      </c>
      <c r="M10" s="23">
        <v>3848.2</v>
      </c>
      <c r="N10" s="22"/>
      <c r="O10" s="22"/>
      <c r="S10" s="22">
        <v>1011</v>
      </c>
      <c r="T10" s="22">
        <v>941.76355000000001</v>
      </c>
      <c r="U10" s="1">
        <v>1011</v>
      </c>
      <c r="V10" s="1">
        <v>1011</v>
      </c>
      <c r="W10" s="1">
        <v>628.63891599999999</v>
      </c>
      <c r="X10" s="1">
        <v>647.66180399999996</v>
      </c>
      <c r="Y10" s="1">
        <v>1011</v>
      </c>
      <c r="Z10" s="1">
        <v>581.10180700000001</v>
      </c>
      <c r="AB10" s="1">
        <v>582.19610599999999</v>
      </c>
      <c r="AD10" s="1">
        <v>1011</v>
      </c>
      <c r="AE10" s="1">
        <v>628.63891599999999</v>
      </c>
      <c r="AF10" s="1">
        <f t="shared" si="1"/>
        <v>0</v>
      </c>
      <c r="AI10" s="22">
        <v>1011</v>
      </c>
      <c r="AJ10" s="22">
        <v>941.76355000000001</v>
      </c>
      <c r="AK10" s="1">
        <v>1139.448486</v>
      </c>
    </row>
    <row r="11" spans="1:37" ht="15.75" x14ac:dyDescent="0.25">
      <c r="A11" s="1" t="s">
        <v>178</v>
      </c>
      <c r="B11" s="1">
        <v>1011</v>
      </c>
      <c r="C11" s="1" t="s">
        <v>179</v>
      </c>
      <c r="D11" s="1" t="str">
        <f t="shared" si="0"/>
        <v>MK</v>
      </c>
      <c r="E11" s="23">
        <v>959.1</v>
      </c>
      <c r="F11" s="23">
        <f>SUMIF([2]RouteID_Conversion!$P$2:$P$745,[2]MD_BoardingByRoute!D11,[2]RouteID_Conversion!$Q$2:$Q$745)</f>
        <v>1340.1250619888285</v>
      </c>
      <c r="G11" s="23"/>
      <c r="I11" s="1">
        <v>26</v>
      </c>
      <c r="J11" s="1">
        <v>7.9011178016699999</v>
      </c>
      <c r="K11" s="1">
        <v>27.8456192017</v>
      </c>
      <c r="L11" s="23">
        <v>142.5</v>
      </c>
      <c r="M11" s="23">
        <v>3042.1</v>
      </c>
      <c r="N11" s="22"/>
      <c r="O11" s="22"/>
      <c r="S11" s="22">
        <v>1012</v>
      </c>
      <c r="T11" s="22">
        <v>1337.8160399999999</v>
      </c>
      <c r="U11" s="1">
        <v>1012</v>
      </c>
      <c r="V11" s="1">
        <v>1012</v>
      </c>
      <c r="W11" s="1">
        <v>349.89794899999998</v>
      </c>
      <c r="X11" s="1">
        <v>337.57373000000001</v>
      </c>
      <c r="Y11" s="1">
        <v>1012</v>
      </c>
      <c r="Z11" s="1">
        <v>271.72222900000003</v>
      </c>
      <c r="AB11" s="1">
        <v>272.557343</v>
      </c>
      <c r="AD11" s="1">
        <v>1012</v>
      </c>
      <c r="AE11" s="1">
        <v>349.89794899999998</v>
      </c>
      <c r="AF11" s="1">
        <f t="shared" si="1"/>
        <v>0</v>
      </c>
      <c r="AI11" s="22">
        <v>1012</v>
      </c>
      <c r="AJ11" s="22">
        <v>1337.8160399999999</v>
      </c>
      <c r="AK11" s="1">
        <v>1411.471802</v>
      </c>
    </row>
    <row r="12" spans="1:37" ht="15.75" x14ac:dyDescent="0.25">
      <c r="A12" s="1" t="s">
        <v>180</v>
      </c>
      <c r="B12" s="1">
        <v>1012</v>
      </c>
      <c r="C12" s="1" t="s">
        <v>181</v>
      </c>
      <c r="D12" s="1" t="str">
        <f t="shared" si="0"/>
        <v>MK</v>
      </c>
      <c r="E12" s="23">
        <v>1617.3</v>
      </c>
      <c r="F12" s="23">
        <f>SUMIF([2]RouteID_Conversion!$P$2:$P$745,[2]MD_BoardingByRoute!D12,[2]RouteID_Conversion!$Q$2:$Q$745)</f>
        <v>231.88216757774327</v>
      </c>
      <c r="G12" s="23"/>
      <c r="I12" s="1">
        <v>27</v>
      </c>
      <c r="J12" s="1">
        <v>22.5440273285</v>
      </c>
      <c r="K12" s="1">
        <v>55.054298400900002</v>
      </c>
      <c r="L12" s="23">
        <v>62.9</v>
      </c>
      <c r="M12" s="23">
        <v>4807.3999999999996</v>
      </c>
      <c r="N12" s="22"/>
      <c r="O12" s="22"/>
      <c r="S12" s="22">
        <v>1013</v>
      </c>
      <c r="T12" s="22">
        <v>881.98510699999997</v>
      </c>
      <c r="U12" s="1">
        <v>1013</v>
      </c>
      <c r="V12" s="1">
        <v>1013</v>
      </c>
      <c r="W12" s="1">
        <v>547.02722200000005</v>
      </c>
      <c r="X12" s="1">
        <v>580.24713099999997</v>
      </c>
      <c r="Y12" s="1">
        <v>1013</v>
      </c>
      <c r="Z12" s="1">
        <v>475.660889</v>
      </c>
      <c r="AB12" s="1">
        <v>476.78881799999999</v>
      </c>
      <c r="AD12" s="1">
        <v>1013</v>
      </c>
      <c r="AE12" s="1">
        <v>547.02722200000005</v>
      </c>
      <c r="AF12" s="1">
        <f t="shared" si="1"/>
        <v>0</v>
      </c>
      <c r="AI12" s="22">
        <v>1013</v>
      </c>
      <c r="AJ12" s="22">
        <v>881.98510699999997</v>
      </c>
      <c r="AK12" s="1">
        <v>989.06311000000005</v>
      </c>
    </row>
    <row r="13" spans="1:37" ht="15.75" x14ac:dyDescent="0.25">
      <c r="A13" s="1" t="s">
        <v>182</v>
      </c>
      <c r="B13" s="1">
        <v>1013</v>
      </c>
      <c r="C13" s="1" t="s">
        <v>183</v>
      </c>
      <c r="D13" s="1" t="str">
        <f t="shared" si="0"/>
        <v>MK</v>
      </c>
      <c r="E13" s="23">
        <v>803.3</v>
      </c>
      <c r="F13" s="23">
        <f>SUMIF([2]RouteID_Conversion!$P$2:$P$745,[2]MD_BoardingByRoute!D13,[2]RouteID_Conversion!$Q$2:$Q$745)</f>
        <v>983.68852710723786</v>
      </c>
      <c r="G13" s="23"/>
      <c r="I13" s="1">
        <v>28</v>
      </c>
      <c r="J13" s="1">
        <v>89.808815002399996</v>
      </c>
      <c r="K13" s="1">
        <v>48.372734069800003</v>
      </c>
      <c r="L13" s="23">
        <v>110.7</v>
      </c>
      <c r="M13" s="23">
        <v>2804.1</v>
      </c>
      <c r="N13" s="22"/>
      <c r="O13" s="22"/>
      <c r="S13" s="22">
        <v>1014</v>
      </c>
      <c r="T13" s="22">
        <v>722.49334699999997</v>
      </c>
      <c r="U13" s="1">
        <v>1014</v>
      </c>
      <c r="V13" s="1">
        <v>1014</v>
      </c>
      <c r="W13" s="1">
        <v>416.78027300000002</v>
      </c>
      <c r="X13" s="1">
        <v>459.74520899999999</v>
      </c>
      <c r="Y13" s="1">
        <v>1014</v>
      </c>
      <c r="Z13" s="1">
        <v>398.588165</v>
      </c>
      <c r="AB13" s="1">
        <v>398.77554300000003</v>
      </c>
      <c r="AD13" s="1">
        <v>1014</v>
      </c>
      <c r="AE13" s="1">
        <v>416.78027300000002</v>
      </c>
      <c r="AF13" s="1">
        <f t="shared" si="1"/>
        <v>0</v>
      </c>
      <c r="AI13" s="22">
        <v>1014</v>
      </c>
      <c r="AJ13" s="22">
        <v>722.49334699999997</v>
      </c>
      <c r="AK13" s="1">
        <v>891.11346400000002</v>
      </c>
    </row>
    <row r="14" spans="1:37" ht="15.75" x14ac:dyDescent="0.25">
      <c r="A14" s="1" t="s">
        <v>184</v>
      </c>
      <c r="B14" s="1">
        <v>1014</v>
      </c>
      <c r="C14" s="1" t="s">
        <v>185</v>
      </c>
      <c r="D14" s="1" t="str">
        <f t="shared" si="0"/>
        <v>MK</v>
      </c>
      <c r="E14" s="23">
        <v>1456.8</v>
      </c>
      <c r="F14" s="23">
        <f>SUMIF([2]RouteID_Conversion!$P$2:$P$745,[2]MD_BoardingByRoute!D14,[2]RouteID_Conversion!$Q$2:$Q$745)</f>
        <v>759.86945676803441</v>
      </c>
      <c r="G14" s="23"/>
      <c r="I14" s="1">
        <v>29</v>
      </c>
      <c r="J14" s="1">
        <v>19.090560913099999</v>
      </c>
      <c r="K14" s="1">
        <v>57.889240264900003</v>
      </c>
      <c r="L14" s="23">
        <v>219.9</v>
      </c>
      <c r="M14" s="23">
        <v>4559.3</v>
      </c>
      <c r="N14" s="22"/>
      <c r="O14" s="22"/>
      <c r="S14" s="22">
        <v>1015</v>
      </c>
      <c r="T14" s="22">
        <v>1214.543457</v>
      </c>
      <c r="U14" s="1">
        <v>1015</v>
      </c>
      <c r="V14" s="1">
        <v>1015</v>
      </c>
      <c r="W14" s="1">
        <v>1111.930908</v>
      </c>
      <c r="X14" s="1">
        <v>1158.5981449999999</v>
      </c>
      <c r="Y14" s="1">
        <v>1015</v>
      </c>
      <c r="Z14" s="1">
        <v>1015.702026</v>
      </c>
      <c r="AB14" s="1">
        <v>1014.732361</v>
      </c>
      <c r="AD14" s="1">
        <v>1015</v>
      </c>
      <c r="AE14" s="1">
        <v>1111.930908</v>
      </c>
      <c r="AF14" s="1">
        <f t="shared" si="1"/>
        <v>0</v>
      </c>
      <c r="AI14" s="22">
        <v>1015</v>
      </c>
      <c r="AJ14" s="22">
        <v>1214.543457</v>
      </c>
      <c r="AK14" s="1">
        <v>1378.0268550000001</v>
      </c>
    </row>
    <row r="15" spans="1:37" ht="15.75" x14ac:dyDescent="0.25">
      <c r="A15" s="1" t="s">
        <v>186</v>
      </c>
      <c r="B15" s="1">
        <v>1015</v>
      </c>
      <c r="C15" s="1" t="s">
        <v>187</v>
      </c>
      <c r="D15" s="1" t="str">
        <f t="shared" si="0"/>
        <v>MK</v>
      </c>
      <c r="E15" s="23">
        <v>1692</v>
      </c>
      <c r="F15" s="23">
        <f>SUMIF([2]RouteID_Conversion!$P$2:$P$745,[2]MD_BoardingByRoute!D15,[2]RouteID_Conversion!$Q$2:$Q$745)</f>
        <v>2406.473779678342</v>
      </c>
      <c r="G15" s="23"/>
      <c r="I15" s="1">
        <v>30</v>
      </c>
      <c r="J15" s="1">
        <v>75.994949340800005</v>
      </c>
      <c r="K15" s="1">
        <v>51.207675933799997</v>
      </c>
      <c r="L15" s="23">
        <v>304.7</v>
      </c>
      <c r="M15" s="23">
        <v>5727</v>
      </c>
      <c r="N15" s="22"/>
      <c r="O15" s="22"/>
      <c r="S15" s="22">
        <v>1016</v>
      </c>
      <c r="T15" s="22">
        <v>969.22460899999999</v>
      </c>
      <c r="U15" s="1">
        <v>1016</v>
      </c>
      <c r="V15" s="1">
        <v>1016</v>
      </c>
      <c r="W15" s="1">
        <v>1240.570068</v>
      </c>
      <c r="X15" s="1">
        <v>1339.7910159999999</v>
      </c>
      <c r="Y15" s="1">
        <v>1016</v>
      </c>
      <c r="Z15" s="1">
        <v>1069.6475829999999</v>
      </c>
      <c r="AB15" s="1">
        <v>1070.300659</v>
      </c>
      <c r="AD15" s="1">
        <v>1016</v>
      </c>
      <c r="AE15" s="1">
        <v>1240.570068</v>
      </c>
      <c r="AF15" s="1">
        <f t="shared" si="1"/>
        <v>0</v>
      </c>
      <c r="AI15" s="22">
        <v>1016</v>
      </c>
      <c r="AJ15" s="22">
        <v>969.22460899999999</v>
      </c>
      <c r="AK15" s="1">
        <v>1137.110962</v>
      </c>
    </row>
    <row r="16" spans="1:37" ht="15.75" x14ac:dyDescent="0.25">
      <c r="A16" s="1" t="s">
        <v>188</v>
      </c>
      <c r="B16" s="1">
        <v>1016</v>
      </c>
      <c r="C16" s="1" t="s">
        <v>189</v>
      </c>
      <c r="D16" s="1" t="str">
        <f t="shared" si="0"/>
        <v>MK</v>
      </c>
      <c r="E16" s="23">
        <v>1884.6</v>
      </c>
      <c r="F16" s="23">
        <f>SUMIF([2]RouteID_Conversion!$P$2:$P$745,[2]MD_BoardingByRoute!D16,[2]RouteID_Conversion!$Q$2:$Q$745)</f>
        <v>3046.9822826385453</v>
      </c>
      <c r="G16" s="23"/>
      <c r="I16" s="1">
        <v>31</v>
      </c>
      <c r="J16" s="1">
        <v>37.997474670400003</v>
      </c>
      <c r="K16" s="1">
        <v>51.207675933799997</v>
      </c>
      <c r="L16" s="23">
        <v>292</v>
      </c>
      <c r="M16" s="23">
        <v>4790.2</v>
      </c>
      <c r="N16" s="22"/>
      <c r="O16" s="22"/>
      <c r="S16" s="22">
        <v>1017</v>
      </c>
      <c r="T16" s="22">
        <v>910.33801300000005</v>
      </c>
      <c r="U16" s="1">
        <v>1017</v>
      </c>
      <c r="V16" s="1">
        <v>1017</v>
      </c>
      <c r="W16" s="1">
        <v>402.39437900000001</v>
      </c>
      <c r="X16" s="1">
        <v>394.82696499999997</v>
      </c>
      <c r="Y16" s="1">
        <v>1017</v>
      </c>
      <c r="Z16" s="1">
        <v>326.263306</v>
      </c>
      <c r="AB16" s="1">
        <v>325.667419</v>
      </c>
      <c r="AD16" s="1">
        <v>1017</v>
      </c>
      <c r="AE16" s="1">
        <v>402.39437900000001</v>
      </c>
      <c r="AF16" s="1">
        <f t="shared" si="1"/>
        <v>0</v>
      </c>
      <c r="AI16" s="22">
        <v>1017</v>
      </c>
      <c r="AJ16" s="22">
        <v>910.33801300000005</v>
      </c>
      <c r="AK16" s="1">
        <v>983.11419699999999</v>
      </c>
    </row>
    <row r="17" spans="1:37" ht="15.75" x14ac:dyDescent="0.25">
      <c r="A17" s="1" t="s">
        <v>190</v>
      </c>
      <c r="B17" s="1">
        <v>1017</v>
      </c>
      <c r="C17" s="1" t="s">
        <v>191</v>
      </c>
      <c r="D17" s="1" t="str">
        <f t="shared" si="0"/>
        <v>MK</v>
      </c>
      <c r="E17" s="23">
        <v>621.6</v>
      </c>
      <c r="F17" s="23">
        <f>SUMIF([2]RouteID_Conversion!$P$2:$P$745,[2]MD_BoardingByRoute!D17,[2]RouteID_Conversion!$Q$2:$Q$745)</f>
        <v>605.78169250488202</v>
      </c>
      <c r="G17" s="23"/>
      <c r="I17" s="1">
        <v>32</v>
      </c>
      <c r="J17" s="1">
        <v>15.447962760899999</v>
      </c>
      <c r="K17" s="1">
        <v>42.098533630399999</v>
      </c>
      <c r="L17" s="23">
        <v>92.2</v>
      </c>
      <c r="M17" s="23">
        <v>2686.3</v>
      </c>
      <c r="N17" s="22"/>
      <c r="O17" s="22"/>
      <c r="S17" s="22">
        <v>1018</v>
      </c>
      <c r="T17" s="22">
        <v>908.53631600000006</v>
      </c>
      <c r="U17" s="1">
        <v>1018</v>
      </c>
      <c r="V17" s="1">
        <v>1018</v>
      </c>
      <c r="W17" s="1">
        <v>947.62066700000003</v>
      </c>
      <c r="X17" s="1">
        <v>982.78497300000004</v>
      </c>
      <c r="Y17" s="1">
        <v>1018</v>
      </c>
      <c r="Z17" s="1">
        <v>850.15295400000002</v>
      </c>
      <c r="AB17" s="1">
        <v>848.95220900000004</v>
      </c>
      <c r="AD17" s="1">
        <v>1018</v>
      </c>
      <c r="AE17" s="1">
        <v>947.62066700000003</v>
      </c>
      <c r="AF17" s="1">
        <f t="shared" si="1"/>
        <v>0</v>
      </c>
      <c r="AI17" s="22">
        <v>1018</v>
      </c>
      <c r="AJ17" s="22">
        <v>908.53631600000006</v>
      </c>
      <c r="AK17" s="1">
        <v>1060.2626949999999</v>
      </c>
    </row>
    <row r="18" spans="1:37" ht="15.75" x14ac:dyDescent="0.25">
      <c r="A18" s="1" t="s">
        <v>192</v>
      </c>
      <c r="B18" s="1">
        <v>1018</v>
      </c>
      <c r="C18" s="1" t="s">
        <v>193</v>
      </c>
      <c r="D18" s="1" t="str">
        <f t="shared" si="0"/>
        <v>MK</v>
      </c>
      <c r="E18" s="23">
        <v>1349.1</v>
      </c>
      <c r="F18" s="23">
        <f>SUMIF([2]RouteID_Conversion!$P$2:$P$745,[2]MD_BoardingByRoute!D18,[2]RouteID_Conversion!$Q$2:$Q$745)</f>
        <v>1966.5882644653286</v>
      </c>
      <c r="G18" s="23"/>
      <c r="I18" s="1">
        <v>33</v>
      </c>
      <c r="J18" s="1">
        <v>44.214439392099997</v>
      </c>
      <c r="K18" s="1">
        <v>37.659645080600001</v>
      </c>
      <c r="L18" s="23">
        <v>224</v>
      </c>
      <c r="M18" s="23">
        <v>4349.8999999999996</v>
      </c>
      <c r="N18" s="22"/>
      <c r="O18" s="22"/>
      <c r="S18" s="22">
        <v>1019</v>
      </c>
      <c r="T18" s="22">
        <v>123.284752</v>
      </c>
      <c r="U18" s="1">
        <v>1021</v>
      </c>
      <c r="V18" s="1">
        <v>1021</v>
      </c>
      <c r="W18" s="1">
        <v>604.90594499999997</v>
      </c>
      <c r="X18" s="1">
        <v>646.65527299999997</v>
      </c>
      <c r="Y18" s="1">
        <v>1021</v>
      </c>
      <c r="Z18" s="1">
        <v>509.770172</v>
      </c>
      <c r="AB18" s="1">
        <v>510.553314</v>
      </c>
      <c r="AD18" s="1">
        <v>1021</v>
      </c>
      <c r="AE18" s="1">
        <v>604.90594499999997</v>
      </c>
      <c r="AF18" s="1">
        <f t="shared" si="1"/>
        <v>0</v>
      </c>
      <c r="AI18" s="22">
        <v>1019</v>
      </c>
      <c r="AJ18" s="22">
        <v>123.284752</v>
      </c>
      <c r="AK18" s="1">
        <v>150.58869899999999</v>
      </c>
    </row>
    <row r="19" spans="1:37" ht="15.75" x14ac:dyDescent="0.25">
      <c r="A19" s="1" t="s">
        <v>196</v>
      </c>
      <c r="B19" s="1">
        <v>1021</v>
      </c>
      <c r="C19" s="1" t="s">
        <v>197</v>
      </c>
      <c r="D19" s="1" t="str">
        <f t="shared" si="0"/>
        <v>MK</v>
      </c>
      <c r="E19" s="23">
        <v>853.7</v>
      </c>
      <c r="F19" s="23">
        <f>SUMIF([2]RouteID_Conversion!$P$2:$P$745,[2]MD_BoardingByRoute!D19,[2]RouteID_Conversion!$Q$2:$Q$745)</f>
        <v>663.31118679046494</v>
      </c>
      <c r="G19" s="23"/>
      <c r="I19" s="1">
        <v>35</v>
      </c>
      <c r="J19" s="1">
        <v>96.910438537600001</v>
      </c>
      <c r="K19" s="1">
        <v>56.560394287100003</v>
      </c>
      <c r="L19" s="23">
        <v>232.1</v>
      </c>
      <c r="M19" s="23">
        <v>3283.2</v>
      </c>
      <c r="N19" s="22"/>
      <c r="O19" s="22"/>
      <c r="S19" s="22">
        <v>1022</v>
      </c>
      <c r="T19" s="22">
        <v>425.29983499999997</v>
      </c>
      <c r="U19" s="1">
        <v>1023</v>
      </c>
      <c r="V19" s="1">
        <v>1023</v>
      </c>
      <c r="W19" s="1">
        <v>316.61981200000002</v>
      </c>
      <c r="X19" s="1">
        <v>377.90029900000002</v>
      </c>
      <c r="Y19" s="1">
        <v>1023</v>
      </c>
      <c r="Z19" s="1">
        <v>281.05200200000002</v>
      </c>
      <c r="AB19" s="1">
        <v>280.59295700000001</v>
      </c>
      <c r="AD19" s="1">
        <v>1023</v>
      </c>
      <c r="AE19" s="1">
        <v>316.61981200000002</v>
      </c>
      <c r="AF19" s="1">
        <f t="shared" si="1"/>
        <v>0</v>
      </c>
      <c r="AI19" s="22">
        <v>1022</v>
      </c>
      <c r="AJ19" s="22">
        <v>425.29983499999997</v>
      </c>
      <c r="AK19" s="1">
        <v>509.049713</v>
      </c>
    </row>
    <row r="20" spans="1:37" ht="15.75" x14ac:dyDescent="0.25">
      <c r="A20" s="1" t="s">
        <v>198</v>
      </c>
      <c r="B20" s="1">
        <v>1022</v>
      </c>
      <c r="C20" s="1" t="s">
        <v>199</v>
      </c>
      <c r="D20" s="1" t="str">
        <f t="shared" si="0"/>
        <v>MK</v>
      </c>
      <c r="E20" s="23">
        <v>827.3</v>
      </c>
      <c r="F20" s="23">
        <f>SUMIF([2]RouteID_Conversion!$P$2:$P$745,[2]MD_BoardingByRoute!D20,[2]RouteID_Conversion!$Q$2:$Q$745)</f>
        <v>774.83234786987225</v>
      </c>
      <c r="G20" s="23"/>
      <c r="I20" s="1">
        <v>36</v>
      </c>
      <c r="J20" s="1">
        <v>133.01385497999999</v>
      </c>
      <c r="K20" s="1">
        <v>45.736385345499997</v>
      </c>
      <c r="L20" s="23">
        <v>40.4</v>
      </c>
      <c r="M20" s="23">
        <v>1957</v>
      </c>
      <c r="N20" s="22"/>
      <c r="O20" s="22"/>
      <c r="S20" s="22">
        <v>1023</v>
      </c>
      <c r="T20" s="22">
        <v>351.618561</v>
      </c>
      <c r="U20" s="1">
        <v>1024</v>
      </c>
      <c r="V20" s="1">
        <v>1024</v>
      </c>
      <c r="W20" s="1">
        <v>541.302368</v>
      </c>
      <c r="X20" s="1">
        <v>586.54540999999995</v>
      </c>
      <c r="Y20" s="1">
        <v>1024</v>
      </c>
      <c r="Z20" s="1">
        <v>475.33956899999998</v>
      </c>
      <c r="AB20" s="1">
        <v>476.95376599999997</v>
      </c>
      <c r="AD20" s="1">
        <v>1024</v>
      </c>
      <c r="AE20" s="1">
        <v>541.302368</v>
      </c>
      <c r="AF20" s="1">
        <f t="shared" si="1"/>
        <v>0</v>
      </c>
      <c r="AI20" s="22">
        <v>1023</v>
      </c>
      <c r="AJ20" s="22">
        <v>351.618561</v>
      </c>
      <c r="AK20" s="1">
        <v>535.01702899999998</v>
      </c>
    </row>
    <row r="21" spans="1:37" ht="15.75" x14ac:dyDescent="0.25">
      <c r="A21" s="1" t="s">
        <v>200</v>
      </c>
      <c r="B21" s="1">
        <v>1023</v>
      </c>
      <c r="C21" s="1" t="s">
        <v>201</v>
      </c>
      <c r="D21" s="1" t="str">
        <f t="shared" si="0"/>
        <v>MK</v>
      </c>
      <c r="E21" s="23">
        <v>664.6</v>
      </c>
      <c r="F21" s="23">
        <f>SUMIF([2]RouteID_Conversion!$P$2:$P$745,[2]MD_BoardingByRoute!D21,[2]RouteID_Conversion!$Q$2:$Q$745)</f>
        <v>515.17954826354844</v>
      </c>
      <c r="G21" s="23"/>
      <c r="I21" s="1">
        <v>37</v>
      </c>
      <c r="J21" s="1">
        <v>47.626789092999999</v>
      </c>
      <c r="K21" s="1">
        <v>46.402496337899997</v>
      </c>
      <c r="L21" s="23">
        <v>127.1</v>
      </c>
      <c r="M21" s="23">
        <v>1747</v>
      </c>
      <c r="N21" s="22"/>
      <c r="O21" s="22"/>
      <c r="S21" s="22">
        <v>1024</v>
      </c>
      <c r="T21" s="22">
        <v>781.85790999999995</v>
      </c>
      <c r="U21" s="1">
        <v>1025</v>
      </c>
      <c r="V21" s="1">
        <v>1025</v>
      </c>
      <c r="W21" s="1">
        <v>194.752197</v>
      </c>
      <c r="X21" s="1">
        <v>197.67967200000001</v>
      </c>
      <c r="Y21" s="1">
        <v>1025</v>
      </c>
      <c r="Z21" s="1">
        <v>172.41181900000001</v>
      </c>
      <c r="AB21" s="1">
        <v>172.882339</v>
      </c>
      <c r="AD21" s="1">
        <v>1025</v>
      </c>
      <c r="AE21" s="1">
        <v>194.752197</v>
      </c>
      <c r="AF21" s="1">
        <f t="shared" si="1"/>
        <v>0</v>
      </c>
      <c r="AI21" s="22">
        <v>1024</v>
      </c>
      <c r="AJ21" s="22">
        <v>781.85790999999995</v>
      </c>
      <c r="AK21" s="1">
        <v>878.50024399999995</v>
      </c>
    </row>
    <row r="22" spans="1:37" ht="15.75" x14ac:dyDescent="0.25">
      <c r="A22" s="1" t="s">
        <v>202</v>
      </c>
      <c r="B22" s="1">
        <v>1024</v>
      </c>
      <c r="C22" s="1" t="s">
        <v>203</v>
      </c>
      <c r="D22" s="1" t="str">
        <f t="shared" si="0"/>
        <v>MK</v>
      </c>
      <c r="E22" s="23">
        <v>485.2</v>
      </c>
      <c r="F22" s="23">
        <f>SUMIF([2]RouteID_Conversion!$P$2:$P$745,[2]MD_BoardingByRoute!D22,[2]RouteID_Conversion!$Q$2:$Q$745)</f>
        <v>1035.3290252685529</v>
      </c>
      <c r="G22" s="23"/>
      <c r="I22" s="1">
        <v>38</v>
      </c>
      <c r="J22" s="1">
        <v>55.318210601799997</v>
      </c>
      <c r="K22" s="1">
        <v>28.1499176025</v>
      </c>
      <c r="L22" s="23">
        <v>101.2</v>
      </c>
      <c r="M22" s="23">
        <v>1688.7</v>
      </c>
      <c r="N22" s="22"/>
      <c r="O22" s="22"/>
      <c r="S22" s="22">
        <v>1025</v>
      </c>
      <c r="T22" s="22">
        <v>344.435699</v>
      </c>
      <c r="U22" s="1">
        <v>1026</v>
      </c>
      <c r="V22" s="1">
        <v>1026</v>
      </c>
      <c r="W22" s="1">
        <v>404.72631799999999</v>
      </c>
      <c r="X22" s="1">
        <v>416.372253</v>
      </c>
      <c r="Y22" s="1">
        <v>1026</v>
      </c>
      <c r="Z22" s="1">
        <v>346.31518599999998</v>
      </c>
      <c r="AB22" s="1">
        <v>346.63198899999998</v>
      </c>
      <c r="AD22" s="1">
        <v>1026</v>
      </c>
      <c r="AE22" s="1">
        <v>404.72631799999999</v>
      </c>
      <c r="AF22" s="1">
        <f t="shared" si="1"/>
        <v>0</v>
      </c>
      <c r="AI22" s="22">
        <v>1025</v>
      </c>
      <c r="AJ22" s="22">
        <v>344.435699</v>
      </c>
      <c r="AK22" s="1">
        <v>496.20257600000002</v>
      </c>
    </row>
    <row r="23" spans="1:37" ht="15.75" x14ac:dyDescent="0.25">
      <c r="A23" s="1" t="s">
        <v>204</v>
      </c>
      <c r="B23" s="1">
        <v>1025</v>
      </c>
      <c r="C23" s="1" t="s">
        <v>205</v>
      </c>
      <c r="D23" s="1" t="str">
        <f t="shared" si="0"/>
        <v>MK</v>
      </c>
      <c r="E23" s="23">
        <v>204</v>
      </c>
      <c r="F23" s="23">
        <f>SUMIF([2]RouteID_Conversion!$P$2:$P$745,[2]MD_BoardingByRoute!D23,[2]RouteID_Conversion!$Q$2:$Q$745)</f>
        <v>399.56677246093693</v>
      </c>
      <c r="G23" s="23"/>
      <c r="I23" s="1">
        <v>39</v>
      </c>
      <c r="J23" s="1">
        <v>28.434720992999999</v>
      </c>
      <c r="K23" s="1">
        <v>51.955711364700001</v>
      </c>
      <c r="L23" s="23">
        <v>11.2</v>
      </c>
      <c r="M23" s="23">
        <v>854.4</v>
      </c>
      <c r="N23" s="22"/>
      <c r="O23" s="22"/>
      <c r="S23" s="22">
        <v>1026</v>
      </c>
      <c r="T23" s="22">
        <v>847.82446300000004</v>
      </c>
      <c r="U23" s="1">
        <v>1027</v>
      </c>
      <c r="V23" s="1">
        <v>1027</v>
      </c>
      <c r="W23" s="1">
        <v>117.699478</v>
      </c>
      <c r="X23" s="1">
        <v>124.821625</v>
      </c>
      <c r="Y23" s="1">
        <v>1027</v>
      </c>
      <c r="Z23" s="1">
        <v>112.19898999999999</v>
      </c>
      <c r="AB23" s="1">
        <v>112.416229</v>
      </c>
      <c r="AD23" s="1">
        <v>1027</v>
      </c>
      <c r="AE23" s="1">
        <v>117.699478</v>
      </c>
      <c r="AF23" s="1">
        <f t="shared" si="1"/>
        <v>0</v>
      </c>
      <c r="AI23" s="22">
        <v>1026</v>
      </c>
      <c r="AJ23" s="22">
        <v>847.82446300000004</v>
      </c>
      <c r="AK23" s="1">
        <v>997.40545699999996</v>
      </c>
    </row>
    <row r="24" spans="1:37" ht="15.75" x14ac:dyDescent="0.25">
      <c r="A24" s="1" t="s">
        <v>206</v>
      </c>
      <c r="B24" s="1">
        <v>1026</v>
      </c>
      <c r="C24" s="1" t="s">
        <v>207</v>
      </c>
      <c r="D24" s="1" t="str">
        <f t="shared" si="0"/>
        <v>MK</v>
      </c>
      <c r="E24" s="23">
        <v>644.1</v>
      </c>
      <c r="F24" s="23">
        <f>SUMIF([2]RouteID_Conversion!$P$2:$P$745,[2]MD_BoardingByRoute!D24,[2]RouteID_Conversion!$Q$2:$Q$745)</f>
        <v>763.64374160766533</v>
      </c>
      <c r="G24" s="23"/>
      <c r="I24" s="1">
        <v>40</v>
      </c>
      <c r="J24" s="1">
        <v>279.00750732400002</v>
      </c>
      <c r="K24" s="1">
        <v>45.374500274699997</v>
      </c>
      <c r="L24" s="23">
        <v>162.9</v>
      </c>
      <c r="M24" s="23">
        <v>2678.4</v>
      </c>
      <c r="N24" s="22"/>
      <c r="O24" s="22"/>
      <c r="S24" s="22">
        <v>1027</v>
      </c>
      <c r="T24" s="22">
        <v>79.813896</v>
      </c>
      <c r="U24" s="1">
        <v>1028</v>
      </c>
      <c r="V24" s="1">
        <v>1028</v>
      </c>
      <c r="W24" s="1">
        <v>646.07116699999995</v>
      </c>
      <c r="X24" s="1">
        <v>660.183044</v>
      </c>
      <c r="Y24" s="1">
        <v>1028</v>
      </c>
      <c r="Z24" s="1">
        <v>546.59234600000002</v>
      </c>
      <c r="AB24" s="1">
        <v>546.84258999999997</v>
      </c>
      <c r="AD24" s="1">
        <v>1028</v>
      </c>
      <c r="AE24" s="1">
        <v>646.07116699999995</v>
      </c>
      <c r="AF24" s="1">
        <f t="shared" si="1"/>
        <v>0</v>
      </c>
      <c r="AI24" s="22">
        <v>1027</v>
      </c>
      <c r="AJ24" s="22">
        <v>79.813896</v>
      </c>
      <c r="AK24" s="1">
        <v>90.948218999999995</v>
      </c>
    </row>
    <row r="25" spans="1:37" ht="15.75" x14ac:dyDescent="0.25">
      <c r="A25" s="1" t="s">
        <v>208</v>
      </c>
      <c r="B25" s="1">
        <v>1027</v>
      </c>
      <c r="C25" s="1" t="s">
        <v>209</v>
      </c>
      <c r="D25" s="1" t="str">
        <f t="shared" si="0"/>
        <v>MK</v>
      </c>
      <c r="E25" s="23">
        <v>502.9</v>
      </c>
      <c r="F25" s="23">
        <f>SUMIF([2]RouteID_Conversion!$P$2:$P$745,[2]MD_BoardingByRoute!D25,[2]RouteID_Conversion!$Q$2:$Q$745)</f>
        <v>265.08858585357564</v>
      </c>
      <c r="G25" s="23"/>
      <c r="I25" s="1">
        <v>41</v>
      </c>
      <c r="J25" s="1">
        <v>33.222213745099999</v>
      </c>
      <c r="K25" s="1">
        <v>50.256500244100003</v>
      </c>
      <c r="L25" s="23">
        <v>22.5</v>
      </c>
      <c r="M25" s="23">
        <v>1404.3</v>
      </c>
      <c r="N25" s="22"/>
      <c r="O25" s="22"/>
      <c r="S25" s="22">
        <v>1028</v>
      </c>
      <c r="T25" s="22">
        <v>1174.3895259999999</v>
      </c>
      <c r="U25" s="1">
        <v>1030</v>
      </c>
      <c r="V25" s="1">
        <v>1030</v>
      </c>
      <c r="W25" s="1">
        <v>579.61511199999995</v>
      </c>
      <c r="X25" s="1">
        <v>637.36718800000006</v>
      </c>
      <c r="Y25" s="1">
        <v>1030</v>
      </c>
      <c r="Z25" s="1">
        <v>561.15563999999995</v>
      </c>
      <c r="AB25" s="1">
        <v>562.77050799999995</v>
      </c>
      <c r="AD25" s="1">
        <v>1030</v>
      </c>
      <c r="AE25" s="1">
        <v>579.61511199999995</v>
      </c>
      <c r="AF25" s="1">
        <f t="shared" si="1"/>
        <v>0</v>
      </c>
      <c r="AI25" s="22">
        <v>1028</v>
      </c>
      <c r="AJ25" s="22">
        <v>1174.3895259999999</v>
      </c>
      <c r="AK25" s="1">
        <v>1366.623047</v>
      </c>
    </row>
    <row r="26" spans="1:37" ht="15.75" x14ac:dyDescent="0.25">
      <c r="A26" s="1" t="s">
        <v>210</v>
      </c>
      <c r="B26" s="1">
        <v>1028</v>
      </c>
      <c r="C26" s="1" t="s">
        <v>211</v>
      </c>
      <c r="D26" s="1" t="str">
        <f t="shared" si="0"/>
        <v>MK</v>
      </c>
      <c r="E26" s="23">
        <v>845.8</v>
      </c>
      <c r="F26" s="23">
        <f>SUMIF([2]RouteID_Conversion!$P$2:$P$745,[2]MD_BoardingByRoute!D26,[2]RouteID_Conversion!$Q$2:$Q$745)</f>
        <v>871.27423858642419</v>
      </c>
      <c r="G26" s="23"/>
      <c r="I26" s="1">
        <v>42</v>
      </c>
      <c r="J26" s="1">
        <v>31.000831603999998</v>
      </c>
      <c r="K26" s="1">
        <v>45.374500274699997</v>
      </c>
      <c r="L26" s="23">
        <v>208.3</v>
      </c>
      <c r="M26" s="23">
        <v>3741</v>
      </c>
      <c r="N26" s="22"/>
      <c r="O26" s="22"/>
      <c r="S26" s="22">
        <v>1030</v>
      </c>
      <c r="T26" s="22">
        <v>388.57751500000001</v>
      </c>
      <c r="U26" s="1">
        <v>1031</v>
      </c>
      <c r="V26" s="1">
        <v>1031</v>
      </c>
      <c r="W26" s="1">
        <v>472.40823399999999</v>
      </c>
      <c r="X26" s="1">
        <v>520.20904499999995</v>
      </c>
      <c r="Y26" s="1">
        <v>1031</v>
      </c>
      <c r="Z26" s="1">
        <v>443.94278000000003</v>
      </c>
      <c r="AB26" s="1">
        <v>444.026184</v>
      </c>
      <c r="AD26" s="1">
        <v>1031</v>
      </c>
      <c r="AE26" s="1">
        <v>472.40823399999999</v>
      </c>
      <c r="AF26" s="1">
        <f t="shared" si="1"/>
        <v>0</v>
      </c>
      <c r="AI26" s="22">
        <v>1030</v>
      </c>
      <c r="AJ26" s="22">
        <v>388.57751500000001</v>
      </c>
      <c r="AK26" s="1">
        <v>440.950714</v>
      </c>
    </row>
    <row r="27" spans="1:37" ht="15.75" x14ac:dyDescent="0.25">
      <c r="A27" s="1" t="s">
        <v>212</v>
      </c>
      <c r="B27" s="1">
        <v>1030</v>
      </c>
      <c r="C27" s="1" t="s">
        <v>213</v>
      </c>
      <c r="D27" s="1" t="str">
        <f t="shared" si="0"/>
        <v>MK</v>
      </c>
      <c r="E27" s="23">
        <v>872</v>
      </c>
      <c r="F27" s="23">
        <f>SUMIF([2]RouteID_Conversion!$P$2:$P$745,[2]MD_BoardingByRoute!D27,[2]RouteID_Conversion!$Q$2:$Q$745)</f>
        <v>1054.3694076538061</v>
      </c>
      <c r="G27" s="23"/>
      <c r="I27" s="1">
        <v>43</v>
      </c>
      <c r="J27" s="1">
        <v>163.451263428</v>
      </c>
      <c r="K27" s="1">
        <v>38.269962310799997</v>
      </c>
      <c r="L27" s="23">
        <v>130.69999999999999</v>
      </c>
      <c r="M27" s="23">
        <v>2642.4</v>
      </c>
      <c r="N27" s="22"/>
      <c r="O27" s="22"/>
      <c r="S27" s="22">
        <v>1031</v>
      </c>
      <c r="T27" s="22">
        <v>610.55242899999996</v>
      </c>
      <c r="U27" s="1">
        <v>1033</v>
      </c>
      <c r="V27" s="1">
        <v>1033</v>
      </c>
      <c r="W27" s="1">
        <v>351.59787</v>
      </c>
      <c r="X27" s="1">
        <v>372.877411</v>
      </c>
      <c r="Y27" s="1">
        <v>1033</v>
      </c>
      <c r="Z27" s="1">
        <v>310.94045999999997</v>
      </c>
      <c r="AB27" s="1">
        <v>311.95858800000002</v>
      </c>
      <c r="AD27" s="1">
        <v>1033</v>
      </c>
      <c r="AE27" s="1">
        <v>351.59787</v>
      </c>
      <c r="AF27" s="1">
        <f t="shared" si="1"/>
        <v>0</v>
      </c>
      <c r="AI27" s="22">
        <v>1031</v>
      </c>
      <c r="AJ27" s="22">
        <v>610.55242899999996</v>
      </c>
      <c r="AK27" s="1">
        <v>739.60888699999998</v>
      </c>
    </row>
    <row r="28" spans="1:37" ht="15.75" x14ac:dyDescent="0.25">
      <c r="A28" s="1" t="s">
        <v>214</v>
      </c>
      <c r="B28" s="1">
        <v>1031</v>
      </c>
      <c r="C28" s="1" t="s">
        <v>215</v>
      </c>
      <c r="D28" s="1" t="str">
        <f t="shared" si="0"/>
        <v>MK</v>
      </c>
      <c r="E28" s="23">
        <v>453.5</v>
      </c>
      <c r="F28" s="23">
        <f>SUMIF([2]RouteID_Conversion!$P$2:$P$745,[2]MD_BoardingByRoute!D28,[2]RouteID_Conversion!$Q$2:$Q$745)</f>
        <v>835.86626529693444</v>
      </c>
      <c r="G28" s="23"/>
      <c r="I28" s="1">
        <v>44</v>
      </c>
      <c r="J28" s="1">
        <v>71.184036254899993</v>
      </c>
      <c r="K28" s="1">
        <v>53.670375823999997</v>
      </c>
      <c r="L28" s="23">
        <v>0</v>
      </c>
      <c r="M28" s="23">
        <v>1066.5999999999999</v>
      </c>
      <c r="N28" s="22"/>
      <c r="O28" s="22"/>
      <c r="S28" s="22">
        <v>1033</v>
      </c>
      <c r="T28" s="22">
        <v>840.88293499999997</v>
      </c>
      <c r="U28" s="1">
        <v>1036</v>
      </c>
      <c r="V28" s="1">
        <v>1036</v>
      </c>
      <c r="W28" s="1">
        <v>1937.494263</v>
      </c>
      <c r="X28" s="1">
        <v>2251.1616210000002</v>
      </c>
      <c r="Y28" s="1">
        <v>1036</v>
      </c>
      <c r="Z28" s="1">
        <v>1990.98999</v>
      </c>
      <c r="AB28" s="1">
        <v>1993.341797</v>
      </c>
      <c r="AD28" s="1">
        <v>1036</v>
      </c>
      <c r="AE28" s="1">
        <v>1937.494263</v>
      </c>
      <c r="AF28" s="1">
        <f t="shared" si="1"/>
        <v>0</v>
      </c>
      <c r="AI28" s="22">
        <v>1033</v>
      </c>
      <c r="AJ28" s="22">
        <v>840.88293499999997</v>
      </c>
      <c r="AK28" s="1">
        <v>954.39288299999998</v>
      </c>
    </row>
    <row r="29" spans="1:37" ht="15.75" x14ac:dyDescent="0.25">
      <c r="A29" s="1" t="s">
        <v>216</v>
      </c>
      <c r="B29" s="1">
        <v>1033</v>
      </c>
      <c r="C29" s="1" t="s">
        <v>217</v>
      </c>
      <c r="D29" s="1" t="str">
        <f t="shared" si="0"/>
        <v>MK</v>
      </c>
      <c r="E29" s="23">
        <v>318.5</v>
      </c>
      <c r="F29" s="23">
        <f>SUMIF([2]RouteID_Conversion!$P$2:$P$745,[2]MD_BoardingByRoute!D29,[2]RouteID_Conversion!$Q$2:$Q$745)</f>
        <v>614.49406433105332</v>
      </c>
      <c r="G29" s="23"/>
      <c r="I29" s="1">
        <v>45</v>
      </c>
      <c r="J29" s="1">
        <v>90.978828430199997</v>
      </c>
      <c r="K29" s="1">
        <v>69.371437072800006</v>
      </c>
      <c r="L29" s="23">
        <v>34.1</v>
      </c>
      <c r="M29" s="23">
        <v>1472</v>
      </c>
      <c r="N29" s="22"/>
      <c r="O29" s="22"/>
      <c r="S29" s="22">
        <v>1034</v>
      </c>
      <c r="T29" s="22">
        <v>89.973388999999997</v>
      </c>
      <c r="U29" s="1">
        <v>1037</v>
      </c>
      <c r="V29" s="1">
        <v>1037</v>
      </c>
      <c r="W29" s="1">
        <v>34.274658000000002</v>
      </c>
      <c r="X29" s="1">
        <v>35.478316999999997</v>
      </c>
      <c r="Y29" s="1">
        <v>1037</v>
      </c>
      <c r="Z29" s="1">
        <v>28.570315999999998</v>
      </c>
      <c r="AB29" s="1">
        <v>28.643847999999998</v>
      </c>
      <c r="AD29" s="1">
        <v>1037</v>
      </c>
      <c r="AE29" s="1">
        <v>34.274658000000002</v>
      </c>
      <c r="AF29" s="1">
        <f t="shared" si="1"/>
        <v>0</v>
      </c>
      <c r="AI29" s="22">
        <v>1034</v>
      </c>
      <c r="AJ29" s="22">
        <v>89.973388999999997</v>
      </c>
      <c r="AK29" s="1">
        <v>108.204109</v>
      </c>
    </row>
    <row r="30" spans="1:37" ht="15.75" x14ac:dyDescent="0.25">
      <c r="A30" s="1" t="s">
        <v>222</v>
      </c>
      <c r="B30" s="1">
        <v>1036</v>
      </c>
      <c r="C30" s="1" t="s">
        <v>223</v>
      </c>
      <c r="D30" s="1" t="str">
        <f t="shared" si="0"/>
        <v>MK</v>
      </c>
      <c r="E30" s="23">
        <v>4398.3000000000093</v>
      </c>
      <c r="F30" s="23">
        <f>SUMIF([2]RouteID_Conversion!$P$2:$P$745,[2]MD_BoardingByRoute!D30,[2]RouteID_Conversion!$Q$2:$Q$745)</f>
        <v>2917.0481433868345</v>
      </c>
      <c r="G30" s="23"/>
      <c r="I30" s="1">
        <v>48</v>
      </c>
      <c r="J30" s="1">
        <v>39.661720275900002</v>
      </c>
      <c r="K30" s="1">
        <v>40.516632080100003</v>
      </c>
      <c r="L30" s="23">
        <v>438</v>
      </c>
      <c r="M30" s="23">
        <v>10323.700000000001</v>
      </c>
      <c r="N30" s="22"/>
      <c r="O30" s="22"/>
      <c r="S30" s="22">
        <v>1037</v>
      </c>
      <c r="T30" s="22">
        <v>270.36157200000002</v>
      </c>
      <c r="U30" s="1">
        <v>1041</v>
      </c>
      <c r="V30" s="1">
        <v>1041</v>
      </c>
      <c r="W30" s="1">
        <v>1802.94751</v>
      </c>
      <c r="X30" s="1">
        <v>2113.1560060000002</v>
      </c>
      <c r="Y30" s="1">
        <v>1041</v>
      </c>
      <c r="Z30" s="1">
        <v>1995.7935789999999</v>
      </c>
      <c r="AB30" s="1">
        <v>1989.5321039999999</v>
      </c>
      <c r="AD30" s="1">
        <v>1041</v>
      </c>
      <c r="AE30" s="1">
        <v>1802.94751</v>
      </c>
      <c r="AF30" s="1">
        <f t="shared" si="1"/>
        <v>0</v>
      </c>
      <c r="AI30" s="22">
        <v>1037</v>
      </c>
      <c r="AJ30" s="22">
        <v>270.36157200000002</v>
      </c>
      <c r="AK30" s="1">
        <v>322.34375</v>
      </c>
    </row>
    <row r="31" spans="1:37" ht="15.75" x14ac:dyDescent="0.25">
      <c r="A31" s="1" t="s">
        <v>224</v>
      </c>
      <c r="B31" s="1">
        <v>1037</v>
      </c>
      <c r="C31" s="1" t="s">
        <v>225</v>
      </c>
      <c r="D31" s="1" t="str">
        <f t="shared" si="0"/>
        <v>MK</v>
      </c>
      <c r="E31" s="23">
        <v>20.5</v>
      </c>
      <c r="F31" s="23">
        <f>SUMIF([2]RouteID_Conversion!$P$2:$P$745,[2]MD_BoardingByRoute!D31,[2]RouteID_Conversion!$Q$2:$Q$745)</f>
        <v>28.756560802459642</v>
      </c>
      <c r="G31" s="23"/>
      <c r="I31" s="1">
        <v>49</v>
      </c>
      <c r="J31" s="1">
        <v>100.09426879900001</v>
      </c>
      <c r="K31" s="1">
        <v>15.692726135299999</v>
      </c>
      <c r="L31" s="23">
        <v>17.600000000000001</v>
      </c>
      <c r="M31" s="23">
        <v>346.5</v>
      </c>
      <c r="N31" s="22"/>
      <c r="O31" s="22"/>
      <c r="S31" s="22">
        <v>1038</v>
      </c>
      <c r="T31" s="22">
        <v>4.6732019999999999</v>
      </c>
      <c r="U31" s="1">
        <v>1042</v>
      </c>
      <c r="V31" s="1">
        <v>1042</v>
      </c>
      <c r="W31" s="1">
        <v>58.161144</v>
      </c>
      <c r="X31" s="1">
        <v>60.335380999999998</v>
      </c>
      <c r="Y31" s="1">
        <v>1042</v>
      </c>
      <c r="Z31" s="1">
        <v>52.179271999999997</v>
      </c>
      <c r="AB31" s="1">
        <v>52.349612999999998</v>
      </c>
      <c r="AD31" s="1">
        <v>1042</v>
      </c>
      <c r="AE31" s="1">
        <v>58.161144</v>
      </c>
      <c r="AF31" s="1">
        <f t="shared" si="1"/>
        <v>0</v>
      </c>
      <c r="AI31" s="22">
        <v>1038</v>
      </c>
      <c r="AJ31" s="22">
        <v>4.6732019999999999</v>
      </c>
      <c r="AK31" s="1">
        <v>5.363111</v>
      </c>
    </row>
    <row r="32" spans="1:37" ht="15.75" x14ac:dyDescent="0.25">
      <c r="A32" s="1" t="s">
        <v>226</v>
      </c>
      <c r="B32" s="1">
        <v>1038</v>
      </c>
      <c r="C32" s="1" t="s">
        <v>227</v>
      </c>
      <c r="D32" s="1" t="str">
        <f t="shared" si="0"/>
        <v>MK</v>
      </c>
      <c r="E32" s="23">
        <v>64</v>
      </c>
      <c r="F32" s="23">
        <f>SUMIF([2]RouteID_Conversion!$P$2:$P$745,[2]MD_BoardingByRoute!D32,[2]RouteID_Conversion!$Q$2:$Q$745)</f>
        <v>18.317683696746812</v>
      </c>
      <c r="G32" s="23"/>
      <c r="I32" s="1">
        <v>50</v>
      </c>
      <c r="J32" s="1">
        <v>15.3503408432</v>
      </c>
      <c r="K32" s="1">
        <v>25.907318115199999</v>
      </c>
      <c r="L32" s="23">
        <v>0</v>
      </c>
      <c r="M32" s="23">
        <v>82.4</v>
      </c>
      <c r="N32" s="22"/>
      <c r="O32" s="22"/>
      <c r="S32" s="22">
        <v>1039</v>
      </c>
      <c r="T32" s="22">
        <v>429.08477800000003</v>
      </c>
      <c r="U32" s="1">
        <v>1043</v>
      </c>
      <c r="V32" s="1">
        <v>1043</v>
      </c>
      <c r="W32" s="1">
        <v>1134.5489500000001</v>
      </c>
      <c r="X32" s="1">
        <v>1118.705078</v>
      </c>
      <c r="Y32" s="1">
        <v>1043</v>
      </c>
      <c r="Z32" s="1">
        <v>977.78979500000003</v>
      </c>
      <c r="AB32" s="1">
        <v>980.04443400000002</v>
      </c>
      <c r="AD32" s="1">
        <v>1043</v>
      </c>
      <c r="AE32" s="1">
        <v>1134.5489500000001</v>
      </c>
      <c r="AF32" s="1">
        <f t="shared" si="1"/>
        <v>0</v>
      </c>
      <c r="AI32" s="22">
        <v>1039</v>
      </c>
      <c r="AJ32" s="22">
        <v>429.08477800000003</v>
      </c>
      <c r="AK32" s="1">
        <v>551.253601</v>
      </c>
    </row>
    <row r="33" spans="1:37" ht="15.75" x14ac:dyDescent="0.25">
      <c r="A33" s="1" t="s">
        <v>228</v>
      </c>
      <c r="B33" s="1">
        <v>1039</v>
      </c>
      <c r="C33" s="1" t="s">
        <v>229</v>
      </c>
      <c r="D33" s="1" t="str">
        <f t="shared" si="0"/>
        <v>MK</v>
      </c>
      <c r="E33" s="23">
        <v>416.6</v>
      </c>
      <c r="F33" s="23">
        <f>SUMIF([2]RouteID_Conversion!$P$2:$P$745,[2]MD_BoardingByRoute!D33,[2]RouteID_Conversion!$Q$2:$Q$745)</f>
        <v>235.71871280670152</v>
      </c>
      <c r="G33" s="23"/>
      <c r="I33" s="1">
        <v>51</v>
      </c>
      <c r="J33" s="1">
        <v>85.466445922899993</v>
      </c>
      <c r="K33" s="1">
        <v>16.795511245699998</v>
      </c>
      <c r="L33" s="23">
        <v>35.200000000000003</v>
      </c>
      <c r="M33" s="23">
        <v>1309.8</v>
      </c>
      <c r="N33" s="22"/>
      <c r="O33" s="22"/>
      <c r="S33" s="22">
        <v>1041</v>
      </c>
      <c r="T33" s="22">
        <v>2636.968018</v>
      </c>
      <c r="U33" s="1">
        <v>1044</v>
      </c>
      <c r="V33" s="1">
        <v>1044</v>
      </c>
      <c r="W33" s="1">
        <v>1526.5460210000001</v>
      </c>
      <c r="X33" s="1">
        <v>1324.3439940000001</v>
      </c>
      <c r="Y33" s="1">
        <v>1044</v>
      </c>
      <c r="Z33" s="1">
        <v>1205.2578120000001</v>
      </c>
      <c r="AB33" s="1">
        <v>1211.0306399999999</v>
      </c>
      <c r="AD33" s="1">
        <v>1044</v>
      </c>
      <c r="AE33" s="1">
        <v>1526.5460210000001</v>
      </c>
      <c r="AF33" s="1">
        <f t="shared" si="1"/>
        <v>0</v>
      </c>
      <c r="AI33" s="22">
        <v>1041</v>
      </c>
      <c r="AJ33" s="22">
        <v>2636.968018</v>
      </c>
      <c r="AK33" s="1">
        <v>2589.6560060000002</v>
      </c>
    </row>
    <row r="34" spans="1:37" ht="15.75" x14ac:dyDescent="0.25">
      <c r="A34" s="1" t="s">
        <v>230</v>
      </c>
      <c r="B34" s="1">
        <v>1041</v>
      </c>
      <c r="C34" s="1" t="s">
        <v>231</v>
      </c>
      <c r="D34" s="1" t="str">
        <f t="shared" si="0"/>
        <v>MK</v>
      </c>
      <c r="E34" s="23">
        <v>3038.2</v>
      </c>
      <c r="F34" s="23">
        <f>SUMIF([2]RouteID_Conversion!$P$2:$P$745,[2]MD_BoardingByRoute!D34,[2]RouteID_Conversion!$Q$2:$Q$745)</f>
        <v>4069.0633115768374</v>
      </c>
      <c r="G34" s="23"/>
      <c r="I34" s="1">
        <v>52</v>
      </c>
      <c r="J34" s="1">
        <v>0</v>
      </c>
      <c r="K34" s="1">
        <v>5.7053508758499998</v>
      </c>
      <c r="L34" s="23">
        <v>373.1</v>
      </c>
      <c r="M34" s="23">
        <v>9427.5</v>
      </c>
      <c r="N34" s="22"/>
      <c r="O34" s="22"/>
      <c r="S34" s="22">
        <v>1042</v>
      </c>
      <c r="T34" s="22">
        <v>27.419167999999999</v>
      </c>
      <c r="U34" s="1">
        <v>1046</v>
      </c>
      <c r="V34" s="1">
        <v>1046</v>
      </c>
      <c r="W34" s="1">
        <v>93.837119999999999</v>
      </c>
      <c r="X34" s="1">
        <v>97.136932000000002</v>
      </c>
      <c r="Y34" s="1">
        <v>1046</v>
      </c>
      <c r="Z34" s="1">
        <v>84.572661999999994</v>
      </c>
      <c r="AB34" s="1">
        <v>84.447295999999994</v>
      </c>
      <c r="AD34" s="1">
        <v>1046</v>
      </c>
      <c r="AE34" s="1">
        <v>93.837119999999999</v>
      </c>
      <c r="AF34" s="1">
        <f t="shared" si="1"/>
        <v>0</v>
      </c>
      <c r="AI34" s="22">
        <v>1042</v>
      </c>
      <c r="AJ34" s="22">
        <v>27.419167999999999</v>
      </c>
      <c r="AK34" s="1">
        <v>31.064644000000001</v>
      </c>
    </row>
    <row r="35" spans="1:37" ht="15.75" x14ac:dyDescent="0.25">
      <c r="A35" s="1" t="s">
        <v>232</v>
      </c>
      <c r="B35" s="1">
        <v>1042</v>
      </c>
      <c r="C35" s="1" t="s">
        <v>233</v>
      </c>
      <c r="D35" s="1" t="str">
        <f t="shared" si="0"/>
        <v>MK</v>
      </c>
      <c r="E35" s="23">
        <v>62</v>
      </c>
      <c r="F35" s="23">
        <f>SUMIF([2]RouteID_Conversion!$P$2:$P$745,[2]MD_BoardingByRoute!D35,[2]RouteID_Conversion!$Q$2:$Q$745)</f>
        <v>79.94650840759266</v>
      </c>
      <c r="G35" s="23"/>
      <c r="I35" s="1">
        <v>53</v>
      </c>
      <c r="J35" s="1">
        <v>117.951477051</v>
      </c>
      <c r="K35" s="1">
        <v>23.020988464399998</v>
      </c>
      <c r="L35" s="23">
        <v>0</v>
      </c>
      <c r="M35" s="23">
        <v>137.1</v>
      </c>
      <c r="N35" s="22"/>
      <c r="O35" s="22"/>
      <c r="S35" s="22">
        <v>1043</v>
      </c>
      <c r="T35" s="22">
        <v>1100.3876949999999</v>
      </c>
      <c r="U35" s="1">
        <v>1048</v>
      </c>
      <c r="V35" s="1">
        <v>1048</v>
      </c>
      <c r="W35" s="1">
        <v>2006.152466</v>
      </c>
      <c r="X35" s="1">
        <v>1910.266357</v>
      </c>
      <c r="Y35" s="1">
        <v>1048</v>
      </c>
      <c r="Z35" s="1">
        <v>1694.0550539999999</v>
      </c>
      <c r="AB35" s="1">
        <v>1699.2421879999999</v>
      </c>
      <c r="AD35" s="1">
        <v>1048</v>
      </c>
      <c r="AE35" s="1">
        <v>2006.152466</v>
      </c>
      <c r="AF35" s="1">
        <f t="shared" si="1"/>
        <v>0</v>
      </c>
      <c r="AI35" s="22">
        <v>1043</v>
      </c>
      <c r="AJ35" s="22">
        <v>1100.3876949999999</v>
      </c>
      <c r="AK35" s="1">
        <v>1446.6385499999999</v>
      </c>
    </row>
    <row r="36" spans="1:37" ht="15.75" x14ac:dyDescent="0.25">
      <c r="A36" s="1" t="s">
        <v>234</v>
      </c>
      <c r="B36" s="1">
        <v>1043</v>
      </c>
      <c r="C36" s="1" t="s">
        <v>235</v>
      </c>
      <c r="D36" s="1" t="str">
        <f t="shared" si="0"/>
        <v>MK</v>
      </c>
      <c r="E36" s="23">
        <v>2158.4</v>
      </c>
      <c r="F36" s="23">
        <f>SUMIF([2]RouteID_Conversion!$P$2:$P$745,[2]MD_BoardingByRoute!D36,[2]RouteID_Conversion!$Q$2:$Q$745)</f>
        <v>3058.9254455566333</v>
      </c>
      <c r="G36" s="23"/>
      <c r="I36" s="1">
        <v>54</v>
      </c>
      <c r="J36" s="1">
        <v>7.9473886489899996</v>
      </c>
      <c r="K36" s="1">
        <v>30.842226028399999</v>
      </c>
      <c r="L36" s="23">
        <v>380</v>
      </c>
      <c r="M36" s="23">
        <v>6223.4</v>
      </c>
      <c r="N36" s="22"/>
      <c r="O36" s="22"/>
      <c r="S36" s="22">
        <v>1044</v>
      </c>
      <c r="T36" s="22">
        <v>1471.9892580000001</v>
      </c>
      <c r="U36" s="1">
        <v>1049</v>
      </c>
      <c r="V36" s="1">
        <v>1049</v>
      </c>
      <c r="W36" s="1">
        <v>1095.428101</v>
      </c>
      <c r="X36" s="1">
        <v>1143.142578</v>
      </c>
      <c r="Y36" s="1">
        <v>1049</v>
      </c>
      <c r="Z36" s="1">
        <v>1023.082703</v>
      </c>
      <c r="AB36" s="1">
        <v>1025.8210449999999</v>
      </c>
      <c r="AD36" s="1">
        <v>1049</v>
      </c>
      <c r="AE36" s="1">
        <v>1095.428101</v>
      </c>
      <c r="AF36" s="1">
        <f t="shared" si="1"/>
        <v>0</v>
      </c>
      <c r="AI36" s="22">
        <v>1044</v>
      </c>
      <c r="AJ36" s="22">
        <v>1471.9892580000001</v>
      </c>
      <c r="AK36" s="1">
        <v>1564.5249020000001</v>
      </c>
    </row>
    <row r="37" spans="1:37" ht="15.75" x14ac:dyDescent="0.25">
      <c r="A37" s="1" t="s">
        <v>236</v>
      </c>
      <c r="B37" s="1">
        <v>1044</v>
      </c>
      <c r="C37" s="1" t="s">
        <v>237</v>
      </c>
      <c r="D37" s="1" t="str">
        <f t="shared" si="0"/>
        <v>MK</v>
      </c>
      <c r="E37" s="23">
        <v>2002.1</v>
      </c>
      <c r="F37" s="23">
        <f>SUMIF([2]RouteID_Conversion!$P$2:$P$745,[2]MD_BoardingByRoute!D37,[2]RouteID_Conversion!$Q$2:$Q$745)</f>
        <v>2340.4867029190045</v>
      </c>
      <c r="G37" s="23"/>
      <c r="I37" s="1">
        <v>55</v>
      </c>
      <c r="J37" s="1">
        <v>23.006179809599999</v>
      </c>
      <c r="K37" s="1">
        <v>30.974311828600001</v>
      </c>
      <c r="L37" s="23">
        <v>306.5</v>
      </c>
      <c r="M37" s="23">
        <v>5478.6</v>
      </c>
      <c r="N37" s="22"/>
      <c r="O37" s="22"/>
      <c r="S37" s="22">
        <v>1045</v>
      </c>
      <c r="T37" s="22">
        <v>41.871119999999998</v>
      </c>
      <c r="U37" s="1">
        <v>1051</v>
      </c>
      <c r="V37" s="1">
        <v>1051</v>
      </c>
      <c r="W37" s="1">
        <v>114.904678</v>
      </c>
      <c r="X37" s="1">
        <v>119.16617599999999</v>
      </c>
      <c r="Y37" s="1">
        <v>1051</v>
      </c>
      <c r="Z37" s="1">
        <v>88.362815999999995</v>
      </c>
      <c r="AB37" s="1">
        <v>88.579018000000005</v>
      </c>
      <c r="AD37" s="1">
        <v>1051</v>
      </c>
      <c r="AE37" s="1">
        <v>114.904678</v>
      </c>
      <c r="AF37" s="1">
        <f t="shared" si="1"/>
        <v>0</v>
      </c>
      <c r="AI37" s="22">
        <v>1045</v>
      </c>
      <c r="AJ37" s="22">
        <v>41.871119999999998</v>
      </c>
      <c r="AK37" s="1">
        <v>40.723278000000001</v>
      </c>
    </row>
    <row r="38" spans="1:37" ht="15.75" x14ac:dyDescent="0.25">
      <c r="A38" s="1" t="s">
        <v>240</v>
      </c>
      <c r="B38" s="1">
        <v>1046</v>
      </c>
      <c r="C38" s="1" t="s">
        <v>241</v>
      </c>
      <c r="D38" s="1" t="str">
        <f t="shared" si="0"/>
        <v>MK</v>
      </c>
      <c r="E38" s="23">
        <v>53.9</v>
      </c>
      <c r="F38" s="23">
        <f>SUMIF([2]RouteID_Conversion!$P$2:$P$745,[2]MD_BoardingByRoute!D38,[2]RouteID_Conversion!$Q$2:$Q$745)</f>
        <v>84.023920059203846</v>
      </c>
      <c r="G38" s="23"/>
      <c r="I38" s="1">
        <v>57</v>
      </c>
      <c r="J38" s="1">
        <v>15.6680774689</v>
      </c>
      <c r="K38" s="1">
        <v>21.812131881700001</v>
      </c>
      <c r="L38" s="23">
        <v>0</v>
      </c>
      <c r="M38" s="23">
        <v>290.10000000000002</v>
      </c>
      <c r="N38" s="22"/>
      <c r="O38" s="22"/>
      <c r="S38" s="22">
        <v>1048</v>
      </c>
      <c r="T38" s="22">
        <v>1944.279663</v>
      </c>
      <c r="U38" s="1">
        <v>1054</v>
      </c>
      <c r="V38" s="1">
        <v>1054</v>
      </c>
      <c r="W38" s="1">
        <v>1003.898071</v>
      </c>
      <c r="X38" s="1">
        <v>1022.20575</v>
      </c>
      <c r="Y38" s="1">
        <v>1054</v>
      </c>
      <c r="Z38" s="1">
        <v>917.78594999999996</v>
      </c>
      <c r="AB38" s="1">
        <v>920.99682600000006</v>
      </c>
      <c r="AD38" s="1">
        <v>1054</v>
      </c>
      <c r="AE38" s="1">
        <v>1003.898071</v>
      </c>
      <c r="AF38" s="1">
        <f t="shared" si="1"/>
        <v>0</v>
      </c>
      <c r="AI38" s="22">
        <v>1048</v>
      </c>
      <c r="AJ38" s="22">
        <v>1944.279663</v>
      </c>
      <c r="AK38" s="1">
        <v>2367.5351559999999</v>
      </c>
    </row>
    <row r="39" spans="1:37" ht="15.75" x14ac:dyDescent="0.25">
      <c r="A39" s="1" t="s">
        <v>242</v>
      </c>
      <c r="B39" s="1">
        <v>1048</v>
      </c>
      <c r="C39" s="1" t="s">
        <v>243</v>
      </c>
      <c r="D39" s="1" t="str">
        <f t="shared" si="0"/>
        <v>MK</v>
      </c>
      <c r="E39" s="23">
        <v>3386.1000000000058</v>
      </c>
      <c r="F39" s="23">
        <f>SUMIF([2]RouteID_Conversion!$P$2:$P$745,[2]MD_BoardingByRoute!D39,[2]RouteID_Conversion!$Q$2:$Q$745)</f>
        <v>3900.1579679250681</v>
      </c>
      <c r="G39" s="23"/>
      <c r="I39" s="1">
        <v>58</v>
      </c>
      <c r="J39" s="1">
        <v>6.1234726905799999</v>
      </c>
      <c r="K39" s="1">
        <v>16.6241950989</v>
      </c>
      <c r="L39" s="23">
        <v>272.5</v>
      </c>
      <c r="M39" s="23">
        <v>9675.5000000000055</v>
      </c>
      <c r="N39" s="22"/>
      <c r="O39" s="22"/>
      <c r="S39" s="22">
        <v>1049</v>
      </c>
      <c r="T39" s="22">
        <v>876.07293700000002</v>
      </c>
      <c r="U39" s="1">
        <v>1055</v>
      </c>
      <c r="V39" s="1">
        <v>1055</v>
      </c>
      <c r="W39" s="1">
        <v>613.92681900000002</v>
      </c>
      <c r="X39" s="1">
        <v>623.85601799999995</v>
      </c>
      <c r="Y39" s="1">
        <v>1055</v>
      </c>
      <c r="Z39" s="1">
        <v>568.23168899999996</v>
      </c>
      <c r="AB39" s="1">
        <v>570.05737299999998</v>
      </c>
      <c r="AD39" s="1">
        <v>1055</v>
      </c>
      <c r="AE39" s="1">
        <v>613.92681900000002</v>
      </c>
      <c r="AF39" s="1">
        <f t="shared" si="1"/>
        <v>0</v>
      </c>
      <c r="AI39" s="22">
        <v>1049</v>
      </c>
      <c r="AJ39" s="22">
        <v>876.07293700000002</v>
      </c>
      <c r="AK39" s="1">
        <v>987.42260699999997</v>
      </c>
    </row>
    <row r="40" spans="1:37" ht="15.75" x14ac:dyDescent="0.25">
      <c r="A40" s="1" t="s">
        <v>244</v>
      </c>
      <c r="B40" s="1">
        <v>1049</v>
      </c>
      <c r="C40" s="1" t="s">
        <v>245</v>
      </c>
      <c r="D40" s="1" t="str">
        <f t="shared" si="0"/>
        <v>MK</v>
      </c>
      <c r="E40" s="23">
        <v>2489.3000000000002</v>
      </c>
      <c r="F40" s="23">
        <f>SUMIF([2]RouteID_Conversion!$P$2:$P$745,[2]MD_BoardingByRoute!D40,[2]RouteID_Conversion!$Q$2:$Q$745)</f>
        <v>2895.4901123046811</v>
      </c>
      <c r="G40" s="23"/>
      <c r="I40" s="1">
        <v>59</v>
      </c>
      <c r="J40" s="1">
        <v>5.74316072464</v>
      </c>
      <c r="K40" s="1">
        <v>22.655389785800001</v>
      </c>
      <c r="L40" s="23">
        <v>375.8</v>
      </c>
      <c r="M40" s="23">
        <v>6509</v>
      </c>
      <c r="N40" s="22"/>
      <c r="O40" s="22"/>
      <c r="S40" s="22">
        <v>1051</v>
      </c>
      <c r="T40" s="22">
        <v>79.344170000000005</v>
      </c>
      <c r="U40" s="1">
        <v>1056</v>
      </c>
      <c r="V40" s="1">
        <v>1056</v>
      </c>
      <c r="W40" s="1">
        <v>435.233093</v>
      </c>
      <c r="X40" s="1">
        <v>479.75152600000001</v>
      </c>
      <c r="Y40" s="1">
        <v>1056</v>
      </c>
      <c r="Z40" s="1">
        <v>406.70236199999999</v>
      </c>
      <c r="AB40" s="1">
        <v>408.20980800000001</v>
      </c>
      <c r="AD40" s="1">
        <v>1056</v>
      </c>
      <c r="AE40" s="1">
        <v>435.233093</v>
      </c>
      <c r="AF40" s="1">
        <f t="shared" si="1"/>
        <v>0</v>
      </c>
      <c r="AI40" s="22">
        <v>1051</v>
      </c>
      <c r="AJ40" s="22">
        <v>79.344170000000005</v>
      </c>
      <c r="AK40" s="1">
        <v>85.490921</v>
      </c>
    </row>
    <row r="41" spans="1:37" ht="15.75" x14ac:dyDescent="0.25">
      <c r="A41" s="1" t="s">
        <v>246</v>
      </c>
      <c r="B41" s="1">
        <v>1051</v>
      </c>
      <c r="C41" s="1" t="s">
        <v>247</v>
      </c>
      <c r="D41" s="1" t="str">
        <f t="shared" si="0"/>
        <v>MK</v>
      </c>
      <c r="E41" s="23">
        <v>67.400000000000006</v>
      </c>
      <c r="F41" s="23">
        <f>SUMIF([2]RouteID_Conversion!$P$2:$P$745,[2]MD_BoardingByRoute!D41,[2]RouteID_Conversion!$Q$2:$Q$745)</f>
        <v>28.941140770912131</v>
      </c>
      <c r="G41" s="23"/>
      <c r="I41" s="1">
        <v>60</v>
      </c>
      <c r="J41" s="1">
        <v>7.1428567171099994E-2</v>
      </c>
      <c r="K41" s="1">
        <v>15.253198623699999</v>
      </c>
      <c r="L41" s="23">
        <v>0</v>
      </c>
      <c r="M41" s="23">
        <v>166.3</v>
      </c>
      <c r="N41" s="22"/>
      <c r="O41" s="22"/>
      <c r="S41" s="22">
        <v>1053</v>
      </c>
      <c r="T41" s="22">
        <v>36.595683999999999</v>
      </c>
      <c r="U41" s="1">
        <v>1060</v>
      </c>
      <c r="V41" s="1">
        <v>1060</v>
      </c>
      <c r="W41" s="1">
        <v>1142.771606</v>
      </c>
      <c r="X41" s="1">
        <v>1353.8054199999999</v>
      </c>
      <c r="Y41" s="1">
        <v>1060</v>
      </c>
      <c r="Z41" s="1">
        <v>1140.321289</v>
      </c>
      <c r="AB41" s="1">
        <v>1141.950562</v>
      </c>
      <c r="AD41" s="1">
        <v>1060</v>
      </c>
      <c r="AE41" s="1">
        <v>1142.771606</v>
      </c>
      <c r="AF41" s="1">
        <f t="shared" si="1"/>
        <v>0</v>
      </c>
      <c r="AI41" s="22">
        <v>1053</v>
      </c>
      <c r="AJ41" s="22">
        <v>36.595683999999999</v>
      </c>
      <c r="AK41" s="1">
        <v>42.900879000000003</v>
      </c>
    </row>
    <row r="42" spans="1:37" ht="15.75" x14ac:dyDescent="0.25">
      <c r="A42" s="1" t="s">
        <v>248</v>
      </c>
      <c r="B42" s="1">
        <v>1053</v>
      </c>
      <c r="C42" s="1" t="s">
        <v>249</v>
      </c>
      <c r="D42" s="1" t="str">
        <f t="shared" si="0"/>
        <v>MK</v>
      </c>
      <c r="E42" s="23">
        <v>56.2</v>
      </c>
      <c r="F42" s="23">
        <f>SUMIF([2]RouteID_Conversion!$P$2:$P$745,[2]MD_BoardingByRoute!D42,[2]RouteID_Conversion!$Q$2:$Q$745)</f>
        <v>54.922820165753187</v>
      </c>
      <c r="G42" s="23"/>
      <c r="I42" s="1">
        <v>61</v>
      </c>
      <c r="J42" s="1">
        <v>3.1336152553600001</v>
      </c>
      <c r="K42" s="1">
        <v>21.812131881700001</v>
      </c>
      <c r="L42" s="23">
        <v>0</v>
      </c>
      <c r="M42" s="23">
        <v>82.5</v>
      </c>
      <c r="N42" s="22"/>
      <c r="O42" s="22"/>
      <c r="S42" s="22">
        <v>1054</v>
      </c>
      <c r="T42" s="22">
        <v>1396.732544</v>
      </c>
      <c r="U42" s="1">
        <v>1065</v>
      </c>
      <c r="V42" s="1">
        <v>1065</v>
      </c>
      <c r="W42" s="1">
        <v>549.10205099999996</v>
      </c>
      <c r="X42" s="1">
        <v>586.44341999999995</v>
      </c>
      <c r="Y42" s="1">
        <v>1065</v>
      </c>
      <c r="Z42" s="1">
        <v>484.03945900000002</v>
      </c>
      <c r="AB42" s="1">
        <v>485.13485700000001</v>
      </c>
      <c r="AD42" s="1">
        <v>1065</v>
      </c>
      <c r="AE42" s="1">
        <v>549.10205099999996</v>
      </c>
      <c r="AF42" s="1">
        <f t="shared" si="1"/>
        <v>0</v>
      </c>
      <c r="AI42" s="22">
        <v>1054</v>
      </c>
      <c r="AJ42" s="22">
        <v>1396.732544</v>
      </c>
      <c r="AK42" s="1">
        <v>1541.655518</v>
      </c>
    </row>
    <row r="43" spans="1:37" ht="15.75" x14ac:dyDescent="0.25">
      <c r="A43" s="1" t="s">
        <v>250</v>
      </c>
      <c r="B43" s="1">
        <v>1054</v>
      </c>
      <c r="C43" s="1" t="s">
        <v>251</v>
      </c>
      <c r="D43" s="1" t="str">
        <f t="shared" si="0"/>
        <v>MK</v>
      </c>
      <c r="E43" s="23">
        <v>885.7</v>
      </c>
      <c r="F43" s="23">
        <f>SUMIF([2]RouteID_Conversion!$P$2:$P$745,[2]MD_BoardingByRoute!D43,[2]RouteID_Conversion!$Q$2:$Q$745)</f>
        <v>1045.9075546264628</v>
      </c>
      <c r="G43" s="23"/>
      <c r="I43" s="1">
        <v>62</v>
      </c>
      <c r="J43" s="1">
        <v>2.4493889808699998</v>
      </c>
      <c r="K43" s="1">
        <v>16.6241950989</v>
      </c>
      <c r="L43" s="23">
        <v>226</v>
      </c>
      <c r="M43" s="23">
        <v>3661.1</v>
      </c>
      <c r="N43" s="22"/>
      <c r="O43" s="22"/>
      <c r="S43" s="22">
        <v>1055</v>
      </c>
      <c r="T43" s="22">
        <v>673.600281</v>
      </c>
      <c r="U43" s="1">
        <v>1066</v>
      </c>
      <c r="V43" s="1">
        <v>1066</v>
      </c>
      <c r="W43" s="1">
        <v>572.50317399999994</v>
      </c>
      <c r="X43" s="1">
        <v>644.15612799999997</v>
      </c>
      <c r="Y43" s="1">
        <v>1066</v>
      </c>
      <c r="Z43" s="1">
        <v>524.86425799999995</v>
      </c>
      <c r="AB43" s="1">
        <v>528.23468000000003</v>
      </c>
      <c r="AD43" s="1">
        <v>1066</v>
      </c>
      <c r="AE43" s="1">
        <v>572.50317399999994</v>
      </c>
      <c r="AF43" s="1">
        <f t="shared" si="1"/>
        <v>0</v>
      </c>
      <c r="AI43" s="22">
        <v>1055</v>
      </c>
      <c r="AJ43" s="22">
        <v>673.600281</v>
      </c>
      <c r="AK43" s="1">
        <v>748.81970200000001</v>
      </c>
    </row>
    <row r="44" spans="1:37" ht="15.75" x14ac:dyDescent="0.25">
      <c r="A44" s="1" t="s">
        <v>252</v>
      </c>
      <c r="B44" s="1">
        <v>1055</v>
      </c>
      <c r="C44" s="1" t="s">
        <v>253</v>
      </c>
      <c r="D44" s="1" t="str">
        <f t="shared" si="0"/>
        <v>MK</v>
      </c>
      <c r="E44" s="23">
        <v>578.70000000000005</v>
      </c>
      <c r="F44" s="23">
        <f>SUMIF([2]RouteID_Conversion!$P$2:$P$745,[2]MD_BoardingByRoute!D44,[2]RouteID_Conversion!$Q$2:$Q$745)</f>
        <v>714.12568664550645</v>
      </c>
      <c r="G44" s="23"/>
      <c r="I44" s="1">
        <v>63</v>
      </c>
      <c r="J44" s="1">
        <v>24.046161651599999</v>
      </c>
      <c r="K44" s="1">
        <v>32.8907432556</v>
      </c>
      <c r="L44" s="23">
        <v>66.7</v>
      </c>
      <c r="M44" s="23">
        <v>1953.8</v>
      </c>
      <c r="N44" s="22"/>
      <c r="O44" s="22"/>
      <c r="S44" s="22">
        <v>1056</v>
      </c>
      <c r="T44" s="22">
        <v>599.959656</v>
      </c>
      <c r="U44" s="1">
        <v>1067</v>
      </c>
      <c r="V44" s="1">
        <v>1067</v>
      </c>
      <c r="W44" s="1">
        <v>298.87982199999999</v>
      </c>
      <c r="X44" s="1">
        <v>341.97451799999999</v>
      </c>
      <c r="Y44" s="1">
        <v>1067</v>
      </c>
      <c r="Z44" s="1">
        <v>289.76364100000001</v>
      </c>
      <c r="AB44" s="1">
        <v>291.89874300000002</v>
      </c>
      <c r="AD44" s="1">
        <v>1067</v>
      </c>
      <c r="AE44" s="1">
        <v>298.87982199999999</v>
      </c>
      <c r="AF44" s="1">
        <f t="shared" si="1"/>
        <v>0</v>
      </c>
      <c r="AI44" s="22">
        <v>1056</v>
      </c>
      <c r="AJ44" s="22">
        <v>599.959656</v>
      </c>
      <c r="AK44" s="1">
        <v>707.92858899999999</v>
      </c>
    </row>
    <row r="45" spans="1:37" ht="15.75" x14ac:dyDescent="0.25">
      <c r="A45" s="1" t="s">
        <v>254</v>
      </c>
      <c r="B45" s="1">
        <v>1056</v>
      </c>
      <c r="C45" s="1" t="s">
        <v>255</v>
      </c>
      <c r="D45" s="1" t="str">
        <f t="shared" si="0"/>
        <v>MK</v>
      </c>
      <c r="E45" s="23">
        <v>644.79999999999995</v>
      </c>
      <c r="F45" s="23">
        <f>SUMIF([2]RouteID_Conversion!$P$2:$P$745,[2]MD_BoardingByRoute!D45,[2]RouteID_Conversion!$Q$2:$Q$745)</f>
        <v>616.74208831787053</v>
      </c>
      <c r="G45" s="23"/>
      <c r="I45" s="1">
        <v>64</v>
      </c>
      <c r="J45" s="1">
        <v>15.7647838593</v>
      </c>
      <c r="K45" s="1">
        <v>24.1736564636</v>
      </c>
      <c r="L45" s="23">
        <v>98.4</v>
      </c>
      <c r="M45" s="23">
        <v>2084</v>
      </c>
      <c r="N45" s="22"/>
      <c r="O45" s="22"/>
      <c r="S45" s="22">
        <v>1057</v>
      </c>
      <c r="T45" s="22">
        <v>227.54298399999999</v>
      </c>
      <c r="U45" s="1">
        <v>1068</v>
      </c>
      <c r="V45" s="1">
        <v>1068</v>
      </c>
      <c r="W45" s="1">
        <v>565.71386700000005</v>
      </c>
      <c r="X45" s="1">
        <v>515.01824999999997</v>
      </c>
      <c r="Y45" s="1">
        <v>1068</v>
      </c>
      <c r="Z45" s="1">
        <v>425.65295400000002</v>
      </c>
      <c r="AB45" s="1">
        <v>426.88107300000001</v>
      </c>
      <c r="AD45" s="1">
        <v>1068</v>
      </c>
      <c r="AE45" s="1">
        <v>565.71386700000005</v>
      </c>
      <c r="AF45" s="1">
        <f t="shared" si="1"/>
        <v>0</v>
      </c>
      <c r="AI45" s="22">
        <v>1057</v>
      </c>
      <c r="AJ45" s="22">
        <v>227.54298399999999</v>
      </c>
      <c r="AK45" s="1">
        <v>268.392853</v>
      </c>
    </row>
    <row r="46" spans="1:37" ht="15.75" x14ac:dyDescent="0.25">
      <c r="A46" s="1" t="s">
        <v>258</v>
      </c>
      <c r="B46" s="1">
        <v>1060</v>
      </c>
      <c r="C46" s="1" t="s">
        <v>259</v>
      </c>
      <c r="D46" s="1" t="str">
        <f t="shared" si="0"/>
        <v>MK</v>
      </c>
      <c r="E46" s="23">
        <v>1757.5</v>
      </c>
      <c r="F46" s="23">
        <f>SUMIF([2]RouteID_Conversion!$P$2:$P$745,[2]MD_BoardingByRoute!D46,[2]RouteID_Conversion!$Q$2:$Q$745)</f>
        <v>1553.6210794448816</v>
      </c>
      <c r="G46" s="23"/>
      <c r="I46" s="1">
        <v>66</v>
      </c>
      <c r="J46" s="1">
        <v>29.2689990997</v>
      </c>
      <c r="K46" s="1">
        <v>25.539152145399999</v>
      </c>
      <c r="L46" s="23">
        <v>47.6</v>
      </c>
      <c r="M46" s="23">
        <v>3874.3</v>
      </c>
      <c r="N46" s="22"/>
      <c r="O46" s="22"/>
      <c r="S46" s="22">
        <v>1064</v>
      </c>
      <c r="T46" s="22">
        <v>621.98040800000001</v>
      </c>
      <c r="U46" s="1">
        <v>1071</v>
      </c>
      <c r="V46" s="1">
        <v>1071</v>
      </c>
      <c r="W46" s="1">
        <v>970.962219</v>
      </c>
      <c r="X46" s="1">
        <v>1018.879272</v>
      </c>
      <c r="Y46" s="1">
        <v>1071</v>
      </c>
      <c r="Z46" s="1">
        <v>978.63311799999997</v>
      </c>
      <c r="AB46" s="1">
        <v>978.527466</v>
      </c>
      <c r="AD46" s="1">
        <v>1071</v>
      </c>
      <c r="AE46" s="1">
        <v>970.962219</v>
      </c>
      <c r="AF46" s="1">
        <f t="shared" si="1"/>
        <v>0</v>
      </c>
      <c r="AI46" s="22">
        <v>1064</v>
      </c>
      <c r="AJ46" s="22">
        <v>621.98040800000001</v>
      </c>
      <c r="AK46" s="1">
        <v>681.064392</v>
      </c>
    </row>
    <row r="47" spans="1:37" ht="15.75" x14ac:dyDescent="0.25">
      <c r="A47" s="1" t="s">
        <v>262</v>
      </c>
      <c r="B47" s="1">
        <v>1065</v>
      </c>
      <c r="C47" s="1" t="s">
        <v>263</v>
      </c>
      <c r="D47" s="1" t="str">
        <f t="shared" si="0"/>
        <v>MK</v>
      </c>
      <c r="E47" s="23">
        <v>979.2</v>
      </c>
      <c r="F47" s="23">
        <f>SUMIF([2]RouteID_Conversion!$P$2:$P$745,[2]MD_BoardingByRoute!D47,[2]RouteID_Conversion!$Q$2:$Q$745)</f>
        <v>621.12892532348496</v>
      </c>
      <c r="G47" s="23"/>
      <c r="I47" s="1">
        <v>68</v>
      </c>
      <c r="J47" s="1">
        <v>30.053928375200002</v>
      </c>
      <c r="K47" s="1">
        <v>9.8141613006600004</v>
      </c>
      <c r="L47" s="23">
        <v>70</v>
      </c>
      <c r="M47" s="23">
        <v>2802.3</v>
      </c>
      <c r="N47" s="22"/>
      <c r="O47" s="22"/>
      <c r="S47" s="22">
        <v>1066</v>
      </c>
      <c r="T47" s="22">
        <v>675.95599400000003</v>
      </c>
      <c r="U47" s="1">
        <v>1073</v>
      </c>
      <c r="V47" s="1">
        <v>1073</v>
      </c>
      <c r="W47" s="1">
        <v>1665.5371090000001</v>
      </c>
      <c r="X47" s="1">
        <v>1749.0938719999999</v>
      </c>
      <c r="Y47" s="1">
        <v>1073</v>
      </c>
      <c r="Z47" s="1">
        <v>1690.0511469999999</v>
      </c>
      <c r="AB47" s="1">
        <v>1685.7631839999999</v>
      </c>
      <c r="AD47" s="1">
        <v>1073</v>
      </c>
      <c r="AE47" s="1">
        <v>1665.5371090000001</v>
      </c>
      <c r="AF47" s="1">
        <f t="shared" si="1"/>
        <v>0</v>
      </c>
      <c r="AI47" s="22">
        <v>1066</v>
      </c>
      <c r="AJ47" s="22">
        <v>675.95599400000003</v>
      </c>
      <c r="AK47" s="1">
        <v>1456.2094729999999</v>
      </c>
    </row>
    <row r="48" spans="1:37" ht="15.75" x14ac:dyDescent="0.25">
      <c r="A48" s="1" t="s">
        <v>264</v>
      </c>
      <c r="B48" s="1">
        <v>1066</v>
      </c>
      <c r="C48" s="1" t="s">
        <v>265</v>
      </c>
      <c r="D48" s="1" t="str">
        <f t="shared" si="0"/>
        <v>MK</v>
      </c>
      <c r="E48" s="23">
        <v>872.79999999999882</v>
      </c>
      <c r="F48" s="23">
        <f>SUMIF([2]RouteID_Conversion!$P$2:$P$745,[2]MD_BoardingByRoute!D48,[2]RouteID_Conversion!$Q$2:$Q$745)</f>
        <v>1214.8419036865207</v>
      </c>
      <c r="G48" s="23"/>
      <c r="I48" s="1">
        <v>69</v>
      </c>
      <c r="J48" s="1">
        <v>5.6553759574900004</v>
      </c>
      <c r="K48" s="1">
        <v>10.827403068500001</v>
      </c>
      <c r="L48" s="23">
        <v>123.6</v>
      </c>
      <c r="M48" s="23">
        <v>2655.7</v>
      </c>
      <c r="N48" s="22"/>
      <c r="O48" s="22"/>
      <c r="S48" s="22">
        <v>1067</v>
      </c>
      <c r="T48" s="22">
        <v>321.644745</v>
      </c>
      <c r="U48" s="1">
        <v>1074</v>
      </c>
      <c r="V48" s="1">
        <v>1074</v>
      </c>
      <c r="W48" s="1">
        <v>139.549744</v>
      </c>
      <c r="X48" s="1">
        <v>147.125687</v>
      </c>
      <c r="Y48" s="1">
        <v>1074</v>
      </c>
      <c r="Z48" s="1">
        <v>143.481628</v>
      </c>
      <c r="AB48" s="1">
        <v>143.70199600000001</v>
      </c>
      <c r="AD48" s="1">
        <v>1074</v>
      </c>
      <c r="AE48" s="1">
        <v>139.549744</v>
      </c>
      <c r="AF48" s="1">
        <f t="shared" si="1"/>
        <v>0</v>
      </c>
      <c r="AI48" s="22">
        <v>1067</v>
      </c>
      <c r="AJ48" s="22">
        <v>321.644745</v>
      </c>
      <c r="AK48" s="1">
        <v>629.40936299999998</v>
      </c>
    </row>
    <row r="49" spans="1:37" ht="15.75" x14ac:dyDescent="0.25">
      <c r="A49" s="1" t="s">
        <v>266</v>
      </c>
      <c r="B49" s="1">
        <v>1067</v>
      </c>
      <c r="C49" s="1" t="s">
        <v>267</v>
      </c>
      <c r="D49" s="1" t="str">
        <f t="shared" si="0"/>
        <v>MK</v>
      </c>
      <c r="E49" s="23">
        <v>529.20000000000005</v>
      </c>
      <c r="F49" s="23">
        <f>SUMIF([2]RouteID_Conversion!$P$2:$P$745,[2]MD_BoardingByRoute!D49,[2]RouteID_Conversion!$Q$2:$Q$745)</f>
        <v>565.23587036132744</v>
      </c>
      <c r="G49" s="23"/>
      <c r="I49" s="1">
        <v>70</v>
      </c>
      <c r="J49" s="1">
        <v>0</v>
      </c>
      <c r="K49" s="1">
        <v>8.2681322097799992</v>
      </c>
      <c r="L49" s="23">
        <v>0.4</v>
      </c>
      <c r="M49" s="23">
        <v>1418.8</v>
      </c>
      <c r="N49" s="22"/>
      <c r="O49" s="22"/>
      <c r="S49" s="22">
        <v>1068</v>
      </c>
      <c r="T49" s="22">
        <v>491.30770899999999</v>
      </c>
      <c r="U49" s="1">
        <v>1075</v>
      </c>
      <c r="V49" s="1">
        <v>1075</v>
      </c>
      <c r="W49" s="1">
        <v>1488.4415280000001</v>
      </c>
      <c r="X49" s="1">
        <v>1572.6385499999999</v>
      </c>
      <c r="Y49" s="1">
        <v>1075</v>
      </c>
      <c r="Z49" s="1">
        <v>1328.2998050000001</v>
      </c>
      <c r="AB49" s="1">
        <v>1332.2825929999999</v>
      </c>
      <c r="AD49" s="1">
        <v>1075</v>
      </c>
      <c r="AE49" s="1">
        <v>1488.4415280000001</v>
      </c>
      <c r="AF49" s="1">
        <f t="shared" si="1"/>
        <v>0</v>
      </c>
      <c r="AI49" s="22">
        <v>1068</v>
      </c>
      <c r="AJ49" s="22">
        <v>491.30770899999999</v>
      </c>
      <c r="AK49" s="1">
        <v>363.80831899999998</v>
      </c>
    </row>
    <row r="50" spans="1:37" ht="15.75" x14ac:dyDescent="0.25">
      <c r="A50" s="1" t="s">
        <v>268</v>
      </c>
      <c r="B50" s="1">
        <v>1068</v>
      </c>
      <c r="C50" s="1" t="s">
        <v>269</v>
      </c>
      <c r="D50" s="1" t="str">
        <f t="shared" si="0"/>
        <v>MK</v>
      </c>
      <c r="E50" s="23">
        <v>1081.0999999999999</v>
      </c>
      <c r="F50" s="23">
        <f>SUMIF([2]RouteID_Conversion!$P$2:$P$745,[2]MD_BoardingByRoute!D50,[2]RouteID_Conversion!$Q$2:$Q$745)</f>
        <v>659.39297866821244</v>
      </c>
      <c r="G50" s="23"/>
      <c r="I50" s="1">
        <v>71</v>
      </c>
      <c r="J50" s="1">
        <v>3.68517303467</v>
      </c>
      <c r="K50" s="1">
        <v>35.5836105347</v>
      </c>
      <c r="L50" s="23">
        <v>3.1</v>
      </c>
      <c r="M50" s="23">
        <v>2176.3000000000002</v>
      </c>
      <c r="N50" s="22"/>
      <c r="O50" s="22"/>
      <c r="S50" s="22">
        <v>1070</v>
      </c>
      <c r="T50" s="22">
        <v>1068.1054690000001</v>
      </c>
      <c r="U50" s="1">
        <v>1099</v>
      </c>
      <c r="V50" s="1">
        <v>1099</v>
      </c>
      <c r="W50" s="1">
        <v>15.389049999999999</v>
      </c>
      <c r="X50" s="1">
        <v>17.114998</v>
      </c>
      <c r="Y50" s="1">
        <v>1099</v>
      </c>
      <c r="Z50" s="1">
        <v>14.823162</v>
      </c>
      <c r="AB50" s="1">
        <v>14.86628</v>
      </c>
      <c r="AD50" s="1">
        <v>1099</v>
      </c>
      <c r="AE50" s="1">
        <v>15.389049999999999</v>
      </c>
      <c r="AF50" s="1">
        <f t="shared" si="1"/>
        <v>0</v>
      </c>
      <c r="AI50" s="22">
        <v>1070</v>
      </c>
      <c r="AJ50" s="22">
        <v>1068.1054690000001</v>
      </c>
      <c r="AK50" s="1">
        <v>2182.1064449999999</v>
      </c>
    </row>
    <row r="51" spans="1:37" ht="15.75" x14ac:dyDescent="0.25">
      <c r="A51" s="1" t="s">
        <v>270</v>
      </c>
      <c r="B51" s="1">
        <v>1070</v>
      </c>
      <c r="C51" s="1" t="s">
        <v>271</v>
      </c>
      <c r="D51" s="1" t="str">
        <f t="shared" si="0"/>
        <v>MK</v>
      </c>
      <c r="E51" s="23">
        <v>1409.2</v>
      </c>
      <c r="F51" s="23">
        <f>SUMIF([2]RouteID_Conversion!$P$2:$P$745,[2]MD_BoardingByRoute!D51,[2]RouteID_Conversion!$Q$2:$Q$745)</f>
        <v>2268.6404275894129</v>
      </c>
      <c r="G51" s="23"/>
      <c r="I51" s="1">
        <v>72</v>
      </c>
      <c r="J51" s="1">
        <v>36.851734161400003</v>
      </c>
      <c r="K51" s="1">
        <v>35.134651184100001</v>
      </c>
      <c r="L51" s="23">
        <v>13.6</v>
      </c>
      <c r="M51" s="23">
        <v>3848.2</v>
      </c>
      <c r="N51" s="22"/>
      <c r="O51" s="22"/>
      <c r="S51" s="22">
        <v>1071</v>
      </c>
      <c r="T51" s="22">
        <v>1047.320068</v>
      </c>
      <c r="U51" s="1">
        <v>1101</v>
      </c>
      <c r="V51" s="1">
        <v>1101</v>
      </c>
      <c r="W51" s="1">
        <v>810.28021200000001</v>
      </c>
      <c r="X51" s="1">
        <v>909.94171100000005</v>
      </c>
      <c r="Y51" s="1">
        <v>1101</v>
      </c>
      <c r="Z51" s="1">
        <v>827.50012200000003</v>
      </c>
      <c r="AB51" s="1">
        <v>828.70666500000004</v>
      </c>
      <c r="AD51" s="1">
        <v>1101</v>
      </c>
      <c r="AE51" s="1">
        <v>810.28021200000001</v>
      </c>
      <c r="AF51" s="1">
        <f t="shared" si="1"/>
        <v>0</v>
      </c>
      <c r="AI51" s="22">
        <v>1071</v>
      </c>
      <c r="AJ51" s="22">
        <v>1047.320068</v>
      </c>
      <c r="AK51" s="1">
        <v>649.93988000000002</v>
      </c>
    </row>
    <row r="52" spans="1:37" ht="15.75" x14ac:dyDescent="0.25">
      <c r="A52" s="1" t="s">
        <v>272</v>
      </c>
      <c r="B52" s="1">
        <v>1071</v>
      </c>
      <c r="C52" s="1" t="s">
        <v>273</v>
      </c>
      <c r="D52" s="1" t="str">
        <f t="shared" si="0"/>
        <v>MK</v>
      </c>
      <c r="E52" s="23">
        <v>1493.8</v>
      </c>
      <c r="F52" s="23">
        <f>SUMIF([2]RouteID_Conversion!$P$2:$P$745,[2]MD_BoardingByRoute!D52,[2]RouteID_Conversion!$Q$2:$Q$745)</f>
        <v>1488.1626853942839</v>
      </c>
      <c r="G52" s="23"/>
      <c r="I52" s="1">
        <v>73</v>
      </c>
      <c r="J52" s="1">
        <v>41.5681037903</v>
      </c>
      <c r="K52" s="1">
        <v>31.681484222400002</v>
      </c>
      <c r="L52" s="23">
        <v>377.3</v>
      </c>
      <c r="M52" s="23">
        <v>4384.8</v>
      </c>
      <c r="N52" s="22"/>
      <c r="O52" s="22"/>
      <c r="S52" s="22">
        <v>1072</v>
      </c>
      <c r="T52" s="22">
        <v>1042.2310789999999</v>
      </c>
      <c r="U52" s="1">
        <v>1105</v>
      </c>
      <c r="V52" s="1">
        <v>1105</v>
      </c>
      <c r="W52" s="1">
        <v>411.44998199999998</v>
      </c>
      <c r="X52" s="1">
        <v>458.11248799999998</v>
      </c>
      <c r="Y52" s="1">
        <v>1105</v>
      </c>
      <c r="Z52" s="1">
        <v>357.27590900000001</v>
      </c>
      <c r="AB52" s="1">
        <v>358.65390000000002</v>
      </c>
      <c r="AD52" s="1">
        <v>1105</v>
      </c>
      <c r="AE52" s="1">
        <v>411.44998199999998</v>
      </c>
      <c r="AF52" s="1">
        <f t="shared" si="1"/>
        <v>0</v>
      </c>
      <c r="AI52" s="22">
        <v>1072</v>
      </c>
      <c r="AJ52" s="22">
        <v>1042.2310789999999</v>
      </c>
      <c r="AK52" s="1">
        <v>585.96478300000001</v>
      </c>
    </row>
    <row r="53" spans="1:37" ht="15.75" x14ac:dyDescent="0.25">
      <c r="A53" s="1" t="s">
        <v>274</v>
      </c>
      <c r="B53" s="1">
        <v>1072</v>
      </c>
      <c r="C53" s="1" t="s">
        <v>275</v>
      </c>
      <c r="D53" s="1" t="str">
        <f t="shared" si="0"/>
        <v>MK</v>
      </c>
      <c r="E53" s="23">
        <v>1784.7</v>
      </c>
      <c r="F53" s="23">
        <f>SUMIF([2]RouteID_Conversion!$P$2:$P$745,[2]MD_BoardingByRoute!D53,[2]RouteID_Conversion!$Q$2:$Q$745)</f>
        <v>1557.0359077453593</v>
      </c>
      <c r="G53" s="23"/>
      <c r="I53" s="1">
        <v>74</v>
      </c>
      <c r="J53" s="1">
        <v>9.8582258224500006</v>
      </c>
      <c r="K53" s="1">
        <v>24.402420043900001</v>
      </c>
      <c r="L53" s="23">
        <v>358.9</v>
      </c>
      <c r="M53" s="23">
        <v>4631.7</v>
      </c>
      <c r="N53" s="22"/>
      <c r="O53" s="22"/>
      <c r="S53" s="22">
        <v>1073</v>
      </c>
      <c r="T53" s="22">
        <v>1373.7977289999999</v>
      </c>
      <c r="U53" s="1">
        <v>1106</v>
      </c>
      <c r="V53" s="1">
        <v>1106</v>
      </c>
      <c r="W53" s="1">
        <v>876.65478499999995</v>
      </c>
      <c r="X53" s="1">
        <v>964.98449700000003</v>
      </c>
      <c r="Y53" s="1">
        <v>1106</v>
      </c>
      <c r="Z53" s="1">
        <v>836.67089799999997</v>
      </c>
      <c r="AB53" s="1">
        <v>836.33593800000006</v>
      </c>
      <c r="AD53" s="1">
        <v>1106</v>
      </c>
      <c r="AE53" s="1">
        <v>876.65478499999995</v>
      </c>
      <c r="AF53" s="1">
        <f t="shared" si="1"/>
        <v>0</v>
      </c>
      <c r="AI53" s="22">
        <v>1073</v>
      </c>
      <c r="AJ53" s="22">
        <v>1373.7977289999999</v>
      </c>
      <c r="AK53" s="1">
        <v>768.74823000000004</v>
      </c>
    </row>
    <row r="54" spans="1:37" ht="15.75" x14ac:dyDescent="0.25">
      <c r="A54" s="1" t="s">
        <v>276</v>
      </c>
      <c r="B54" s="1">
        <v>1073</v>
      </c>
      <c r="C54" s="1" t="s">
        <v>277</v>
      </c>
      <c r="D54" s="1" t="str">
        <f t="shared" si="0"/>
        <v>MK</v>
      </c>
      <c r="E54" s="23">
        <v>2542.1</v>
      </c>
      <c r="F54" s="23">
        <f>SUMIF([2]RouteID_Conversion!$P$2:$P$745,[2]MD_BoardingByRoute!D54,[2]RouteID_Conversion!$Q$2:$Q$745)</f>
        <v>2411.7657785415586</v>
      </c>
      <c r="G54" s="23"/>
      <c r="I54" s="1">
        <v>75</v>
      </c>
      <c r="J54" s="1">
        <v>2.8276879787400002</v>
      </c>
      <c r="K54" s="1">
        <v>18.1064682007</v>
      </c>
      <c r="L54" s="23">
        <v>280</v>
      </c>
      <c r="M54" s="23">
        <v>5639.6</v>
      </c>
      <c r="N54" s="22"/>
      <c r="O54" s="22"/>
      <c r="S54" s="22">
        <v>1074</v>
      </c>
      <c r="T54" s="22">
        <v>417.34866299999999</v>
      </c>
      <c r="U54" s="1">
        <v>1107</v>
      </c>
      <c r="V54" s="1">
        <v>1107</v>
      </c>
      <c r="W54" s="1">
        <v>397.50997899999999</v>
      </c>
      <c r="X54" s="1">
        <v>434.77572600000002</v>
      </c>
      <c r="Y54" s="1">
        <v>1107</v>
      </c>
      <c r="Z54" s="1">
        <v>333.60601800000001</v>
      </c>
      <c r="AB54" s="1">
        <v>336.08059700000001</v>
      </c>
      <c r="AD54" s="1">
        <v>1107</v>
      </c>
      <c r="AE54" s="1">
        <v>397.50997899999999</v>
      </c>
      <c r="AF54" s="1">
        <f t="shared" si="1"/>
        <v>0</v>
      </c>
      <c r="AI54" s="22">
        <v>1074</v>
      </c>
      <c r="AJ54" s="22">
        <v>417.34866299999999</v>
      </c>
      <c r="AK54" s="1">
        <v>442.18637100000001</v>
      </c>
    </row>
    <row r="55" spans="1:37" ht="15.75" x14ac:dyDescent="0.25">
      <c r="A55" s="1" t="s">
        <v>278</v>
      </c>
      <c r="B55" s="1">
        <v>1074</v>
      </c>
      <c r="C55" s="1" t="s">
        <v>279</v>
      </c>
      <c r="D55" s="1" t="str">
        <f t="shared" si="0"/>
        <v>MK</v>
      </c>
      <c r="E55" s="23">
        <v>124.1</v>
      </c>
      <c r="F55" s="23">
        <f>SUMIF([2]RouteID_Conversion!$P$2:$P$745,[2]MD_BoardingByRoute!D55,[2]RouteID_Conversion!$Q$2:$Q$745)</f>
        <v>180.36989879608137</v>
      </c>
      <c r="G55" s="23"/>
      <c r="I55" s="1">
        <v>76</v>
      </c>
      <c r="J55" s="1">
        <v>53.929832458500002</v>
      </c>
      <c r="K55" s="1">
        <v>38.598663330100003</v>
      </c>
      <c r="L55" s="23">
        <v>0</v>
      </c>
      <c r="M55" s="23">
        <v>1021.5</v>
      </c>
      <c r="N55" s="22"/>
      <c r="O55" s="22"/>
      <c r="S55" s="22">
        <v>1075</v>
      </c>
      <c r="T55" s="22">
        <v>1491.6789550000001</v>
      </c>
      <c r="U55" s="1">
        <v>1110</v>
      </c>
      <c r="V55" s="1">
        <v>1110</v>
      </c>
      <c r="W55" s="1">
        <v>14.137938</v>
      </c>
      <c r="X55" s="1">
        <v>24.227122999999999</v>
      </c>
      <c r="Y55" s="1">
        <v>1110</v>
      </c>
      <c r="Z55" s="1">
        <v>18.426338000000001</v>
      </c>
      <c r="AB55" s="1">
        <v>20.166798</v>
      </c>
      <c r="AD55" s="1">
        <v>1110</v>
      </c>
      <c r="AE55" s="1">
        <v>14.137938</v>
      </c>
      <c r="AF55" s="1">
        <f t="shared" si="1"/>
        <v>0</v>
      </c>
      <c r="AI55" s="22">
        <v>1075</v>
      </c>
      <c r="AJ55" s="22">
        <v>1491.6789550000001</v>
      </c>
      <c r="AK55" s="1">
        <v>1723.255981</v>
      </c>
    </row>
    <row r="56" spans="1:37" ht="15.75" x14ac:dyDescent="0.25">
      <c r="A56" s="1" t="s">
        <v>280</v>
      </c>
      <c r="B56" s="1">
        <v>1075</v>
      </c>
      <c r="C56" s="1" t="s">
        <v>281</v>
      </c>
      <c r="D56" s="1" t="str">
        <f t="shared" si="0"/>
        <v>MK</v>
      </c>
      <c r="E56" s="23">
        <v>1715.9</v>
      </c>
      <c r="F56" s="23">
        <f>SUMIF([2]RouteID_Conversion!$P$2:$P$745,[2]MD_BoardingByRoute!D56,[2]RouteID_Conversion!$Q$2:$Q$745)</f>
        <v>1620.470541477202</v>
      </c>
      <c r="G56" s="23"/>
      <c r="I56" s="1">
        <v>77</v>
      </c>
      <c r="J56" s="1">
        <v>110.65877533</v>
      </c>
      <c r="K56" s="1">
        <v>46.285213470499997</v>
      </c>
      <c r="L56" s="23">
        <v>156</v>
      </c>
      <c r="M56" s="23">
        <v>5030.8</v>
      </c>
      <c r="N56" s="22"/>
      <c r="O56" s="22"/>
      <c r="S56" s="22">
        <v>1076</v>
      </c>
      <c r="T56" s="22">
        <v>654.78234899999995</v>
      </c>
      <c r="U56" s="1">
        <v>1118</v>
      </c>
      <c r="V56" s="1">
        <v>1118</v>
      </c>
      <c r="W56" s="1">
        <v>145.36570699999999</v>
      </c>
      <c r="X56" s="1">
        <v>152.590012</v>
      </c>
      <c r="Y56" s="1">
        <v>1118</v>
      </c>
      <c r="Z56" s="1">
        <v>131.90623500000001</v>
      </c>
      <c r="AB56" s="1">
        <v>132.74408</v>
      </c>
      <c r="AD56" s="1">
        <v>1118</v>
      </c>
      <c r="AE56" s="1">
        <v>145.36570699999999</v>
      </c>
      <c r="AF56" s="1">
        <f t="shared" si="1"/>
        <v>0</v>
      </c>
      <c r="AI56" s="22">
        <v>1076</v>
      </c>
      <c r="AJ56" s="22">
        <v>654.78234899999995</v>
      </c>
      <c r="AK56" s="1">
        <v>731.78918499999997</v>
      </c>
    </row>
    <row r="57" spans="1:37" ht="15.75" x14ac:dyDescent="0.25">
      <c r="A57" s="1" t="s">
        <v>288</v>
      </c>
      <c r="B57" s="1">
        <v>1101</v>
      </c>
      <c r="C57" s="1" t="s">
        <v>289</v>
      </c>
      <c r="D57" s="1" t="str">
        <f t="shared" si="0"/>
        <v>MK</v>
      </c>
      <c r="E57" s="23">
        <v>1385</v>
      </c>
      <c r="F57" s="23">
        <f>SUMIF([2]RouteID_Conversion!$P$2:$P$745,[2]MD_BoardingByRoute!D57,[2]RouteID_Conversion!$Q$2:$Q$745)</f>
        <v>1247.1904983520483</v>
      </c>
      <c r="G57" s="23"/>
      <c r="I57" s="1">
        <v>82</v>
      </c>
      <c r="J57" s="1">
        <v>81.178916931200007</v>
      </c>
      <c r="K57" s="1">
        <v>59.855850219700002</v>
      </c>
      <c r="L57" s="23">
        <v>150.19999999999999</v>
      </c>
      <c r="M57" s="23">
        <v>4341.5</v>
      </c>
      <c r="N57" s="22"/>
      <c r="O57" s="22"/>
      <c r="S57" s="22">
        <v>1102</v>
      </c>
      <c r="T57" s="22">
        <v>413.14627100000001</v>
      </c>
      <c r="U57" s="1">
        <v>1124</v>
      </c>
      <c r="V57" s="1">
        <v>1124</v>
      </c>
      <c r="W57" s="1">
        <v>451.38531499999999</v>
      </c>
      <c r="X57" s="1">
        <v>591.69628899999998</v>
      </c>
      <c r="Y57" s="1">
        <v>1124</v>
      </c>
      <c r="Z57" s="1">
        <v>448.54415899999998</v>
      </c>
      <c r="AB57" s="1">
        <v>448.60855099999998</v>
      </c>
      <c r="AD57" s="1">
        <v>1124</v>
      </c>
      <c r="AE57" s="1">
        <v>451.38531499999999</v>
      </c>
      <c r="AF57" s="1">
        <f t="shared" si="1"/>
        <v>0</v>
      </c>
      <c r="AI57" s="22">
        <v>1102</v>
      </c>
      <c r="AJ57" s="22">
        <v>413.14627100000001</v>
      </c>
      <c r="AK57" s="1">
        <v>480.11639400000001</v>
      </c>
    </row>
    <row r="58" spans="1:37" ht="15.75" x14ac:dyDescent="0.25">
      <c r="A58" s="1" t="s">
        <v>292</v>
      </c>
      <c r="B58" s="1">
        <v>1105</v>
      </c>
      <c r="C58" s="1" t="s">
        <v>293</v>
      </c>
      <c r="D58" s="1" t="str">
        <f t="shared" si="0"/>
        <v>MK</v>
      </c>
      <c r="E58" s="23">
        <v>410.9</v>
      </c>
      <c r="F58" s="23">
        <f>SUMIF([2]RouteID_Conversion!$P$2:$P$745,[2]MD_BoardingByRoute!D58,[2]RouteID_Conversion!$Q$2:$Q$745)</f>
        <v>319.16817283630326</v>
      </c>
      <c r="G58" s="23"/>
      <c r="I58" s="1">
        <v>84</v>
      </c>
      <c r="J58" s="1">
        <v>49.052112579300001</v>
      </c>
      <c r="K58" s="1">
        <v>41.3503723145</v>
      </c>
      <c r="L58" s="23">
        <v>53.7</v>
      </c>
      <c r="M58" s="23">
        <v>1111.5999999999999</v>
      </c>
      <c r="N58" s="22"/>
      <c r="O58" s="22"/>
      <c r="S58" s="22">
        <v>1106</v>
      </c>
      <c r="T58" s="22">
        <v>1011.101318</v>
      </c>
      <c r="U58" s="1">
        <v>1128</v>
      </c>
      <c r="V58" s="1">
        <v>1128</v>
      </c>
      <c r="W58" s="1">
        <v>1175.0938719999999</v>
      </c>
      <c r="X58" s="1">
        <v>1236.7578120000001</v>
      </c>
      <c r="Y58" s="1">
        <v>1128</v>
      </c>
      <c r="Z58" s="1">
        <v>1014.417297</v>
      </c>
      <c r="AB58" s="1">
        <v>1016.19873</v>
      </c>
      <c r="AD58" s="1">
        <v>1128</v>
      </c>
      <c r="AE58" s="1">
        <v>1175.0938719999999</v>
      </c>
      <c r="AF58" s="1">
        <f t="shared" si="1"/>
        <v>0</v>
      </c>
      <c r="AI58" s="22">
        <v>1106</v>
      </c>
      <c r="AJ58" s="22">
        <v>1011.101318</v>
      </c>
      <c r="AK58" s="1">
        <v>1321.6644289999999</v>
      </c>
    </row>
    <row r="59" spans="1:37" ht="15.75" x14ac:dyDescent="0.25">
      <c r="A59" s="1" t="s">
        <v>294</v>
      </c>
      <c r="B59" s="1">
        <v>1106</v>
      </c>
      <c r="C59" s="1" t="s">
        <v>295</v>
      </c>
      <c r="D59" s="1" t="str">
        <f t="shared" si="0"/>
        <v>MK</v>
      </c>
      <c r="E59" s="23">
        <v>1701</v>
      </c>
      <c r="F59" s="23">
        <f>SUMIF([2]RouteID_Conversion!$P$2:$P$745,[2]MD_BoardingByRoute!D59,[2]RouteID_Conversion!$Q$2:$Q$745)</f>
        <v>960.41687774658067</v>
      </c>
      <c r="G59" s="23"/>
      <c r="I59" s="1">
        <v>85</v>
      </c>
      <c r="J59" s="1">
        <v>28.7603816986</v>
      </c>
      <c r="K59" s="1">
        <v>50.703548431400002</v>
      </c>
      <c r="L59" s="23">
        <v>277.60000000000002</v>
      </c>
      <c r="M59" s="23">
        <v>4692.5</v>
      </c>
      <c r="N59" s="22"/>
      <c r="O59" s="22"/>
      <c r="S59" s="22">
        <v>1107</v>
      </c>
      <c r="T59" s="22">
        <v>372.72052000000002</v>
      </c>
      <c r="U59" s="1">
        <v>1131</v>
      </c>
      <c r="V59" s="1">
        <v>1131</v>
      </c>
      <c r="W59" s="1">
        <v>552.83837900000003</v>
      </c>
      <c r="X59" s="1">
        <v>576.94744900000001</v>
      </c>
      <c r="Y59" s="1">
        <v>1131</v>
      </c>
      <c r="Z59" s="1">
        <v>384.000854</v>
      </c>
      <c r="AB59" s="1">
        <v>384.44409200000001</v>
      </c>
      <c r="AD59" s="1">
        <v>1131</v>
      </c>
      <c r="AE59" s="1">
        <v>552.83837900000003</v>
      </c>
      <c r="AF59" s="1">
        <f t="shared" si="1"/>
        <v>0</v>
      </c>
      <c r="AI59" s="22">
        <v>1107</v>
      </c>
      <c r="AJ59" s="22">
        <v>372.72052000000002</v>
      </c>
      <c r="AK59" s="1">
        <v>462.68515000000002</v>
      </c>
    </row>
    <row r="60" spans="1:37" ht="15.75" x14ac:dyDescent="0.25">
      <c r="A60" s="1" t="s">
        <v>296</v>
      </c>
      <c r="B60" s="1">
        <v>1107</v>
      </c>
      <c r="C60" s="1" t="s">
        <v>297</v>
      </c>
      <c r="D60" s="1" t="str">
        <f t="shared" si="0"/>
        <v>MK</v>
      </c>
      <c r="E60" s="23">
        <v>465.3</v>
      </c>
      <c r="F60" s="23">
        <f>SUMIF([2]RouteID_Conversion!$P$2:$P$745,[2]MD_BoardingByRoute!D60,[2]RouteID_Conversion!$Q$2:$Q$745)</f>
        <v>258.43059158325161</v>
      </c>
      <c r="G60" s="23"/>
      <c r="I60" s="1">
        <v>86</v>
      </c>
      <c r="J60" s="1">
        <v>56.486061096199997</v>
      </c>
      <c r="K60" s="1">
        <v>44.838314056400002</v>
      </c>
      <c r="L60" s="23">
        <v>67.900000000000006</v>
      </c>
      <c r="M60" s="23">
        <v>1428.1</v>
      </c>
      <c r="N60" s="22"/>
      <c r="O60" s="22"/>
      <c r="S60" s="22">
        <v>1110</v>
      </c>
      <c r="T60" s="22">
        <v>164.74037200000001</v>
      </c>
      <c r="U60" s="1">
        <v>1132</v>
      </c>
      <c r="V60" s="1">
        <v>1132</v>
      </c>
      <c r="W60" s="1">
        <v>534.74438499999997</v>
      </c>
      <c r="X60" s="1">
        <v>577.51452600000005</v>
      </c>
      <c r="Y60" s="1">
        <v>1132</v>
      </c>
      <c r="Z60" s="1">
        <v>426.25817899999998</v>
      </c>
      <c r="AB60" s="1">
        <v>425.82397500000002</v>
      </c>
      <c r="AD60" s="1">
        <v>1132</v>
      </c>
      <c r="AE60" s="1">
        <v>534.74438499999997</v>
      </c>
      <c r="AF60" s="1">
        <f t="shared" si="1"/>
        <v>0</v>
      </c>
      <c r="AI60" s="22">
        <v>1110</v>
      </c>
      <c r="AJ60" s="22">
        <v>164.74037200000001</v>
      </c>
      <c r="AK60" s="1">
        <v>188.44291699999999</v>
      </c>
    </row>
    <row r="61" spans="1:37" ht="15.75" x14ac:dyDescent="0.25">
      <c r="A61" s="1" t="s">
        <v>308</v>
      </c>
      <c r="B61" s="1">
        <v>1118</v>
      </c>
      <c r="C61" s="1" t="s">
        <v>309</v>
      </c>
      <c r="D61" s="1" t="str">
        <f t="shared" si="0"/>
        <v>MK</v>
      </c>
      <c r="E61" s="23">
        <v>53.8</v>
      </c>
      <c r="F61" s="23">
        <f>SUMIF([2]RouteID_Conversion!$P$2:$P$745,[2]MD_BoardingByRoute!D61,[2]RouteID_Conversion!$Q$2:$Q$745)</f>
        <v>48.360118746757394</v>
      </c>
      <c r="G61" s="23"/>
      <c r="I61" s="1">
        <v>92</v>
      </c>
      <c r="J61" s="1">
        <v>41.1940574646</v>
      </c>
      <c r="K61" s="1">
        <v>47.933074951199998</v>
      </c>
      <c r="L61" s="23">
        <v>43</v>
      </c>
      <c r="M61" s="23">
        <v>339.3</v>
      </c>
      <c r="N61" s="22"/>
      <c r="O61" s="22"/>
      <c r="S61" s="22">
        <v>1119</v>
      </c>
      <c r="T61" s="22">
        <v>195.89952099999999</v>
      </c>
      <c r="U61" s="1">
        <v>1150</v>
      </c>
      <c r="V61" s="1">
        <v>1150</v>
      </c>
      <c r="W61" s="1">
        <v>2208.8442380000001</v>
      </c>
      <c r="X61" s="1">
        <v>2604.1477049999999</v>
      </c>
      <c r="Y61" s="1">
        <v>1150</v>
      </c>
      <c r="Z61" s="1">
        <v>2011.116211</v>
      </c>
      <c r="AB61" s="1">
        <v>2010.7535399999999</v>
      </c>
      <c r="AD61" s="1">
        <v>1150</v>
      </c>
      <c r="AE61" s="1">
        <v>2208.8442380000001</v>
      </c>
      <c r="AF61" s="1">
        <f t="shared" si="1"/>
        <v>0</v>
      </c>
      <c r="AI61" s="22">
        <v>1119</v>
      </c>
      <c r="AJ61" s="22">
        <v>195.89952099999999</v>
      </c>
      <c r="AK61" s="1">
        <v>223.146118</v>
      </c>
    </row>
    <row r="62" spans="1:37" ht="15.75" x14ac:dyDescent="0.25">
      <c r="A62" s="1" t="s">
        <v>310</v>
      </c>
      <c r="B62" s="1">
        <v>1119</v>
      </c>
      <c r="C62" s="1" t="s">
        <v>311</v>
      </c>
      <c r="D62" s="1" t="str">
        <f t="shared" si="0"/>
        <v>MK</v>
      </c>
      <c r="E62" s="23">
        <v>23.1</v>
      </c>
      <c r="F62" s="23">
        <f>SUMIF([2]RouteID_Conversion!$P$2:$P$745,[2]MD_BoardingByRoute!D62,[2]RouteID_Conversion!$Q$2:$Q$745)</f>
        <v>5.22713632136582</v>
      </c>
      <c r="G62" s="23"/>
      <c r="I62" s="1">
        <v>93</v>
      </c>
      <c r="J62" s="1">
        <v>7.3377919197099999</v>
      </c>
      <c r="K62" s="1">
        <v>48.109184265099998</v>
      </c>
      <c r="L62" s="23">
        <v>4.5999999999999996</v>
      </c>
      <c r="M62" s="23">
        <v>109.5</v>
      </c>
      <c r="N62" s="22"/>
      <c r="O62" s="22"/>
      <c r="S62" s="22">
        <v>1120</v>
      </c>
      <c r="T62" s="22">
        <v>1843.161621</v>
      </c>
      <c r="U62" s="1">
        <v>1153</v>
      </c>
      <c r="V62" s="1">
        <v>1153</v>
      </c>
      <c r="W62" s="1">
        <v>148.935013</v>
      </c>
      <c r="X62" s="1">
        <v>209.54843099999999</v>
      </c>
      <c r="Y62" s="1">
        <v>1153</v>
      </c>
      <c r="Z62" s="1">
        <v>153.883926</v>
      </c>
      <c r="AB62" s="1">
        <v>153.75212099999999</v>
      </c>
      <c r="AD62" s="1">
        <v>1153</v>
      </c>
      <c r="AE62" s="1">
        <v>148.935013</v>
      </c>
      <c r="AF62" s="1">
        <f t="shared" si="1"/>
        <v>0</v>
      </c>
      <c r="AI62" s="22">
        <v>1120</v>
      </c>
      <c r="AJ62" s="22">
        <v>1843.161621</v>
      </c>
      <c r="AK62" s="1">
        <v>2001.798828</v>
      </c>
    </row>
    <row r="63" spans="1:37" ht="15.75" x14ac:dyDescent="0.25">
      <c r="A63" s="1" t="s">
        <v>312</v>
      </c>
      <c r="B63" s="1">
        <v>1120</v>
      </c>
      <c r="C63" s="1" t="s">
        <v>313</v>
      </c>
      <c r="D63" s="1" t="str">
        <f t="shared" si="0"/>
        <v>MK</v>
      </c>
      <c r="E63" s="23">
        <v>2872.9</v>
      </c>
      <c r="F63" s="23">
        <f>SUMIF([2]RouteID_Conversion!$P$2:$P$745,[2]MD_BoardingByRoute!D63,[2]RouteID_Conversion!$Q$2:$Q$745)</f>
        <v>2293.3032760620108</v>
      </c>
      <c r="G63" s="23"/>
      <c r="I63" s="1">
        <v>94</v>
      </c>
      <c r="J63" s="1">
        <v>38.7164955139</v>
      </c>
      <c r="K63" s="1">
        <v>41.459617614700001</v>
      </c>
      <c r="L63" s="23">
        <v>407</v>
      </c>
      <c r="M63" s="23">
        <v>7503.1</v>
      </c>
      <c r="N63" s="22"/>
      <c r="O63" s="22"/>
      <c r="S63" s="22">
        <v>1121</v>
      </c>
      <c r="T63" s="22">
        <v>1176.3280030000001</v>
      </c>
      <c r="U63" s="1">
        <v>1154</v>
      </c>
      <c r="V63" s="1">
        <v>1154</v>
      </c>
      <c r="W63" s="1">
        <v>5.6687709999999996</v>
      </c>
      <c r="X63" s="1">
        <v>8.7103900000000003</v>
      </c>
      <c r="Y63" s="1">
        <v>1154</v>
      </c>
      <c r="Z63" s="1">
        <v>6.9187560000000001</v>
      </c>
      <c r="AB63" s="1">
        <v>6.9060379999999997</v>
      </c>
      <c r="AD63" s="1">
        <v>1154</v>
      </c>
      <c r="AE63" s="1">
        <v>5.6687709999999996</v>
      </c>
      <c r="AF63" s="1">
        <f t="shared" si="1"/>
        <v>0</v>
      </c>
      <c r="AI63" s="22">
        <v>1121</v>
      </c>
      <c r="AJ63" s="22">
        <v>1176.3280030000001</v>
      </c>
      <c r="AK63" s="1">
        <v>1225.4998780000001</v>
      </c>
    </row>
    <row r="64" spans="1:37" ht="15.75" x14ac:dyDescent="0.25">
      <c r="A64" s="1" t="s">
        <v>314</v>
      </c>
      <c r="B64" s="1">
        <v>1121</v>
      </c>
      <c r="C64" s="1" t="s">
        <v>315</v>
      </c>
      <c r="D64" s="1" t="str">
        <f t="shared" si="0"/>
        <v>MK</v>
      </c>
      <c r="E64" s="23">
        <v>76</v>
      </c>
      <c r="F64" s="23">
        <f>SUMIF([2]RouteID_Conversion!$P$2:$P$745,[2]MD_BoardingByRoute!D64,[2]RouteID_Conversion!$Q$2:$Q$745)</f>
        <v>87.014267921447541</v>
      </c>
      <c r="G64" s="23"/>
      <c r="I64" s="1">
        <v>95</v>
      </c>
      <c r="J64" s="1">
        <v>19.694778442400001</v>
      </c>
      <c r="K64" s="1">
        <v>28.685214996300001</v>
      </c>
      <c r="L64" s="23">
        <v>80.3</v>
      </c>
      <c r="M64" s="23">
        <v>1032.5999999999999</v>
      </c>
      <c r="N64" s="22"/>
      <c r="O64" s="22"/>
      <c r="S64" s="22">
        <v>1122</v>
      </c>
      <c r="T64" s="22">
        <v>554.85266100000001</v>
      </c>
      <c r="U64" s="1">
        <v>1155</v>
      </c>
      <c r="V64" s="1">
        <v>1155</v>
      </c>
      <c r="W64" s="1">
        <v>204.164749</v>
      </c>
      <c r="X64" s="1">
        <v>238.19798299999999</v>
      </c>
      <c r="Y64" s="1">
        <v>1155</v>
      </c>
      <c r="Z64" s="1">
        <v>189.59333799999999</v>
      </c>
      <c r="AB64" s="1">
        <v>189.714157</v>
      </c>
      <c r="AD64" s="1">
        <v>1155</v>
      </c>
      <c r="AE64" s="1">
        <v>204.164749</v>
      </c>
      <c r="AF64" s="1">
        <f t="shared" si="1"/>
        <v>0</v>
      </c>
      <c r="AI64" s="22">
        <v>1122</v>
      </c>
      <c r="AJ64" s="22">
        <v>554.85266100000001</v>
      </c>
      <c r="AK64" s="1">
        <v>524.01214600000003</v>
      </c>
    </row>
    <row r="65" spans="1:37" ht="15.75" x14ac:dyDescent="0.25">
      <c r="A65" s="1" t="s">
        <v>316</v>
      </c>
      <c r="B65" s="1">
        <v>1122</v>
      </c>
      <c r="C65" s="1" t="s">
        <v>317</v>
      </c>
      <c r="D65" s="1" t="str">
        <f t="shared" si="0"/>
        <v>MK</v>
      </c>
      <c r="E65" s="23">
        <v>98.1</v>
      </c>
      <c r="F65" s="23">
        <f>SUMIF([2]RouteID_Conversion!$P$2:$P$745,[2]MD_BoardingByRoute!D65,[2]RouteID_Conversion!$Q$2:$Q$745)</f>
        <v>41.21672534942622</v>
      </c>
      <c r="G65" s="23"/>
      <c r="I65" s="1">
        <v>96</v>
      </c>
      <c r="J65" s="1">
        <v>20.3521175385</v>
      </c>
      <c r="K65" s="1">
        <v>32.666996002200001</v>
      </c>
      <c r="L65" s="23">
        <v>0</v>
      </c>
      <c r="M65" s="23">
        <v>602.9</v>
      </c>
      <c r="N65" s="22"/>
      <c r="O65" s="22"/>
      <c r="S65" s="22">
        <v>1123</v>
      </c>
      <c r="T65" s="22">
        <v>304.73770100000002</v>
      </c>
      <c r="U65" s="1">
        <v>1156</v>
      </c>
      <c r="V65" s="1">
        <v>1156</v>
      </c>
      <c r="W65" s="1">
        <v>153.72648599999999</v>
      </c>
      <c r="X65" s="1">
        <v>172.00855999999999</v>
      </c>
      <c r="Y65" s="1">
        <v>1156</v>
      </c>
      <c r="Z65" s="1">
        <v>133.17988600000001</v>
      </c>
      <c r="AB65" s="1">
        <v>133.35311899999999</v>
      </c>
      <c r="AD65" s="1">
        <v>1156</v>
      </c>
      <c r="AE65" s="1">
        <v>153.72648599999999</v>
      </c>
      <c r="AF65" s="1">
        <f t="shared" si="1"/>
        <v>0</v>
      </c>
      <c r="AI65" s="22">
        <v>1123</v>
      </c>
      <c r="AJ65" s="22">
        <v>304.73770100000002</v>
      </c>
      <c r="AK65" s="1">
        <v>277.559845</v>
      </c>
    </row>
    <row r="66" spans="1:37" ht="15.75" x14ac:dyDescent="0.25">
      <c r="A66" s="1" t="s">
        <v>320</v>
      </c>
      <c r="B66" s="1">
        <v>1124</v>
      </c>
      <c r="C66" s="1" t="s">
        <v>321</v>
      </c>
      <c r="D66" s="1" t="str">
        <f t="shared" ref="D66:D129" si="2">MID(A66,1,2)</f>
        <v>MK</v>
      </c>
      <c r="E66" s="23">
        <v>1054.7</v>
      </c>
      <c r="F66" s="23">
        <f>SUMIF([2]RouteID_Conversion!$P$2:$P$745,[2]MD_BoardingByRoute!D66,[2]RouteID_Conversion!$Q$2:$Q$745)</f>
        <v>668.02243566512959</v>
      </c>
      <c r="G66" s="23"/>
      <c r="I66" s="1">
        <v>98</v>
      </c>
      <c r="J66" s="1">
        <v>44.708976745599998</v>
      </c>
      <c r="K66" s="1">
        <v>37.1132354736</v>
      </c>
      <c r="L66" s="23">
        <v>375.9</v>
      </c>
      <c r="M66" s="23">
        <v>3126.6</v>
      </c>
      <c r="N66" s="22"/>
      <c r="O66" s="22"/>
      <c r="S66" s="22">
        <v>1125</v>
      </c>
      <c r="T66" s="22">
        <v>666.65033000000005</v>
      </c>
      <c r="U66" s="1">
        <v>1166</v>
      </c>
      <c r="V66" s="1">
        <v>1166</v>
      </c>
      <c r="W66" s="1">
        <v>786.18194600000004</v>
      </c>
      <c r="X66" s="1">
        <v>811.54193099999998</v>
      </c>
      <c r="Y66" s="1">
        <v>1166</v>
      </c>
      <c r="Z66" s="1">
        <v>663.26818800000001</v>
      </c>
      <c r="AB66" s="1">
        <v>665.18737799999997</v>
      </c>
      <c r="AD66" s="1">
        <v>1166</v>
      </c>
      <c r="AE66" s="1">
        <v>786.18194600000004</v>
      </c>
      <c r="AF66" s="1">
        <f t="shared" si="1"/>
        <v>0</v>
      </c>
      <c r="AI66" s="22">
        <v>1125</v>
      </c>
      <c r="AJ66" s="22">
        <v>666.65033000000005</v>
      </c>
      <c r="AK66" s="1">
        <v>769.90234399999997</v>
      </c>
    </row>
    <row r="67" spans="1:37" ht="15.75" x14ac:dyDescent="0.25">
      <c r="A67" s="1" t="s">
        <v>322</v>
      </c>
      <c r="B67" s="1">
        <v>1125</v>
      </c>
      <c r="C67" s="1" t="s">
        <v>323</v>
      </c>
      <c r="D67" s="1" t="str">
        <f t="shared" si="2"/>
        <v>MK</v>
      </c>
      <c r="E67" s="23">
        <v>758.8</v>
      </c>
      <c r="F67" s="23">
        <f>SUMIF([2]RouteID_Conversion!$P$2:$P$745,[2]MD_BoardingByRoute!D67,[2]RouteID_Conversion!$Q$2:$Q$745)</f>
        <v>413.17450523376391</v>
      </c>
      <c r="G67" s="23"/>
      <c r="I67" s="1">
        <v>99</v>
      </c>
      <c r="J67" s="1">
        <v>150.697097778</v>
      </c>
      <c r="K67" s="1">
        <v>56.630054473900003</v>
      </c>
      <c r="L67" s="23">
        <v>75.3</v>
      </c>
      <c r="M67" s="23">
        <v>2183.6999999999998</v>
      </c>
      <c r="N67" s="22"/>
      <c r="O67" s="22"/>
      <c r="S67" s="22">
        <v>1128</v>
      </c>
      <c r="T67" s="22">
        <v>773.74005099999999</v>
      </c>
      <c r="U67" s="1">
        <v>1167</v>
      </c>
      <c r="V67" s="1">
        <v>1167</v>
      </c>
      <c r="W67" s="1">
        <v>29.165662999999999</v>
      </c>
      <c r="X67" s="1">
        <v>39.795887</v>
      </c>
      <c r="Y67" s="1">
        <v>1167</v>
      </c>
      <c r="Z67" s="1">
        <v>34.984130999999998</v>
      </c>
      <c r="AB67" s="1">
        <v>35.143185000000003</v>
      </c>
      <c r="AD67" s="1">
        <v>1167</v>
      </c>
      <c r="AE67" s="1">
        <v>29.165662999999999</v>
      </c>
      <c r="AF67" s="1">
        <f t="shared" si="1"/>
        <v>0</v>
      </c>
      <c r="AI67" s="22">
        <v>1128</v>
      </c>
      <c r="AJ67" s="22">
        <v>773.74005099999999</v>
      </c>
      <c r="AK67" s="1">
        <v>840.01946999999996</v>
      </c>
    </row>
    <row r="68" spans="1:37" ht="15.75" x14ac:dyDescent="0.25">
      <c r="A68" s="1" t="s">
        <v>324</v>
      </c>
      <c r="B68" s="1">
        <v>1128</v>
      </c>
      <c r="C68" s="1" t="s">
        <v>325</v>
      </c>
      <c r="D68" s="1" t="str">
        <f t="shared" si="2"/>
        <v>MK</v>
      </c>
      <c r="E68" s="23">
        <v>1195</v>
      </c>
      <c r="F68" s="23">
        <f>SUMIF([2]RouteID_Conversion!$P$2:$P$745,[2]MD_BoardingByRoute!D68,[2]RouteID_Conversion!$Q$2:$Q$745)</f>
        <v>481.59474372863679</v>
      </c>
      <c r="G68" s="23"/>
      <c r="I68" s="1">
        <v>100</v>
      </c>
      <c r="J68" s="1">
        <v>42.472976684599999</v>
      </c>
      <c r="K68" s="1">
        <v>55.924713134800001</v>
      </c>
      <c r="L68" s="23">
        <v>58.1</v>
      </c>
      <c r="M68" s="23">
        <v>2927.8</v>
      </c>
      <c r="N68" s="22"/>
      <c r="O68" s="22"/>
      <c r="S68" s="22">
        <v>1129</v>
      </c>
      <c r="T68" s="22">
        <v>8.0868640000000003</v>
      </c>
      <c r="U68" s="1">
        <v>1168</v>
      </c>
      <c r="V68" s="1">
        <v>1168</v>
      </c>
      <c r="W68" s="1">
        <v>519.34661900000003</v>
      </c>
      <c r="X68" s="1">
        <v>551.35461399999997</v>
      </c>
      <c r="Y68" s="1">
        <v>1168</v>
      </c>
      <c r="Z68" s="1">
        <v>425.75192299999998</v>
      </c>
      <c r="AB68" s="1">
        <v>426.61526500000002</v>
      </c>
      <c r="AD68" s="1">
        <v>1168</v>
      </c>
      <c r="AE68" s="1">
        <v>519.34661900000003</v>
      </c>
      <c r="AF68" s="1">
        <f t="shared" si="1"/>
        <v>0</v>
      </c>
      <c r="AI68" s="22">
        <v>1129</v>
      </c>
      <c r="AJ68" s="22">
        <v>8.0868640000000003</v>
      </c>
      <c r="AK68" s="1">
        <v>8.4679289999999998</v>
      </c>
    </row>
    <row r="69" spans="1:37" ht="15.75" x14ac:dyDescent="0.25">
      <c r="A69" s="1" t="s">
        <v>328</v>
      </c>
      <c r="B69" s="1">
        <v>1131</v>
      </c>
      <c r="C69" s="1" t="s">
        <v>329</v>
      </c>
      <c r="D69" s="1" t="str">
        <f t="shared" si="2"/>
        <v>MK</v>
      </c>
      <c r="E69" s="23">
        <v>644.5</v>
      </c>
      <c r="F69" s="23">
        <f>SUMIF([2]RouteID_Conversion!$P$2:$P$745,[2]MD_BoardingByRoute!D69,[2]RouteID_Conversion!$Q$2:$Q$745)</f>
        <v>435.46743917465176</v>
      </c>
      <c r="G69" s="23"/>
      <c r="I69" s="1">
        <v>102</v>
      </c>
      <c r="J69" s="1">
        <v>27.923032760600002</v>
      </c>
      <c r="K69" s="1">
        <v>49.499862670900001</v>
      </c>
      <c r="L69" s="23">
        <v>112.8</v>
      </c>
      <c r="M69" s="23">
        <v>1544.1</v>
      </c>
      <c r="N69" s="22"/>
      <c r="O69" s="22"/>
      <c r="S69" s="22">
        <v>1132</v>
      </c>
      <c r="T69" s="22">
        <v>434.97924799999998</v>
      </c>
      <c r="U69" s="1">
        <v>1174</v>
      </c>
      <c r="V69" s="1">
        <v>1174</v>
      </c>
      <c r="W69" s="1">
        <v>1247.525879</v>
      </c>
      <c r="X69" s="1">
        <v>1096.4803469999999</v>
      </c>
      <c r="Y69" s="1">
        <v>1174</v>
      </c>
      <c r="Z69" s="1">
        <v>911.15606700000001</v>
      </c>
      <c r="AB69" s="1">
        <v>909.56475799999998</v>
      </c>
      <c r="AD69" s="1">
        <v>1174</v>
      </c>
      <c r="AE69" s="1">
        <v>1247.525879</v>
      </c>
      <c r="AF69" s="1">
        <f t="shared" si="1"/>
        <v>0</v>
      </c>
      <c r="AI69" s="22">
        <v>1132</v>
      </c>
      <c r="AJ69" s="22">
        <v>434.97924799999998</v>
      </c>
      <c r="AK69" s="1">
        <v>519.87493900000004</v>
      </c>
    </row>
    <row r="70" spans="1:37" ht="15.75" x14ac:dyDescent="0.25">
      <c r="A70" s="1" t="s">
        <v>330</v>
      </c>
      <c r="B70" s="1">
        <v>1132</v>
      </c>
      <c r="C70" s="1" t="s">
        <v>331</v>
      </c>
      <c r="D70" s="1" t="str">
        <f t="shared" si="2"/>
        <v>MK</v>
      </c>
      <c r="E70" s="23">
        <v>762.7</v>
      </c>
      <c r="F70" s="23">
        <f>SUMIF([2]RouteID_Conversion!$P$2:$P$745,[2]MD_BoardingByRoute!D70,[2]RouteID_Conversion!$Q$2:$Q$745)</f>
        <v>394.06197547912564</v>
      </c>
      <c r="G70" s="23"/>
      <c r="I70" s="1">
        <v>103</v>
      </c>
      <c r="J70" s="1">
        <v>84.067268371599994</v>
      </c>
      <c r="K70" s="1">
        <v>39.4856071472</v>
      </c>
      <c r="L70" s="23">
        <v>184.1</v>
      </c>
      <c r="M70" s="23">
        <v>2290.9</v>
      </c>
      <c r="N70" s="22"/>
      <c r="O70" s="22"/>
      <c r="S70" s="22">
        <v>1133</v>
      </c>
      <c r="T70" s="22">
        <v>181.04663099999999</v>
      </c>
      <c r="U70" s="1">
        <v>1180</v>
      </c>
      <c r="V70" s="1">
        <v>1180</v>
      </c>
      <c r="W70" s="1">
        <v>1164.9079589999999</v>
      </c>
      <c r="X70" s="1">
        <v>1263.1026609999999</v>
      </c>
      <c r="Y70" s="1">
        <v>1180</v>
      </c>
      <c r="Z70" s="1">
        <v>1002.4085690000001</v>
      </c>
      <c r="AB70" s="1">
        <v>1001.866638</v>
      </c>
      <c r="AD70" s="1">
        <v>1180</v>
      </c>
      <c r="AE70" s="1">
        <v>1164.9079589999999</v>
      </c>
      <c r="AF70" s="1">
        <f t="shared" ref="AF70:AF133" si="3">Y70-AD70</f>
        <v>0</v>
      </c>
      <c r="AI70" s="22">
        <v>1133</v>
      </c>
      <c r="AJ70" s="22">
        <v>181.04663099999999</v>
      </c>
      <c r="AK70" s="1">
        <v>239.94477800000001</v>
      </c>
    </row>
    <row r="71" spans="1:37" ht="15.75" x14ac:dyDescent="0.25">
      <c r="A71" s="1" t="s">
        <v>334</v>
      </c>
      <c r="B71" s="1">
        <v>1134</v>
      </c>
      <c r="C71" s="1" t="s">
        <v>335</v>
      </c>
      <c r="D71" s="1" t="str">
        <f t="shared" si="2"/>
        <v>MK</v>
      </c>
      <c r="E71" s="23">
        <v>110.2</v>
      </c>
      <c r="F71" s="23">
        <f>SUMIF([2]RouteID_Conversion!$P$2:$P$745,[2]MD_BoardingByRoute!D71,[2]RouteID_Conversion!$Q$2:$Q$745)</f>
        <v>90.453702926635657</v>
      </c>
      <c r="G71" s="23"/>
      <c r="I71" s="1">
        <v>105</v>
      </c>
      <c r="J71" s="1">
        <v>28.0587177277</v>
      </c>
      <c r="K71" s="1">
        <v>40.489456176799997</v>
      </c>
      <c r="L71" s="23">
        <v>0</v>
      </c>
      <c r="M71" s="23">
        <v>336.9</v>
      </c>
      <c r="N71" s="22"/>
      <c r="O71" s="22"/>
      <c r="S71" s="22">
        <v>1139</v>
      </c>
      <c r="T71" s="22">
        <v>105.031357</v>
      </c>
      <c r="U71" s="1">
        <v>1182</v>
      </c>
      <c r="V71" s="1">
        <v>1182</v>
      </c>
      <c r="W71" s="1">
        <v>126.810478</v>
      </c>
      <c r="X71" s="1">
        <v>118.122688</v>
      </c>
      <c r="Y71" s="1">
        <v>1182</v>
      </c>
      <c r="Z71" s="1">
        <v>86.600493999999998</v>
      </c>
      <c r="AB71" s="1">
        <v>86.514899999999997</v>
      </c>
      <c r="AD71" s="1">
        <v>1182</v>
      </c>
      <c r="AE71" s="1">
        <v>126.810478</v>
      </c>
      <c r="AF71" s="1">
        <f t="shared" si="3"/>
        <v>0</v>
      </c>
      <c r="AI71" s="22">
        <v>1139</v>
      </c>
      <c r="AJ71" s="22">
        <v>105.031357</v>
      </c>
      <c r="AK71" s="1">
        <v>116.49324799999999</v>
      </c>
    </row>
    <row r="72" spans="1:37" ht="15.75" x14ac:dyDescent="0.25">
      <c r="A72" s="1" t="s">
        <v>336</v>
      </c>
      <c r="B72" s="1">
        <v>1139</v>
      </c>
      <c r="C72" s="1" t="s">
        <v>337</v>
      </c>
      <c r="D72" s="1" t="str">
        <f t="shared" si="2"/>
        <v>MK</v>
      </c>
      <c r="E72" s="23">
        <v>99.5</v>
      </c>
      <c r="F72" s="23">
        <f>SUMIF([2]RouteID_Conversion!$P$2:$P$745,[2]MD_BoardingByRoute!D72,[2]RouteID_Conversion!$Q$2:$Q$745)</f>
        <v>43.572022914886389</v>
      </c>
      <c r="G72" s="23"/>
      <c r="I72" s="1">
        <v>106</v>
      </c>
      <c r="J72" s="1">
        <v>39.877769470200001</v>
      </c>
      <c r="K72" s="1">
        <v>36.507690429699998</v>
      </c>
      <c r="L72" s="23">
        <v>3.8</v>
      </c>
      <c r="M72" s="23">
        <v>228</v>
      </c>
      <c r="N72" s="22"/>
      <c r="O72" s="22"/>
      <c r="S72" s="22">
        <v>1140</v>
      </c>
      <c r="T72" s="22">
        <v>1010.826965</v>
      </c>
      <c r="U72" s="1">
        <v>1183</v>
      </c>
      <c r="V72" s="1">
        <v>1183</v>
      </c>
      <c r="W72" s="1">
        <v>310.28237899999999</v>
      </c>
      <c r="X72" s="1">
        <v>326.87298600000003</v>
      </c>
      <c r="Y72" s="1">
        <v>1183</v>
      </c>
      <c r="Z72" s="1">
        <v>244.86758399999999</v>
      </c>
      <c r="AB72" s="1">
        <v>245.315506</v>
      </c>
      <c r="AD72" s="1">
        <v>1183</v>
      </c>
      <c r="AE72" s="1">
        <v>310.28237899999999</v>
      </c>
      <c r="AF72" s="1">
        <f t="shared" si="3"/>
        <v>0</v>
      </c>
      <c r="AI72" s="22">
        <v>1140</v>
      </c>
      <c r="AJ72" s="22">
        <v>1010.826965</v>
      </c>
      <c r="AK72" s="1">
        <v>1318.2301030000001</v>
      </c>
    </row>
    <row r="73" spans="1:37" ht="15.75" x14ac:dyDescent="0.25">
      <c r="A73" s="1" t="s">
        <v>338</v>
      </c>
      <c r="B73" s="1">
        <v>1140</v>
      </c>
      <c r="C73" s="1" t="s">
        <v>339</v>
      </c>
      <c r="D73" s="1" t="str">
        <f t="shared" si="2"/>
        <v>MK</v>
      </c>
      <c r="E73" s="23">
        <v>1029</v>
      </c>
      <c r="F73" s="23">
        <f>SUMIF([2]RouteID_Conversion!$P$2:$P$745,[2]MD_BoardingByRoute!D73,[2]RouteID_Conversion!$Q$2:$Q$745)</f>
        <v>765.16819810867128</v>
      </c>
      <c r="G73" s="23"/>
      <c r="I73" s="1">
        <v>107</v>
      </c>
      <c r="J73" s="1">
        <v>33.3851852417</v>
      </c>
      <c r="K73" s="1">
        <v>42.422321319600002</v>
      </c>
      <c r="L73" s="23">
        <v>47.3</v>
      </c>
      <c r="M73" s="23">
        <v>2459</v>
      </c>
      <c r="N73" s="22"/>
      <c r="O73" s="22"/>
      <c r="S73" s="22">
        <v>1143</v>
      </c>
      <c r="T73" s="22">
        <v>391.73928799999999</v>
      </c>
      <c r="U73" s="1">
        <v>1187</v>
      </c>
      <c r="V73" s="1">
        <v>1187</v>
      </c>
      <c r="W73" s="1">
        <v>163.58644100000001</v>
      </c>
      <c r="X73" s="1">
        <v>165.37492399999999</v>
      </c>
      <c r="Y73" s="1">
        <v>1187</v>
      </c>
      <c r="Z73" s="1">
        <v>125.96672100000001</v>
      </c>
      <c r="AB73" s="1">
        <v>125.969734</v>
      </c>
      <c r="AD73" s="1">
        <v>1187</v>
      </c>
      <c r="AE73" s="1">
        <v>163.58644100000001</v>
      </c>
      <c r="AF73" s="1">
        <f t="shared" si="3"/>
        <v>0</v>
      </c>
      <c r="AI73" s="22">
        <v>1143</v>
      </c>
      <c r="AJ73" s="22">
        <v>391.73928799999999</v>
      </c>
      <c r="AK73" s="1">
        <v>476.67016599999999</v>
      </c>
    </row>
    <row r="74" spans="1:37" ht="15.75" x14ac:dyDescent="0.25">
      <c r="A74" s="1" t="s">
        <v>342</v>
      </c>
      <c r="B74" s="1">
        <v>1148</v>
      </c>
      <c r="C74" s="1" t="s">
        <v>343</v>
      </c>
      <c r="D74" s="1" t="str">
        <f t="shared" si="2"/>
        <v>MK</v>
      </c>
      <c r="E74" s="23">
        <v>280.39999999999998</v>
      </c>
      <c r="F74" s="23">
        <f>SUMIF([2]RouteID_Conversion!$P$2:$P$745,[2]MD_BoardingByRoute!D74,[2]RouteID_Conversion!$Q$2:$Q$745)</f>
        <v>288.11187076568513</v>
      </c>
      <c r="G74" s="23"/>
      <c r="I74" s="1">
        <v>109</v>
      </c>
      <c r="J74" s="1">
        <v>32.319503784200002</v>
      </c>
      <c r="K74" s="1">
        <v>37.941421508799998</v>
      </c>
      <c r="L74" s="23">
        <v>11.3</v>
      </c>
      <c r="M74" s="23">
        <v>675</v>
      </c>
      <c r="N74" s="22"/>
      <c r="O74" s="22"/>
      <c r="S74" s="22">
        <v>1149</v>
      </c>
      <c r="T74" s="22">
        <v>209.339279</v>
      </c>
      <c r="U74" s="1">
        <v>1200</v>
      </c>
      <c r="V74" s="1">
        <v>1200</v>
      </c>
      <c r="W74" s="1">
        <v>249.64463799999999</v>
      </c>
      <c r="X74" s="1">
        <v>296.56423999999998</v>
      </c>
      <c r="Y74" s="1">
        <v>1200</v>
      </c>
      <c r="Z74" s="1">
        <v>218.43240399999999</v>
      </c>
      <c r="AB74" s="1">
        <v>219.18873600000001</v>
      </c>
      <c r="AD74" s="1">
        <v>1200</v>
      </c>
      <c r="AE74" s="1">
        <v>249.64463799999999</v>
      </c>
      <c r="AF74" s="1">
        <f t="shared" si="3"/>
        <v>0</v>
      </c>
      <c r="AI74" s="22">
        <v>1149</v>
      </c>
      <c r="AJ74" s="22">
        <v>209.339279</v>
      </c>
      <c r="AK74" s="1">
        <v>302.02865600000001</v>
      </c>
    </row>
    <row r="75" spans="1:37" ht="15.75" x14ac:dyDescent="0.25">
      <c r="A75" s="1" t="s">
        <v>344</v>
      </c>
      <c r="B75" s="1">
        <v>1149</v>
      </c>
      <c r="C75" s="1" t="s">
        <v>345</v>
      </c>
      <c r="D75" s="1" t="str">
        <f t="shared" si="2"/>
        <v>MK</v>
      </c>
      <c r="E75" s="23">
        <v>54.2</v>
      </c>
      <c r="F75" s="23">
        <f>SUMIF([2]RouteID_Conversion!$P$2:$P$745,[2]MD_BoardingByRoute!D75,[2]RouteID_Conversion!$Q$2:$Q$745)</f>
        <v>20.755187004804597</v>
      </c>
      <c r="G75" s="23"/>
      <c r="I75" s="1">
        <v>110</v>
      </c>
      <c r="J75" s="1">
        <v>41.560794830299997</v>
      </c>
      <c r="K75" s="1">
        <v>41.365806579599997</v>
      </c>
      <c r="L75" s="23">
        <v>2.5</v>
      </c>
      <c r="M75" s="23">
        <v>87.3</v>
      </c>
      <c r="N75" s="22"/>
      <c r="O75" s="22"/>
      <c r="S75" s="22">
        <v>1150</v>
      </c>
      <c r="T75" s="22">
        <v>2529.422607</v>
      </c>
      <c r="U75" s="1">
        <v>1203</v>
      </c>
      <c r="V75" s="1">
        <v>1203</v>
      </c>
      <c r="W75" s="1">
        <v>22.380538999999999</v>
      </c>
      <c r="X75" s="1">
        <v>24.902325000000001</v>
      </c>
      <c r="Y75" s="1">
        <v>1203</v>
      </c>
      <c r="Z75" s="1">
        <v>21.514458000000001</v>
      </c>
      <c r="AB75" s="1">
        <v>21.655505999999999</v>
      </c>
      <c r="AD75" s="1">
        <v>1203</v>
      </c>
      <c r="AE75" s="1">
        <v>22.380538999999999</v>
      </c>
      <c r="AF75" s="1">
        <f t="shared" si="3"/>
        <v>0</v>
      </c>
      <c r="AI75" s="22">
        <v>1150</v>
      </c>
      <c r="AJ75" s="22">
        <v>2529.422607</v>
      </c>
      <c r="AK75" s="1">
        <v>3415.9165039999998</v>
      </c>
    </row>
    <row r="76" spans="1:37" ht="15.75" x14ac:dyDescent="0.25">
      <c r="A76" s="1" t="s">
        <v>346</v>
      </c>
      <c r="B76" s="1">
        <v>1150</v>
      </c>
      <c r="C76" s="1" t="s">
        <v>347</v>
      </c>
      <c r="D76" s="1" t="str">
        <f t="shared" si="2"/>
        <v>MK</v>
      </c>
      <c r="E76" s="23">
        <v>2672.6</v>
      </c>
      <c r="F76" s="23">
        <f>SUMIF([2]RouteID_Conversion!$P$2:$P$745,[2]MD_BoardingByRoute!D76,[2]RouteID_Conversion!$Q$2:$Q$745)</f>
        <v>3439.5324192047065</v>
      </c>
      <c r="G76" s="23"/>
      <c r="I76" s="1">
        <v>111</v>
      </c>
      <c r="J76" s="1">
        <v>18.298759460399999</v>
      </c>
      <c r="K76" s="1">
        <v>50.925418853799997</v>
      </c>
      <c r="L76" s="23">
        <v>359.1</v>
      </c>
      <c r="M76" s="23">
        <v>6332.1</v>
      </c>
      <c r="N76" s="22"/>
      <c r="O76" s="22"/>
      <c r="S76" s="22">
        <v>1152</v>
      </c>
      <c r="T76" s="22">
        <v>261.29766799999999</v>
      </c>
      <c r="U76" s="1">
        <v>1204</v>
      </c>
      <c r="V76" s="1">
        <v>1204</v>
      </c>
      <c r="W76" s="1">
        <v>259.99594100000002</v>
      </c>
      <c r="X76" s="1">
        <v>279.055206</v>
      </c>
      <c r="Y76" s="1">
        <v>1204</v>
      </c>
      <c r="Z76" s="1">
        <v>217.180984</v>
      </c>
      <c r="AB76" s="1">
        <v>218.41261299999999</v>
      </c>
      <c r="AD76" s="1">
        <v>1204</v>
      </c>
      <c r="AE76" s="1">
        <v>259.99594100000002</v>
      </c>
      <c r="AF76" s="1">
        <f t="shared" si="3"/>
        <v>0</v>
      </c>
      <c r="AI76" s="22">
        <v>1152</v>
      </c>
      <c r="AJ76" s="22">
        <v>261.29766799999999</v>
      </c>
      <c r="AK76" s="1">
        <v>329.63992300000001</v>
      </c>
    </row>
    <row r="77" spans="1:37" ht="15.75" x14ac:dyDescent="0.25">
      <c r="A77" s="1" t="s">
        <v>350</v>
      </c>
      <c r="B77" s="1">
        <v>1153</v>
      </c>
      <c r="C77" s="1" t="s">
        <v>351</v>
      </c>
      <c r="D77" s="1" t="str">
        <f t="shared" si="2"/>
        <v>MK</v>
      </c>
      <c r="E77" s="23">
        <v>144.4</v>
      </c>
      <c r="F77" s="23">
        <f>SUMIF([2]RouteID_Conversion!$P$2:$P$745,[2]MD_BoardingByRoute!D77,[2]RouteID_Conversion!$Q$2:$Q$745)</f>
        <v>55.980801343917747</v>
      </c>
      <c r="G77" s="23"/>
      <c r="I77" s="1">
        <v>113</v>
      </c>
      <c r="J77" s="1">
        <v>31.958433151200001</v>
      </c>
      <c r="K77" s="1">
        <v>39.519287109399997</v>
      </c>
      <c r="L77" s="23">
        <v>0</v>
      </c>
      <c r="M77" s="23">
        <v>518.5</v>
      </c>
      <c r="N77" s="22"/>
      <c r="O77" s="22"/>
      <c r="S77" s="22">
        <v>1154</v>
      </c>
      <c r="T77" s="22">
        <v>11.525444999999999</v>
      </c>
      <c r="U77" s="1">
        <v>1206</v>
      </c>
      <c r="V77" s="1">
        <v>1206</v>
      </c>
      <c r="W77" s="1">
        <v>12.554867</v>
      </c>
      <c r="X77" s="1">
        <v>13.639794</v>
      </c>
      <c r="Y77" s="1">
        <v>1206</v>
      </c>
      <c r="Z77" s="1">
        <v>10.911674</v>
      </c>
      <c r="AB77" s="1">
        <v>10.969253999999999</v>
      </c>
      <c r="AD77" s="1">
        <v>1206</v>
      </c>
      <c r="AE77" s="1">
        <v>12.554867</v>
      </c>
      <c r="AF77" s="1">
        <f t="shared" si="3"/>
        <v>0</v>
      </c>
      <c r="AI77" s="22">
        <v>1154</v>
      </c>
      <c r="AJ77" s="22">
        <v>11.525444999999999</v>
      </c>
      <c r="AK77" s="1">
        <v>17.790710000000001</v>
      </c>
    </row>
    <row r="78" spans="1:37" ht="15.75" x14ac:dyDescent="0.25">
      <c r="A78" s="1" t="s">
        <v>352</v>
      </c>
      <c r="B78" s="1">
        <v>1154</v>
      </c>
      <c r="C78" s="1" t="s">
        <v>353</v>
      </c>
      <c r="D78" s="1" t="str">
        <f t="shared" si="2"/>
        <v>MK</v>
      </c>
      <c r="E78" s="23">
        <v>5.7</v>
      </c>
      <c r="F78" s="23">
        <f>SUMIF([2]RouteID_Conversion!$P$2:$P$745,[2]MD_BoardingByRoute!D78,[2]RouteID_Conversion!$Q$2:$Q$745)</f>
        <v>6.5252050161361606</v>
      </c>
      <c r="G78" s="23"/>
      <c r="I78" s="1">
        <v>114</v>
      </c>
      <c r="J78" s="1">
        <v>57.738845825200002</v>
      </c>
      <c r="K78" s="1">
        <v>38.228057861300002</v>
      </c>
      <c r="L78" s="23">
        <v>19.5</v>
      </c>
      <c r="M78" s="23">
        <v>96.9</v>
      </c>
      <c r="N78" s="22"/>
      <c r="O78" s="22"/>
      <c r="S78" s="22">
        <v>1155</v>
      </c>
      <c r="T78" s="22">
        <v>209.359116</v>
      </c>
      <c r="U78" s="1">
        <v>1207</v>
      </c>
      <c r="V78" s="1">
        <v>1207</v>
      </c>
      <c r="W78" s="1">
        <v>21.084208</v>
      </c>
      <c r="X78" s="1">
        <v>22.124206999999998</v>
      </c>
      <c r="Y78" s="1">
        <v>1207</v>
      </c>
      <c r="Z78" s="1">
        <v>16.925588999999999</v>
      </c>
      <c r="AB78" s="1">
        <v>16.983355</v>
      </c>
      <c r="AD78" s="1">
        <v>1207</v>
      </c>
      <c r="AE78" s="1">
        <v>21.084208</v>
      </c>
      <c r="AF78" s="1">
        <f t="shared" si="3"/>
        <v>0</v>
      </c>
      <c r="AI78" s="22">
        <v>1155</v>
      </c>
      <c r="AJ78" s="22">
        <v>209.359116</v>
      </c>
      <c r="AK78" s="1">
        <v>258.52813700000002</v>
      </c>
    </row>
    <row r="79" spans="1:37" ht="15.75" x14ac:dyDescent="0.25">
      <c r="A79" s="1" t="s">
        <v>354</v>
      </c>
      <c r="B79" s="1">
        <v>1155</v>
      </c>
      <c r="C79" s="1" t="s">
        <v>355</v>
      </c>
      <c r="D79" s="1" t="str">
        <f t="shared" si="2"/>
        <v>MK</v>
      </c>
      <c r="E79" s="23">
        <v>212</v>
      </c>
      <c r="F79" s="23">
        <f>SUMIF([2]RouteID_Conversion!$P$2:$P$745,[2]MD_BoardingByRoute!D79,[2]RouteID_Conversion!$Q$2:$Q$745)</f>
        <v>108.60578775405854</v>
      </c>
      <c r="G79" s="23"/>
      <c r="I79" s="1">
        <v>115</v>
      </c>
      <c r="J79" s="1">
        <v>53.982990264900003</v>
      </c>
      <c r="K79" s="1">
        <v>35.001888275100001</v>
      </c>
      <c r="L79" s="23">
        <v>9.4</v>
      </c>
      <c r="M79" s="23">
        <v>452.1</v>
      </c>
      <c r="N79" s="22"/>
      <c r="O79" s="22"/>
      <c r="S79" s="22">
        <v>1156</v>
      </c>
      <c r="T79" s="22">
        <v>106.631607</v>
      </c>
      <c r="U79" s="1">
        <v>1209</v>
      </c>
      <c r="V79" s="1">
        <v>1209</v>
      </c>
      <c r="W79" s="1">
        <v>353.43151899999998</v>
      </c>
      <c r="X79" s="1">
        <v>445.92962599999998</v>
      </c>
      <c r="Y79" s="1">
        <v>1209</v>
      </c>
      <c r="Z79" s="1">
        <v>360.53195199999999</v>
      </c>
      <c r="AB79" s="1">
        <v>361.76455700000002</v>
      </c>
      <c r="AD79" s="1">
        <v>1209</v>
      </c>
      <c r="AE79" s="1">
        <v>353.43151899999998</v>
      </c>
      <c r="AF79" s="1">
        <f t="shared" si="3"/>
        <v>0</v>
      </c>
      <c r="AI79" s="22">
        <v>1156</v>
      </c>
      <c r="AJ79" s="22">
        <v>106.631607</v>
      </c>
      <c r="AK79" s="1">
        <v>125.28338599999999</v>
      </c>
    </row>
    <row r="80" spans="1:37" ht="15.75" x14ac:dyDescent="0.25">
      <c r="A80" s="1" t="s">
        <v>356</v>
      </c>
      <c r="B80" s="1">
        <v>1156</v>
      </c>
      <c r="C80" s="1" t="s">
        <v>357</v>
      </c>
      <c r="D80" s="1" t="str">
        <f t="shared" si="2"/>
        <v>MK</v>
      </c>
      <c r="E80" s="23">
        <v>152.19999999999999</v>
      </c>
      <c r="F80" s="23">
        <f>SUMIF([2]RouteID_Conversion!$P$2:$P$745,[2]MD_BoardingByRoute!D80,[2]RouteID_Conversion!$Q$2:$Q$745)</f>
        <v>74.319247484206954</v>
      </c>
      <c r="G80" s="23"/>
      <c r="I80" s="1">
        <v>116</v>
      </c>
      <c r="J80" s="1">
        <v>4.6331381797800004</v>
      </c>
      <c r="K80" s="1">
        <v>45.415630340600003</v>
      </c>
      <c r="L80" s="23">
        <v>9.8000000000000007</v>
      </c>
      <c r="M80" s="23">
        <v>390.4</v>
      </c>
      <c r="N80" s="22"/>
      <c r="O80" s="22"/>
      <c r="S80" s="22">
        <v>1157</v>
      </c>
      <c r="T80" s="22">
        <v>205.21675099999999</v>
      </c>
      <c r="U80" s="1">
        <v>1212</v>
      </c>
      <c r="V80" s="1">
        <v>1212</v>
      </c>
      <c r="W80" s="1">
        <v>22.999894999999999</v>
      </c>
      <c r="X80" s="1">
        <v>28.873798000000001</v>
      </c>
      <c r="Y80" s="1">
        <v>1212</v>
      </c>
      <c r="Z80" s="1">
        <v>25.821831</v>
      </c>
      <c r="AB80" s="1">
        <v>25.802251999999999</v>
      </c>
      <c r="AD80" s="1">
        <v>1212</v>
      </c>
      <c r="AE80" s="1">
        <v>22.999894999999999</v>
      </c>
      <c r="AF80" s="1">
        <f t="shared" si="3"/>
        <v>0</v>
      </c>
      <c r="AI80" s="22">
        <v>1157</v>
      </c>
      <c r="AJ80" s="22">
        <v>205.21675099999999</v>
      </c>
      <c r="AK80" s="1">
        <v>222.73353599999999</v>
      </c>
    </row>
    <row r="81" spans="1:37" ht="15.75" x14ac:dyDescent="0.25">
      <c r="A81" s="1" t="s">
        <v>358</v>
      </c>
      <c r="B81" s="1">
        <v>1157</v>
      </c>
      <c r="C81" s="1" t="s">
        <v>359</v>
      </c>
      <c r="D81" s="1" t="str">
        <f t="shared" si="2"/>
        <v>MK</v>
      </c>
      <c r="E81" s="23">
        <v>0</v>
      </c>
      <c r="F81" s="23">
        <f>SUMIF([2]RouteID_Conversion!$P$2:$P$745,[2]MD_BoardingByRoute!D81,[2]RouteID_Conversion!$Q$2:$Q$745)</f>
        <v>0</v>
      </c>
      <c r="G81" s="23"/>
      <c r="I81" s="1">
        <v>117</v>
      </c>
      <c r="J81" s="1">
        <v>2.3177044391599999</v>
      </c>
      <c r="K81" s="1">
        <v>28.613449096699998</v>
      </c>
      <c r="L81" s="23">
        <v>23.3</v>
      </c>
      <c r="M81" s="23">
        <v>170.1</v>
      </c>
      <c r="N81" s="22"/>
      <c r="O81" s="22"/>
      <c r="S81" s="22">
        <v>1158</v>
      </c>
      <c r="T81" s="22">
        <v>348.97854599999999</v>
      </c>
      <c r="U81" s="1">
        <v>1213</v>
      </c>
      <c r="V81" s="1">
        <v>1213</v>
      </c>
      <c r="W81" s="1">
        <v>6.4424530000000004</v>
      </c>
      <c r="X81" s="1">
        <v>7.9100809999999999</v>
      </c>
      <c r="Y81" s="1">
        <v>1213</v>
      </c>
      <c r="Z81" s="1">
        <v>6.4776749999999996</v>
      </c>
      <c r="AB81" s="1">
        <v>6.5202939999999998</v>
      </c>
      <c r="AD81" s="1">
        <v>1213</v>
      </c>
      <c r="AE81" s="1">
        <v>6.4424530000000004</v>
      </c>
      <c r="AF81" s="1">
        <f t="shared" si="3"/>
        <v>0</v>
      </c>
      <c r="AI81" s="22">
        <v>1158</v>
      </c>
      <c r="AJ81" s="22">
        <v>348.97854599999999</v>
      </c>
      <c r="AK81" s="1">
        <v>377.97766100000001</v>
      </c>
    </row>
    <row r="82" spans="1:37" ht="15.75" x14ac:dyDescent="0.25">
      <c r="A82" s="1" t="s">
        <v>360</v>
      </c>
      <c r="B82" s="1">
        <v>1158</v>
      </c>
      <c r="C82" s="1" t="s">
        <v>361</v>
      </c>
      <c r="D82" s="1" t="str">
        <f t="shared" si="2"/>
        <v>MK</v>
      </c>
      <c r="E82" s="23">
        <v>0</v>
      </c>
      <c r="F82" s="23">
        <f>SUMIF([2]RouteID_Conversion!$P$2:$P$745,[2]MD_BoardingByRoute!D82,[2]RouteID_Conversion!$Q$2:$Q$745)</f>
        <v>0</v>
      </c>
      <c r="G82" s="23"/>
      <c r="I82" s="1">
        <v>118</v>
      </c>
      <c r="J82" s="1">
        <v>11.503918647800001</v>
      </c>
      <c r="K82" s="1">
        <v>24.008953094500001</v>
      </c>
      <c r="L82" s="23">
        <v>86.7</v>
      </c>
      <c r="M82" s="23">
        <v>530.1</v>
      </c>
      <c r="N82" s="22"/>
      <c r="O82" s="22"/>
      <c r="S82" s="22">
        <v>1159</v>
      </c>
      <c r="T82" s="22">
        <v>378.14810199999999</v>
      </c>
      <c r="U82" s="1">
        <v>1219</v>
      </c>
      <c r="V82" s="1">
        <v>1219</v>
      </c>
      <c r="W82" s="1">
        <v>10.320902</v>
      </c>
      <c r="X82" s="1">
        <v>11.041816000000001</v>
      </c>
      <c r="Y82" s="1">
        <v>1219</v>
      </c>
      <c r="Z82" s="1">
        <v>6.9512600000000004</v>
      </c>
      <c r="AB82" s="1">
        <v>6.9818499999999997</v>
      </c>
      <c r="AD82" s="1">
        <v>1219</v>
      </c>
      <c r="AE82" s="1">
        <v>10.320902</v>
      </c>
      <c r="AF82" s="1">
        <f t="shared" si="3"/>
        <v>0</v>
      </c>
      <c r="AI82" s="22">
        <v>1159</v>
      </c>
      <c r="AJ82" s="22">
        <v>378.14810199999999</v>
      </c>
      <c r="AK82" s="1">
        <v>401.02093500000001</v>
      </c>
    </row>
    <row r="83" spans="1:37" ht="15.75" x14ac:dyDescent="0.25">
      <c r="A83" s="1" t="s">
        <v>362</v>
      </c>
      <c r="B83" s="1">
        <v>1159</v>
      </c>
      <c r="C83" s="1" t="s">
        <v>363</v>
      </c>
      <c r="D83" s="1" t="str">
        <f t="shared" si="2"/>
        <v>MK</v>
      </c>
      <c r="E83" s="23">
        <v>0</v>
      </c>
      <c r="F83" s="23">
        <f>SUMIF([2]RouteID_Conversion!$P$2:$P$745,[2]MD_BoardingByRoute!D83,[2]RouteID_Conversion!$Q$2:$Q$745)</f>
        <v>0</v>
      </c>
      <c r="G83" s="23"/>
      <c r="I83" s="1">
        <v>119</v>
      </c>
      <c r="J83" s="1">
        <v>2.3366603851300001</v>
      </c>
      <c r="K83" s="1">
        <v>26.494865417500002</v>
      </c>
      <c r="L83" s="23">
        <v>78.099999999999994</v>
      </c>
      <c r="M83" s="23">
        <v>465.3</v>
      </c>
      <c r="N83" s="22"/>
      <c r="O83" s="22"/>
      <c r="S83" s="22">
        <v>1161</v>
      </c>
      <c r="T83" s="22">
        <v>702.77520800000002</v>
      </c>
      <c r="U83" s="1">
        <v>1221</v>
      </c>
      <c r="V83" s="1">
        <v>1221</v>
      </c>
      <c r="W83" s="1">
        <v>648.29162599999995</v>
      </c>
      <c r="X83" s="1">
        <v>720.43792699999995</v>
      </c>
      <c r="Y83" s="1">
        <v>1221</v>
      </c>
      <c r="Z83" s="1">
        <v>573.89343299999996</v>
      </c>
      <c r="AB83" s="1">
        <v>575.396118</v>
      </c>
      <c r="AD83" s="1">
        <v>1221</v>
      </c>
      <c r="AE83" s="1">
        <v>648.29162599999995</v>
      </c>
      <c r="AF83" s="1">
        <f t="shared" si="3"/>
        <v>0</v>
      </c>
      <c r="AI83" s="22">
        <v>1161</v>
      </c>
      <c r="AJ83" s="22">
        <v>702.77520800000002</v>
      </c>
      <c r="AK83" s="1">
        <v>738.17163100000005</v>
      </c>
    </row>
    <row r="84" spans="1:37" ht="15.75" x14ac:dyDescent="0.25">
      <c r="A84" s="1" t="s">
        <v>364</v>
      </c>
      <c r="B84" s="1">
        <v>1161</v>
      </c>
      <c r="C84" s="1" t="s">
        <v>365</v>
      </c>
      <c r="D84" s="1" t="str">
        <f t="shared" si="2"/>
        <v>MK</v>
      </c>
      <c r="E84" s="23">
        <v>0</v>
      </c>
      <c r="F84" s="23">
        <f>SUMIF([2]RouteID_Conversion!$P$2:$P$745,[2]MD_BoardingByRoute!D84,[2]RouteID_Conversion!$Q$2:$Q$745)</f>
        <v>0</v>
      </c>
      <c r="G84" s="23"/>
      <c r="I84" s="1">
        <v>120</v>
      </c>
      <c r="J84" s="1">
        <v>44.850002288799999</v>
      </c>
      <c r="K84" s="1">
        <v>37.2101745605</v>
      </c>
      <c r="L84" s="23">
        <v>25.8</v>
      </c>
      <c r="M84" s="23">
        <v>316.39999999999998</v>
      </c>
      <c r="N84" s="22"/>
      <c r="O84" s="22"/>
      <c r="S84" s="22">
        <v>1162</v>
      </c>
      <c r="T84" s="22">
        <v>382.46337899999997</v>
      </c>
      <c r="U84" s="1">
        <v>1222</v>
      </c>
      <c r="V84" s="1">
        <v>1222</v>
      </c>
      <c r="W84" s="1">
        <v>437.83123799999998</v>
      </c>
      <c r="X84" s="1">
        <v>463.61242700000003</v>
      </c>
      <c r="Y84" s="1">
        <v>1222</v>
      </c>
      <c r="Z84" s="1">
        <v>375.68591300000003</v>
      </c>
      <c r="AB84" s="1">
        <v>376.57458500000001</v>
      </c>
      <c r="AD84" s="1">
        <v>1222</v>
      </c>
      <c r="AE84" s="1">
        <v>437.83123799999998</v>
      </c>
      <c r="AF84" s="1">
        <f t="shared" si="3"/>
        <v>0</v>
      </c>
      <c r="AI84" s="22">
        <v>1162</v>
      </c>
      <c r="AJ84" s="22">
        <v>382.46337899999997</v>
      </c>
      <c r="AK84" s="1">
        <v>372.88485700000001</v>
      </c>
    </row>
    <row r="85" spans="1:37" ht="15.75" x14ac:dyDescent="0.25">
      <c r="A85" s="1" t="s">
        <v>366</v>
      </c>
      <c r="B85" s="1">
        <v>1162</v>
      </c>
      <c r="C85" s="1" t="s">
        <v>367</v>
      </c>
      <c r="D85" s="1" t="str">
        <f t="shared" si="2"/>
        <v>MK</v>
      </c>
      <c r="E85" s="23">
        <v>0.3</v>
      </c>
      <c r="F85" s="23">
        <f>SUMIF([2]RouteID_Conversion!$P$2:$P$745,[2]MD_BoardingByRoute!D85,[2]RouteID_Conversion!$Q$2:$Q$745)</f>
        <v>0</v>
      </c>
      <c r="G85" s="23"/>
      <c r="I85" s="1">
        <v>121</v>
      </c>
      <c r="J85" s="1">
        <v>28.959758758500001</v>
      </c>
      <c r="K85" s="1">
        <v>56.265541076700003</v>
      </c>
      <c r="L85" s="23">
        <v>0</v>
      </c>
      <c r="M85" s="23">
        <v>176.4</v>
      </c>
      <c r="N85" s="22"/>
      <c r="O85" s="22"/>
      <c r="S85" s="22">
        <v>1164</v>
      </c>
      <c r="T85" s="22">
        <v>448.77539100000001</v>
      </c>
      <c r="U85" s="1">
        <v>1230</v>
      </c>
      <c r="V85" s="1">
        <v>1230</v>
      </c>
      <c r="W85" s="1">
        <v>1718.81665</v>
      </c>
      <c r="X85" s="1">
        <v>1779.878418</v>
      </c>
      <c r="Y85" s="1">
        <v>1230</v>
      </c>
      <c r="Z85" s="1">
        <v>1452.299683</v>
      </c>
      <c r="AB85" s="1">
        <v>1454.1839600000001</v>
      </c>
      <c r="AD85" s="1">
        <v>1230</v>
      </c>
      <c r="AE85" s="1">
        <v>1718.81665</v>
      </c>
      <c r="AF85" s="1">
        <f t="shared" si="3"/>
        <v>0</v>
      </c>
      <c r="AI85" s="22">
        <v>1164</v>
      </c>
      <c r="AJ85" s="22">
        <v>448.77539100000001</v>
      </c>
      <c r="AK85" s="1">
        <v>563.10992399999998</v>
      </c>
    </row>
    <row r="86" spans="1:37" ht="15.75" x14ac:dyDescent="0.25">
      <c r="A86" s="1" t="s">
        <v>368</v>
      </c>
      <c r="B86" s="1">
        <v>1164</v>
      </c>
      <c r="C86" s="1" t="s">
        <v>369</v>
      </c>
      <c r="D86" s="1" t="str">
        <f t="shared" si="2"/>
        <v>MK</v>
      </c>
      <c r="E86" s="23">
        <v>519.29999999999995</v>
      </c>
      <c r="F86" s="23">
        <f>SUMIF([2]RouteID_Conversion!$P$2:$P$745,[2]MD_BoardingByRoute!D86,[2]RouteID_Conversion!$Q$2:$Q$745)</f>
        <v>146.88743352889989</v>
      </c>
      <c r="G86" s="23"/>
      <c r="I86" s="1">
        <v>122</v>
      </c>
      <c r="J86" s="1">
        <v>31.034397125200002</v>
      </c>
      <c r="K86" s="1">
        <v>51.7382583618</v>
      </c>
      <c r="L86" s="23">
        <v>11.5</v>
      </c>
      <c r="M86" s="23">
        <v>1214.2</v>
      </c>
      <c r="N86" s="22"/>
      <c r="O86" s="22"/>
      <c r="S86" s="22">
        <v>1166</v>
      </c>
      <c r="T86" s="22">
        <v>594.87957800000004</v>
      </c>
      <c r="U86" s="1">
        <v>1232</v>
      </c>
      <c r="V86" s="1">
        <v>1232</v>
      </c>
      <c r="W86" s="1">
        <v>14.051815</v>
      </c>
      <c r="X86" s="1">
        <v>15.558310000000001</v>
      </c>
      <c r="Y86" s="1">
        <v>1232</v>
      </c>
      <c r="Z86" s="1">
        <v>14.208734</v>
      </c>
      <c r="AB86" s="1">
        <v>14.429655</v>
      </c>
      <c r="AD86" s="1">
        <v>1232</v>
      </c>
      <c r="AE86" s="1">
        <v>14.051815</v>
      </c>
      <c r="AF86" s="1">
        <f t="shared" si="3"/>
        <v>0</v>
      </c>
      <c r="AI86" s="22">
        <v>1166</v>
      </c>
      <c r="AJ86" s="22">
        <v>594.87957800000004</v>
      </c>
      <c r="AK86" s="1">
        <v>661.00116000000003</v>
      </c>
    </row>
    <row r="87" spans="1:37" ht="15.75" x14ac:dyDescent="0.25">
      <c r="A87" s="1" t="s">
        <v>370</v>
      </c>
      <c r="B87" s="1">
        <v>1166</v>
      </c>
      <c r="C87" s="1" t="s">
        <v>371</v>
      </c>
      <c r="D87" s="1" t="str">
        <f t="shared" si="2"/>
        <v>MK</v>
      </c>
      <c r="E87" s="23">
        <v>650.20000000000005</v>
      </c>
      <c r="F87" s="23">
        <f>SUMIF([2]RouteID_Conversion!$P$2:$P$745,[2]MD_BoardingByRoute!D87,[2]RouteID_Conversion!$Q$2:$Q$745)</f>
        <v>367.92745780944654</v>
      </c>
      <c r="G87" s="23"/>
      <c r="I87" s="1">
        <v>123</v>
      </c>
      <c r="J87" s="1">
        <v>19.357051849400001</v>
      </c>
      <c r="K87" s="1">
        <v>57.145214080800002</v>
      </c>
      <c r="L87" s="23">
        <v>62.2</v>
      </c>
      <c r="M87" s="23">
        <v>1573.8</v>
      </c>
      <c r="N87" s="22"/>
      <c r="O87" s="22"/>
      <c r="S87" s="22">
        <v>1167</v>
      </c>
      <c r="T87" s="22">
        <v>242.16644299999999</v>
      </c>
      <c r="U87" s="1">
        <v>1233</v>
      </c>
      <c r="V87" s="1">
        <v>1233</v>
      </c>
      <c r="W87" s="1">
        <v>646.26355000000001</v>
      </c>
      <c r="X87" s="1">
        <v>729.52502400000003</v>
      </c>
      <c r="Y87" s="1">
        <v>1233</v>
      </c>
      <c r="Z87" s="1">
        <v>579.33007799999996</v>
      </c>
      <c r="AB87" s="1">
        <v>581.22503700000004</v>
      </c>
      <c r="AD87" s="1">
        <v>1233</v>
      </c>
      <c r="AE87" s="1">
        <v>646.26355000000001</v>
      </c>
      <c r="AF87" s="1">
        <f t="shared" si="3"/>
        <v>0</v>
      </c>
      <c r="AI87" s="22">
        <v>1167</v>
      </c>
      <c r="AJ87" s="22">
        <v>242.16644299999999</v>
      </c>
      <c r="AK87" s="1">
        <v>153.83180200000001</v>
      </c>
    </row>
    <row r="88" spans="1:37" ht="15.75" x14ac:dyDescent="0.25">
      <c r="A88" s="1" t="s">
        <v>372</v>
      </c>
      <c r="B88" s="1">
        <v>1167</v>
      </c>
      <c r="C88" s="1" t="s">
        <v>373</v>
      </c>
      <c r="D88" s="1" t="str">
        <f t="shared" si="2"/>
        <v>MK</v>
      </c>
      <c r="E88" s="23">
        <v>20.6</v>
      </c>
      <c r="F88" s="23">
        <f>SUMIF([2]RouteID_Conversion!$P$2:$P$745,[2]MD_BoardingByRoute!D88,[2]RouteID_Conversion!$Q$2:$Q$745)</f>
        <v>26.973771333694401</v>
      </c>
      <c r="G88" s="23"/>
      <c r="I88" s="1">
        <v>124</v>
      </c>
      <c r="J88" s="1">
        <v>22.458843231199999</v>
      </c>
      <c r="K88" s="1">
        <v>43.1065177917</v>
      </c>
      <c r="L88" s="23">
        <v>0</v>
      </c>
      <c r="M88" s="23">
        <v>320.7</v>
      </c>
      <c r="N88" s="22"/>
      <c r="O88" s="22"/>
      <c r="S88" s="22">
        <v>1168</v>
      </c>
      <c r="T88" s="22">
        <v>427.42962599999998</v>
      </c>
      <c r="U88" s="1">
        <v>1234</v>
      </c>
      <c r="V88" s="1">
        <v>1234</v>
      </c>
      <c r="W88" s="1">
        <v>1252.201294</v>
      </c>
      <c r="X88" s="1">
        <v>1360.411987</v>
      </c>
      <c r="Y88" s="1">
        <v>1234</v>
      </c>
      <c r="Z88" s="1">
        <v>1114.071655</v>
      </c>
      <c r="AB88" s="1">
        <v>1113.551025</v>
      </c>
      <c r="AD88" s="1">
        <v>1234</v>
      </c>
      <c r="AE88" s="1">
        <v>1252.201294</v>
      </c>
      <c r="AF88" s="1">
        <f t="shared" si="3"/>
        <v>0</v>
      </c>
      <c r="AI88" s="22">
        <v>1168</v>
      </c>
      <c r="AJ88" s="22">
        <v>427.42962599999998</v>
      </c>
      <c r="AK88" s="1">
        <v>561.04663100000005</v>
      </c>
    </row>
    <row r="89" spans="1:37" ht="15.75" x14ac:dyDescent="0.25">
      <c r="A89" s="1" t="s">
        <v>374</v>
      </c>
      <c r="B89" s="1">
        <v>1168</v>
      </c>
      <c r="C89" s="1" t="s">
        <v>375</v>
      </c>
      <c r="D89" s="1" t="str">
        <f t="shared" si="2"/>
        <v>MK</v>
      </c>
      <c r="E89" s="23">
        <v>397.4</v>
      </c>
      <c r="F89" s="23">
        <f>SUMIF([2]RouteID_Conversion!$P$2:$P$745,[2]MD_BoardingByRoute!D89,[2]RouteID_Conversion!$Q$2:$Q$745)</f>
        <v>201.7131524085996</v>
      </c>
      <c r="G89" s="23"/>
      <c r="I89" s="1">
        <v>125</v>
      </c>
      <c r="J89" s="1">
        <v>9.3422594070400002</v>
      </c>
      <c r="K89" s="1">
        <v>31.080881118800001</v>
      </c>
      <c r="L89" s="23">
        <v>65.599999999999994</v>
      </c>
      <c r="M89" s="23">
        <v>1025.4000000000001</v>
      </c>
      <c r="N89" s="22"/>
      <c r="O89" s="22"/>
      <c r="S89" s="22">
        <v>1169</v>
      </c>
      <c r="T89" s="22">
        <v>1070.7633060000001</v>
      </c>
      <c r="U89" s="1">
        <v>1236</v>
      </c>
      <c r="V89" s="1">
        <v>1236</v>
      </c>
      <c r="W89" s="1">
        <v>596.81195100000002</v>
      </c>
      <c r="X89" s="1">
        <v>676.386169</v>
      </c>
      <c r="Y89" s="1">
        <v>1236</v>
      </c>
      <c r="Z89" s="1">
        <v>522.55145300000004</v>
      </c>
      <c r="AB89" s="1">
        <v>526.34381099999996</v>
      </c>
      <c r="AD89" s="1">
        <v>1236</v>
      </c>
      <c r="AE89" s="1">
        <v>596.81195100000002</v>
      </c>
      <c r="AF89" s="1">
        <f t="shared" si="3"/>
        <v>0</v>
      </c>
      <c r="AI89" s="22">
        <v>1169</v>
      </c>
      <c r="AJ89" s="22">
        <v>1070.7633060000001</v>
      </c>
      <c r="AK89" s="1">
        <v>1314.6513669999999</v>
      </c>
    </row>
    <row r="90" spans="1:37" ht="15.75" x14ac:dyDescent="0.25">
      <c r="A90" s="1" t="s">
        <v>376</v>
      </c>
      <c r="B90" s="1">
        <v>1169</v>
      </c>
      <c r="C90" s="1" t="s">
        <v>377</v>
      </c>
      <c r="D90" s="1" t="str">
        <f t="shared" si="2"/>
        <v>MK</v>
      </c>
      <c r="E90" s="23">
        <v>823.9</v>
      </c>
      <c r="F90" s="23">
        <f>SUMIF([2]RouteID_Conversion!$P$2:$P$745,[2]MD_BoardingByRoute!D90,[2]RouteID_Conversion!$Q$2:$Q$745)</f>
        <v>714.97075653076081</v>
      </c>
      <c r="G90" s="23"/>
      <c r="I90" s="1">
        <v>126</v>
      </c>
      <c r="J90" s="1">
        <v>9.4315853118900002</v>
      </c>
      <c r="K90" s="1">
        <v>39.7979698181</v>
      </c>
      <c r="L90" s="23">
        <v>135.19999999999999</v>
      </c>
      <c r="M90" s="23">
        <v>2400.6</v>
      </c>
      <c r="N90" s="22"/>
      <c r="O90" s="22"/>
      <c r="S90" s="22">
        <v>1173</v>
      </c>
      <c r="T90" s="22">
        <v>41.008243999999998</v>
      </c>
      <c r="U90" s="1">
        <v>1238</v>
      </c>
      <c r="V90" s="1">
        <v>1238</v>
      </c>
      <c r="W90" s="1">
        <v>712.19293200000004</v>
      </c>
      <c r="X90" s="1">
        <v>786.37750200000005</v>
      </c>
      <c r="Y90" s="1">
        <v>1238</v>
      </c>
      <c r="Z90" s="1">
        <v>630.72582999999997</v>
      </c>
      <c r="AB90" s="1">
        <v>633.67571999999996</v>
      </c>
      <c r="AD90" s="1">
        <v>1238</v>
      </c>
      <c r="AE90" s="1">
        <v>712.19293200000004</v>
      </c>
      <c r="AF90" s="1">
        <f t="shared" si="3"/>
        <v>0</v>
      </c>
      <c r="AI90" s="22">
        <v>1173</v>
      </c>
      <c r="AJ90" s="22">
        <v>41.008243999999998</v>
      </c>
      <c r="AK90" s="1">
        <v>52.561171999999999</v>
      </c>
    </row>
    <row r="91" spans="1:37" ht="15.75" x14ac:dyDescent="0.25">
      <c r="A91" s="1" t="s">
        <v>380</v>
      </c>
      <c r="B91" s="1">
        <v>1174</v>
      </c>
      <c r="C91" s="1" t="s">
        <v>381</v>
      </c>
      <c r="D91" s="1" t="str">
        <f t="shared" si="2"/>
        <v>MK</v>
      </c>
      <c r="E91" s="23">
        <v>2110.3000000000002</v>
      </c>
      <c r="F91" s="23">
        <f>SUMIF([2]RouteID_Conversion!$P$2:$P$745,[2]MD_BoardingByRoute!D91,[2]RouteID_Conversion!$Q$2:$Q$745)</f>
        <v>775.80073022842305</v>
      </c>
      <c r="G91" s="23"/>
      <c r="I91" s="1">
        <v>128</v>
      </c>
      <c r="J91" s="1">
        <v>10.4409303665</v>
      </c>
      <c r="K91" s="1">
        <v>52.555088043200001</v>
      </c>
      <c r="L91" s="23">
        <v>448.5</v>
      </c>
      <c r="M91" s="23">
        <v>5399.8</v>
      </c>
      <c r="N91" s="22"/>
      <c r="O91" s="22"/>
      <c r="S91" s="22">
        <v>1175</v>
      </c>
      <c r="T91" s="22">
        <v>198.68002300000001</v>
      </c>
      <c r="U91" s="1">
        <v>1245</v>
      </c>
      <c r="V91" s="1">
        <v>1245</v>
      </c>
      <c r="W91" s="1">
        <v>1363.899414</v>
      </c>
      <c r="X91" s="1">
        <v>1539.126831</v>
      </c>
      <c r="Y91" s="1">
        <v>1245</v>
      </c>
      <c r="Z91" s="1">
        <v>1241.911865</v>
      </c>
      <c r="AB91" s="1">
        <v>1246.3165280000001</v>
      </c>
      <c r="AD91" s="1">
        <v>1245</v>
      </c>
      <c r="AE91" s="1">
        <v>1363.899414</v>
      </c>
      <c r="AF91" s="1">
        <f t="shared" si="3"/>
        <v>0</v>
      </c>
      <c r="AI91" s="22">
        <v>1175</v>
      </c>
      <c r="AJ91" s="22">
        <v>198.68002300000001</v>
      </c>
      <c r="AK91" s="1">
        <v>183.859894</v>
      </c>
    </row>
    <row r="92" spans="1:37" ht="15.75" x14ac:dyDescent="0.25">
      <c r="A92" s="1" t="s">
        <v>388</v>
      </c>
      <c r="B92" s="1">
        <v>1180</v>
      </c>
      <c r="C92" s="1" t="s">
        <v>389</v>
      </c>
      <c r="D92" s="1" t="str">
        <f t="shared" si="2"/>
        <v>MK</v>
      </c>
      <c r="E92" s="23">
        <v>1614.1</v>
      </c>
      <c r="F92" s="23">
        <f>SUMIF([2]RouteID_Conversion!$P$2:$P$745,[2]MD_BoardingByRoute!D92,[2]RouteID_Conversion!$Q$2:$Q$745)</f>
        <v>718.0228815078724</v>
      </c>
      <c r="G92" s="23"/>
      <c r="I92" s="1">
        <v>132</v>
      </c>
      <c r="J92" s="1">
        <v>33.587078094500001</v>
      </c>
      <c r="K92" s="1">
        <v>52.046012878399999</v>
      </c>
      <c r="L92" s="23">
        <v>227.1</v>
      </c>
      <c r="M92" s="23">
        <v>4016.4</v>
      </c>
      <c r="N92" s="22"/>
      <c r="O92" s="22"/>
      <c r="S92" s="22">
        <v>1181</v>
      </c>
      <c r="T92" s="22">
        <v>1088.7073969999999</v>
      </c>
      <c r="U92" s="1">
        <v>1253</v>
      </c>
      <c r="V92" s="1">
        <v>1253</v>
      </c>
      <c r="W92" s="1">
        <v>1077.7382809999999</v>
      </c>
      <c r="X92" s="1">
        <v>1107.8857419999999</v>
      </c>
      <c r="Y92" s="1">
        <v>1253</v>
      </c>
      <c r="Z92" s="1">
        <v>885.02923599999997</v>
      </c>
      <c r="AB92" s="1">
        <v>888.13464399999998</v>
      </c>
      <c r="AD92" s="1">
        <v>1253</v>
      </c>
      <c r="AE92" s="1">
        <v>1077.7382809999999</v>
      </c>
      <c r="AF92" s="1">
        <f t="shared" si="3"/>
        <v>0</v>
      </c>
      <c r="AI92" s="22">
        <v>1181</v>
      </c>
      <c r="AJ92" s="22">
        <v>1088.7073969999999</v>
      </c>
      <c r="AK92" s="1">
        <v>1233.0667719999999</v>
      </c>
    </row>
    <row r="93" spans="1:37" ht="15.75" x14ac:dyDescent="0.25">
      <c r="A93" s="1" t="s">
        <v>390</v>
      </c>
      <c r="B93" s="1">
        <v>1181</v>
      </c>
      <c r="C93" s="1" t="s">
        <v>391</v>
      </c>
      <c r="D93" s="1" t="str">
        <f t="shared" si="2"/>
        <v>MK</v>
      </c>
      <c r="E93" s="23">
        <v>797.3</v>
      </c>
      <c r="F93" s="23">
        <f>SUMIF([2]RouteID_Conversion!$P$2:$P$745,[2]MD_BoardingByRoute!D93,[2]RouteID_Conversion!$Q$2:$Q$745)</f>
        <v>648.4648017883294</v>
      </c>
      <c r="G93" s="23"/>
      <c r="I93" s="1">
        <v>133</v>
      </c>
      <c r="J93" s="1">
        <v>37.628711700399997</v>
      </c>
      <c r="K93" s="1">
        <v>57.906135559100001</v>
      </c>
      <c r="L93" s="23">
        <v>84.3</v>
      </c>
      <c r="M93" s="23">
        <v>2041.6</v>
      </c>
      <c r="N93" s="22"/>
      <c r="O93" s="22"/>
      <c r="S93" s="22">
        <v>1182</v>
      </c>
      <c r="T93" s="22">
        <v>212.211365</v>
      </c>
      <c r="U93" s="1">
        <v>1255</v>
      </c>
      <c r="V93" s="1">
        <v>1255</v>
      </c>
      <c r="W93" s="1">
        <v>1012.9489139999999</v>
      </c>
      <c r="X93" s="1">
        <v>1111.125</v>
      </c>
      <c r="Y93" s="1">
        <v>1255</v>
      </c>
      <c r="Z93" s="1">
        <v>966.79803500000003</v>
      </c>
      <c r="AB93" s="1">
        <v>969.25323500000002</v>
      </c>
      <c r="AD93" s="1">
        <v>1255</v>
      </c>
      <c r="AE93" s="1">
        <v>1012.9489139999999</v>
      </c>
      <c r="AF93" s="1">
        <f t="shared" si="3"/>
        <v>0</v>
      </c>
      <c r="AI93" s="22">
        <v>1182</v>
      </c>
      <c r="AJ93" s="22">
        <v>212.211365</v>
      </c>
      <c r="AK93" s="1">
        <v>221.54783599999999</v>
      </c>
    </row>
    <row r="94" spans="1:37" ht="15.75" x14ac:dyDescent="0.25">
      <c r="A94" s="1" t="s">
        <v>392</v>
      </c>
      <c r="B94" s="1">
        <v>1182</v>
      </c>
      <c r="C94" s="1" t="s">
        <v>393</v>
      </c>
      <c r="D94" s="1" t="str">
        <f t="shared" si="2"/>
        <v>MK</v>
      </c>
      <c r="E94" s="23">
        <v>151.5</v>
      </c>
      <c r="F94" s="23">
        <f>SUMIF([2]RouteID_Conversion!$P$2:$P$745,[2]MD_BoardingByRoute!D94,[2]RouteID_Conversion!$Q$2:$Q$745)</f>
        <v>63.716552615165632</v>
      </c>
      <c r="G94" s="23"/>
      <c r="I94" s="1">
        <v>134</v>
      </c>
      <c r="J94" s="1">
        <v>39.777889251700003</v>
      </c>
      <c r="K94" s="1">
        <v>35.174766540500002</v>
      </c>
      <c r="L94" s="23">
        <v>15.2</v>
      </c>
      <c r="M94" s="23">
        <v>415</v>
      </c>
      <c r="N94" s="22"/>
      <c r="O94" s="22"/>
      <c r="S94" s="22">
        <v>1183</v>
      </c>
      <c r="T94" s="22">
        <v>469.25830100000002</v>
      </c>
      <c r="U94" s="1">
        <v>1269</v>
      </c>
      <c r="V94" s="1">
        <v>1269</v>
      </c>
      <c r="W94" s="1">
        <v>172.576584</v>
      </c>
      <c r="X94" s="1">
        <v>207.883545</v>
      </c>
      <c r="Y94" s="1">
        <v>1269</v>
      </c>
      <c r="Z94" s="1">
        <v>152.258072</v>
      </c>
      <c r="AB94" s="1">
        <v>152.82539399999999</v>
      </c>
      <c r="AD94" s="1">
        <v>1269</v>
      </c>
      <c r="AE94" s="1">
        <v>172.576584</v>
      </c>
      <c r="AF94" s="1">
        <f t="shared" si="3"/>
        <v>0</v>
      </c>
      <c r="AI94" s="22">
        <v>1183</v>
      </c>
      <c r="AJ94" s="22">
        <v>469.25830100000002</v>
      </c>
      <c r="AK94" s="1">
        <v>566.52209500000004</v>
      </c>
    </row>
    <row r="95" spans="1:37" ht="15.75" x14ac:dyDescent="0.25">
      <c r="A95" s="1" t="s">
        <v>394</v>
      </c>
      <c r="B95" s="1">
        <v>1183</v>
      </c>
      <c r="C95" s="1" t="s">
        <v>395</v>
      </c>
      <c r="D95" s="1" t="str">
        <f t="shared" si="2"/>
        <v>MK</v>
      </c>
      <c r="E95" s="23">
        <v>275.10000000000002</v>
      </c>
      <c r="F95" s="23">
        <f>SUMIF([2]RouteID_Conversion!$P$2:$P$745,[2]MD_BoardingByRoute!D95,[2]RouteID_Conversion!$Q$2:$Q$745)</f>
        <v>125.84775972366305</v>
      </c>
      <c r="G95" s="23"/>
      <c r="I95" s="1">
        <v>135</v>
      </c>
      <c r="J95" s="1">
        <v>24.665565490700001</v>
      </c>
      <c r="K95" s="1">
        <v>41.1449508667</v>
      </c>
      <c r="L95" s="23">
        <v>23.4</v>
      </c>
      <c r="M95" s="23">
        <v>709.2</v>
      </c>
      <c r="N95" s="22"/>
      <c r="O95" s="22"/>
      <c r="S95" s="22">
        <v>1187</v>
      </c>
      <c r="T95" s="22">
        <v>166.58895899999999</v>
      </c>
      <c r="U95" s="1">
        <v>1271</v>
      </c>
      <c r="V95" s="1">
        <v>1271</v>
      </c>
      <c r="W95" s="1">
        <v>1668.2025149999999</v>
      </c>
      <c r="X95" s="1">
        <v>1791.322388</v>
      </c>
      <c r="Y95" s="1">
        <v>1271</v>
      </c>
      <c r="Z95" s="1">
        <v>1398.571289</v>
      </c>
      <c r="AB95" s="1">
        <v>1403.5169679999999</v>
      </c>
      <c r="AD95" s="1">
        <v>1271</v>
      </c>
      <c r="AE95" s="1">
        <v>1668.2025149999999</v>
      </c>
      <c r="AF95" s="1">
        <f t="shared" si="3"/>
        <v>0</v>
      </c>
      <c r="AI95" s="22">
        <v>1187</v>
      </c>
      <c r="AJ95" s="22">
        <v>166.58895899999999</v>
      </c>
      <c r="AK95" s="1">
        <v>178.528458</v>
      </c>
    </row>
    <row r="96" spans="1:37" ht="15.75" x14ac:dyDescent="0.25">
      <c r="A96" s="1" t="s">
        <v>396</v>
      </c>
      <c r="B96" s="1">
        <v>1187</v>
      </c>
      <c r="C96" s="1" t="s">
        <v>397</v>
      </c>
      <c r="D96" s="1" t="str">
        <f t="shared" si="2"/>
        <v>MK</v>
      </c>
      <c r="E96" s="23">
        <v>152.19999999999999</v>
      </c>
      <c r="F96" s="23">
        <f>SUMIF([2]RouteID_Conversion!$P$2:$P$745,[2]MD_BoardingByRoute!D96,[2]RouteID_Conversion!$Q$2:$Q$745)</f>
        <v>69.159982442855664</v>
      </c>
      <c r="G96" s="23"/>
      <c r="I96" s="1">
        <v>136</v>
      </c>
      <c r="J96" s="1">
        <v>24.665565490700001</v>
      </c>
      <c r="K96" s="1">
        <v>41.407081603999998</v>
      </c>
      <c r="L96" s="23">
        <v>32.200000000000003</v>
      </c>
      <c r="M96" s="23">
        <v>446.1</v>
      </c>
      <c r="N96" s="22"/>
      <c r="O96" s="22"/>
      <c r="S96" s="22">
        <v>1190</v>
      </c>
      <c r="T96" s="22">
        <v>413.244507</v>
      </c>
      <c r="U96" s="1">
        <v>1272</v>
      </c>
      <c r="V96" s="1">
        <v>1272</v>
      </c>
      <c r="W96" s="1">
        <v>112.698685</v>
      </c>
      <c r="X96" s="1">
        <v>132.818771</v>
      </c>
      <c r="Y96" s="1">
        <v>1272</v>
      </c>
      <c r="Z96" s="1">
        <v>109.54806499999999</v>
      </c>
      <c r="AB96" s="1">
        <v>109.88885500000001</v>
      </c>
      <c r="AD96" s="1">
        <v>1272</v>
      </c>
      <c r="AE96" s="1">
        <v>112.698685</v>
      </c>
      <c r="AF96" s="1">
        <f t="shared" si="3"/>
        <v>0</v>
      </c>
      <c r="AI96" s="22">
        <v>1190</v>
      </c>
      <c r="AJ96" s="22">
        <v>413.244507</v>
      </c>
      <c r="AK96" s="1">
        <v>450.34475700000002</v>
      </c>
    </row>
    <row r="97" spans="1:37" ht="15.75" x14ac:dyDescent="0.25">
      <c r="A97" s="1" t="s">
        <v>404</v>
      </c>
      <c r="B97" s="1">
        <v>1197</v>
      </c>
      <c r="C97" s="1" t="s">
        <v>405</v>
      </c>
      <c r="D97" s="1" t="str">
        <f t="shared" si="2"/>
        <v>MK</v>
      </c>
      <c r="E97" s="23">
        <v>73.400000000000006</v>
      </c>
      <c r="F97" s="23">
        <f>SUMIF([2]RouteID_Conversion!$P$2:$P$745,[2]MD_BoardingByRoute!D97,[2]RouteID_Conversion!$Q$2:$Q$745)</f>
        <v>25.607895612716579</v>
      </c>
      <c r="G97" s="23"/>
      <c r="I97" s="1">
        <v>140</v>
      </c>
      <c r="J97" s="1">
        <v>21.973892211900001</v>
      </c>
      <c r="K97" s="1">
        <v>47.285247802699999</v>
      </c>
      <c r="L97" s="23">
        <v>23.6</v>
      </c>
      <c r="M97" s="23">
        <v>635.5</v>
      </c>
      <c r="N97" s="22"/>
      <c r="O97" s="22"/>
      <c r="S97" s="22">
        <v>1200</v>
      </c>
      <c r="T97" s="22">
        <v>100.177528</v>
      </c>
      <c r="U97" s="1">
        <v>1330</v>
      </c>
      <c r="V97" s="1">
        <v>1330</v>
      </c>
      <c r="W97" s="1">
        <v>32.557715999999999</v>
      </c>
      <c r="X97" s="1">
        <v>38.622044000000002</v>
      </c>
      <c r="Y97" s="1">
        <v>1330</v>
      </c>
      <c r="Z97" s="1">
        <v>30.066845000000001</v>
      </c>
      <c r="AB97" s="1">
        <v>30.104123999999999</v>
      </c>
      <c r="AD97" s="1">
        <v>1330</v>
      </c>
      <c r="AE97" s="1">
        <v>32.557715999999999</v>
      </c>
      <c r="AF97" s="1">
        <f t="shared" si="3"/>
        <v>0</v>
      </c>
      <c r="AI97" s="22">
        <v>1200</v>
      </c>
      <c r="AJ97" s="22">
        <v>100.177528</v>
      </c>
      <c r="AK97" s="1">
        <v>137.233215</v>
      </c>
    </row>
    <row r="98" spans="1:37" ht="15.75" x14ac:dyDescent="0.25">
      <c r="A98" s="1" t="s">
        <v>406</v>
      </c>
      <c r="B98" s="1">
        <v>1200</v>
      </c>
      <c r="C98" s="1" t="s">
        <v>407</v>
      </c>
      <c r="D98" s="1" t="str">
        <f t="shared" si="2"/>
        <v>MK</v>
      </c>
      <c r="E98" s="23">
        <v>154.69999999999999</v>
      </c>
      <c r="F98" s="23">
        <f>SUMIF([2]RouteID_Conversion!$P$2:$P$745,[2]MD_BoardingByRoute!D98,[2]RouteID_Conversion!$Q$2:$Q$745)</f>
        <v>94.188548803329297</v>
      </c>
      <c r="G98" s="23"/>
      <c r="I98" s="1">
        <v>141</v>
      </c>
      <c r="J98" s="1">
        <v>8.0629158019999991</v>
      </c>
      <c r="K98" s="1">
        <v>28.690376281700001</v>
      </c>
      <c r="L98" s="23">
        <v>0.7</v>
      </c>
      <c r="M98" s="23">
        <v>315.3</v>
      </c>
      <c r="N98" s="22"/>
      <c r="O98" s="22"/>
      <c r="S98" s="22">
        <v>1201</v>
      </c>
      <c r="T98" s="22">
        <v>26.442544999999999</v>
      </c>
      <c r="U98" s="1">
        <v>1331</v>
      </c>
      <c r="V98" s="1">
        <v>1331</v>
      </c>
      <c r="W98" s="1">
        <v>441.66021699999999</v>
      </c>
      <c r="X98" s="1">
        <v>497.07171599999998</v>
      </c>
      <c r="Y98" s="1">
        <v>1331</v>
      </c>
      <c r="Z98" s="1">
        <v>387.285706</v>
      </c>
      <c r="AB98" s="1">
        <v>388.8349</v>
      </c>
      <c r="AD98" s="1">
        <v>1331</v>
      </c>
      <c r="AE98" s="1">
        <v>441.66021699999999</v>
      </c>
      <c r="AF98" s="1">
        <f t="shared" si="3"/>
        <v>0</v>
      </c>
      <c r="AI98" s="22">
        <v>1201</v>
      </c>
      <c r="AJ98" s="22">
        <v>26.442544999999999</v>
      </c>
      <c r="AK98" s="1">
        <v>36.235748000000001</v>
      </c>
    </row>
    <row r="99" spans="1:37" ht="15.75" x14ac:dyDescent="0.25">
      <c r="A99" s="1" t="s">
        <v>412</v>
      </c>
      <c r="B99" s="1">
        <v>1203</v>
      </c>
      <c r="C99" s="1" t="s">
        <v>413</v>
      </c>
      <c r="D99" s="1" t="str">
        <f t="shared" si="2"/>
        <v>MK</v>
      </c>
      <c r="E99" s="23">
        <v>13.6</v>
      </c>
      <c r="F99" s="23">
        <f>SUMIF([2]RouteID_Conversion!$P$2:$P$745,[2]MD_BoardingByRoute!D99,[2]RouteID_Conversion!$Q$2:$Q$745)</f>
        <v>48.784746170043924</v>
      </c>
      <c r="G99" s="23"/>
      <c r="I99" s="1">
        <v>144</v>
      </c>
      <c r="J99" s="1">
        <v>82.567642211899994</v>
      </c>
      <c r="K99" s="1">
        <v>36.743225097699998</v>
      </c>
      <c r="L99" s="23">
        <v>0.1</v>
      </c>
      <c r="M99" s="23">
        <v>60.3</v>
      </c>
      <c r="N99" s="22"/>
      <c r="O99" s="22"/>
      <c r="S99" s="22">
        <v>1204</v>
      </c>
      <c r="T99" s="22">
        <v>115.365021</v>
      </c>
      <c r="U99" s="1">
        <v>1347</v>
      </c>
      <c r="V99" s="1">
        <v>1347</v>
      </c>
      <c r="W99" s="1">
        <v>584.24957300000005</v>
      </c>
      <c r="X99" s="1">
        <v>661.64874299999997</v>
      </c>
      <c r="Y99" s="1">
        <v>1347</v>
      </c>
      <c r="Z99" s="1">
        <v>548.85961899999995</v>
      </c>
      <c r="AB99" s="1">
        <v>548.90399200000002</v>
      </c>
      <c r="AD99" s="1">
        <v>1347</v>
      </c>
      <c r="AE99" s="1">
        <v>584.24957300000005</v>
      </c>
      <c r="AF99" s="1">
        <f t="shared" si="3"/>
        <v>0</v>
      </c>
      <c r="AI99" s="22">
        <v>1204</v>
      </c>
      <c r="AJ99" s="22">
        <v>115.365021</v>
      </c>
      <c r="AK99" s="1">
        <v>137.64260899999999</v>
      </c>
    </row>
    <row r="100" spans="1:37" ht="15.75" x14ac:dyDescent="0.25">
      <c r="A100" s="1" t="s">
        <v>414</v>
      </c>
      <c r="B100" s="1">
        <v>1204</v>
      </c>
      <c r="C100" s="1" t="s">
        <v>415</v>
      </c>
      <c r="D100" s="1" t="str">
        <f t="shared" si="2"/>
        <v>MK</v>
      </c>
      <c r="E100" s="23">
        <v>73.5</v>
      </c>
      <c r="F100" s="23">
        <f>SUMIF([2]RouteID_Conversion!$P$2:$P$745,[2]MD_BoardingByRoute!D100,[2]RouteID_Conversion!$Q$2:$Q$745)</f>
        <v>303.63921356201143</v>
      </c>
      <c r="G100" s="23"/>
      <c r="I100" s="1">
        <v>145</v>
      </c>
      <c r="J100" s="1">
        <v>47.0449447632</v>
      </c>
      <c r="K100" s="1">
        <v>38.327495575</v>
      </c>
      <c r="L100" s="23">
        <v>0</v>
      </c>
      <c r="M100" s="23">
        <v>97.9</v>
      </c>
      <c r="N100" s="22"/>
      <c r="O100" s="22"/>
      <c r="S100" s="22">
        <v>1205</v>
      </c>
      <c r="T100" s="22">
        <v>150.27572599999999</v>
      </c>
      <c r="U100" s="1">
        <v>1348</v>
      </c>
      <c r="V100" s="1">
        <v>1348</v>
      </c>
      <c r="W100" s="1">
        <v>706.886169</v>
      </c>
      <c r="X100" s="1">
        <v>798.60955799999999</v>
      </c>
      <c r="Y100" s="1">
        <v>1348</v>
      </c>
      <c r="Z100" s="1">
        <v>651.23065199999996</v>
      </c>
      <c r="AB100" s="1">
        <v>652.57659899999999</v>
      </c>
      <c r="AD100" s="1">
        <v>1348</v>
      </c>
      <c r="AE100" s="1">
        <v>706.886169</v>
      </c>
      <c r="AF100" s="1">
        <f t="shared" si="3"/>
        <v>0</v>
      </c>
      <c r="AI100" s="22">
        <v>1205</v>
      </c>
      <c r="AJ100" s="22">
        <v>150.27572599999999</v>
      </c>
      <c r="AK100" s="1">
        <v>189.61395300000001</v>
      </c>
    </row>
    <row r="101" spans="1:37" ht="15.75" x14ac:dyDescent="0.25">
      <c r="A101" s="1" t="s">
        <v>416</v>
      </c>
      <c r="B101" s="1">
        <v>1205</v>
      </c>
      <c r="C101" s="1" t="s">
        <v>417</v>
      </c>
      <c r="D101" s="1" t="str">
        <f t="shared" si="2"/>
        <v>MK</v>
      </c>
      <c r="E101" s="23">
        <v>24.5</v>
      </c>
      <c r="F101" s="23">
        <f>SUMIF([2]RouteID_Conversion!$P$2:$P$745,[2]MD_BoardingByRoute!D101,[2]RouteID_Conversion!$Q$2:$Q$745)</f>
        <v>4.3515851497650111</v>
      </c>
      <c r="G101" s="23"/>
      <c r="I101" s="1">
        <v>146</v>
      </c>
      <c r="J101" s="1">
        <v>15.647806167600001</v>
      </c>
      <c r="K101" s="1">
        <v>37.175212860099997</v>
      </c>
      <c r="L101" s="23">
        <v>0</v>
      </c>
      <c r="M101" s="23">
        <v>212.3</v>
      </c>
      <c r="N101" s="22"/>
      <c r="O101" s="22"/>
      <c r="S101" s="22">
        <v>1206</v>
      </c>
      <c r="T101" s="22">
        <v>24.391020000000001</v>
      </c>
      <c r="U101" s="1">
        <v>1355</v>
      </c>
      <c r="V101" s="1">
        <v>1355</v>
      </c>
      <c r="W101" s="1">
        <v>30.416533000000001</v>
      </c>
      <c r="X101" s="1">
        <v>30.244544999999999</v>
      </c>
      <c r="Y101" s="1">
        <v>1355</v>
      </c>
      <c r="Z101" s="1">
        <v>25.305935000000002</v>
      </c>
      <c r="AB101" s="1">
        <v>25.392596999999999</v>
      </c>
      <c r="AD101" s="1">
        <v>1355</v>
      </c>
      <c r="AE101" s="1">
        <v>30.416533000000001</v>
      </c>
      <c r="AF101" s="1">
        <f t="shared" si="3"/>
        <v>0</v>
      </c>
      <c r="AI101" s="22">
        <v>1206</v>
      </c>
      <c r="AJ101" s="22">
        <v>24.391020000000001</v>
      </c>
      <c r="AK101" s="1">
        <v>20.985439</v>
      </c>
    </row>
    <row r="102" spans="1:37" ht="15.75" x14ac:dyDescent="0.25">
      <c r="A102" s="1" t="s">
        <v>418</v>
      </c>
      <c r="B102" s="1">
        <v>1206</v>
      </c>
      <c r="C102" s="1" t="s">
        <v>419</v>
      </c>
      <c r="D102" s="1" t="str">
        <f t="shared" si="2"/>
        <v>MK</v>
      </c>
      <c r="E102" s="23">
        <v>21.8</v>
      </c>
      <c r="F102" s="23">
        <f>SUMIF([2]RouteID_Conversion!$P$2:$P$745,[2]MD_BoardingByRoute!D102,[2]RouteID_Conversion!$Q$2:$Q$745)</f>
        <v>6.4610263109207082</v>
      </c>
      <c r="G102" s="23"/>
      <c r="I102" s="1">
        <v>147</v>
      </c>
      <c r="J102" s="1">
        <v>78.239028930700002</v>
      </c>
      <c r="K102" s="1">
        <v>33.219966888400002</v>
      </c>
      <c r="L102" s="23">
        <v>0</v>
      </c>
      <c r="M102" s="23">
        <v>64.099999999999994</v>
      </c>
      <c r="N102" s="22"/>
      <c r="O102" s="22"/>
      <c r="S102" s="22">
        <v>1207</v>
      </c>
      <c r="T102" s="22">
        <v>25.721146000000001</v>
      </c>
      <c r="U102" s="1">
        <v>1358</v>
      </c>
      <c r="V102" s="1">
        <v>1358</v>
      </c>
      <c r="W102" s="1">
        <v>2595.5954590000001</v>
      </c>
      <c r="X102" s="1">
        <v>2780.1083979999999</v>
      </c>
      <c r="Y102" s="1">
        <v>1358</v>
      </c>
      <c r="Z102" s="1">
        <v>2351.1108399999998</v>
      </c>
      <c r="AB102" s="1">
        <v>2347.548828</v>
      </c>
      <c r="AD102" s="1">
        <v>1358</v>
      </c>
      <c r="AE102" s="1">
        <v>2595.5954590000001</v>
      </c>
      <c r="AF102" s="1">
        <f t="shared" si="3"/>
        <v>0</v>
      </c>
      <c r="AI102" s="22">
        <v>1207</v>
      </c>
      <c r="AJ102" s="22">
        <v>25.721146000000001</v>
      </c>
      <c r="AK102" s="1">
        <v>27.190463999999999</v>
      </c>
    </row>
    <row r="103" spans="1:37" ht="15.75" x14ac:dyDescent="0.25">
      <c r="A103" s="1" t="s">
        <v>420</v>
      </c>
      <c r="B103" s="1">
        <v>1207</v>
      </c>
      <c r="C103" s="1" t="s">
        <v>421</v>
      </c>
      <c r="D103" s="1" t="str">
        <f t="shared" si="2"/>
        <v>MK</v>
      </c>
      <c r="E103" s="23">
        <v>20.7</v>
      </c>
      <c r="F103" s="23">
        <f>SUMIF([2]RouteID_Conversion!$P$2:$P$745,[2]MD_BoardingByRoute!D103,[2]RouteID_Conversion!$Q$2:$Q$745)</f>
        <v>15.218395233154281</v>
      </c>
      <c r="G103" s="23"/>
      <c r="I103" s="1">
        <v>148</v>
      </c>
      <c r="J103" s="1">
        <v>2.9892299175299999</v>
      </c>
      <c r="K103" s="1">
        <v>25.1529483795</v>
      </c>
      <c r="L103" s="23">
        <v>0</v>
      </c>
      <c r="M103" s="23">
        <v>71.5</v>
      </c>
      <c r="N103" s="22"/>
      <c r="O103" s="22"/>
      <c r="S103" s="22">
        <v>1208</v>
      </c>
      <c r="T103" s="22">
        <v>26.429302</v>
      </c>
      <c r="U103" s="1">
        <v>1372</v>
      </c>
      <c r="V103" s="1">
        <v>1372</v>
      </c>
      <c r="W103" s="1">
        <v>1177.1685789999999</v>
      </c>
      <c r="X103" s="1">
        <v>1156.8242190000001</v>
      </c>
      <c r="Y103" s="1">
        <v>1372</v>
      </c>
      <c r="Z103" s="1">
        <v>958.58166500000004</v>
      </c>
      <c r="AB103" s="1">
        <v>959.19592299999999</v>
      </c>
      <c r="AD103" s="1">
        <v>1372</v>
      </c>
      <c r="AE103" s="1">
        <v>1177.1685789999999</v>
      </c>
      <c r="AF103" s="1">
        <f t="shared" si="3"/>
        <v>0</v>
      </c>
      <c r="AI103" s="22">
        <v>1208</v>
      </c>
      <c r="AJ103" s="22">
        <v>26.429302</v>
      </c>
      <c r="AK103" s="1">
        <v>29.436985</v>
      </c>
    </row>
    <row r="104" spans="1:37" ht="15.75" x14ac:dyDescent="0.25">
      <c r="A104" s="1" t="s">
        <v>422</v>
      </c>
      <c r="B104" s="1">
        <v>1208</v>
      </c>
      <c r="C104" s="1" t="s">
        <v>423</v>
      </c>
      <c r="D104" s="1" t="str">
        <f t="shared" si="2"/>
        <v>MK</v>
      </c>
      <c r="E104" s="23">
        <v>0</v>
      </c>
      <c r="F104" s="23">
        <f>SUMIF([2]RouteID_Conversion!$P$2:$P$745,[2]MD_BoardingByRoute!D104,[2]RouteID_Conversion!$Q$2:$Q$745)</f>
        <v>12.139511227607709</v>
      </c>
      <c r="G104" s="23"/>
      <c r="I104" s="1">
        <v>149</v>
      </c>
      <c r="J104" s="1">
        <v>106.675743103</v>
      </c>
      <c r="K104" s="1">
        <v>61.459312439000001</v>
      </c>
      <c r="L104" s="23">
        <v>0</v>
      </c>
      <c r="M104" s="23">
        <v>71.5</v>
      </c>
      <c r="N104" s="22"/>
      <c r="O104" s="22"/>
      <c r="S104" s="22">
        <v>1209</v>
      </c>
      <c r="T104" s="22">
        <v>407.78323399999999</v>
      </c>
      <c r="U104" s="1">
        <v>1373</v>
      </c>
      <c r="V104" s="1">
        <v>1373</v>
      </c>
      <c r="W104" s="1">
        <v>127.66738100000001</v>
      </c>
      <c r="X104" s="1">
        <v>120.15933200000001</v>
      </c>
      <c r="Y104" s="1">
        <v>1373</v>
      </c>
      <c r="Z104" s="1">
        <v>98.596024</v>
      </c>
      <c r="AB104" s="1">
        <v>98.572899000000007</v>
      </c>
      <c r="AD104" s="1">
        <v>1373</v>
      </c>
      <c r="AE104" s="1">
        <v>127.66738100000001</v>
      </c>
      <c r="AF104" s="1">
        <f t="shared" si="3"/>
        <v>0</v>
      </c>
      <c r="AI104" s="22">
        <v>1209</v>
      </c>
      <c r="AJ104" s="22">
        <v>407.78323399999999</v>
      </c>
      <c r="AK104" s="1">
        <v>671.69250499999998</v>
      </c>
    </row>
    <row r="105" spans="1:37" ht="15.75" x14ac:dyDescent="0.25">
      <c r="A105" s="1" t="s">
        <v>424</v>
      </c>
      <c r="B105" s="1">
        <v>1209</v>
      </c>
      <c r="C105" s="1" t="s">
        <v>425</v>
      </c>
      <c r="D105" s="1" t="str">
        <f t="shared" si="2"/>
        <v>MK</v>
      </c>
      <c r="E105" s="23">
        <v>129.80000000000001</v>
      </c>
      <c r="F105" s="23">
        <f>SUMIF([2]RouteID_Conversion!$P$2:$P$745,[2]MD_BoardingByRoute!D105,[2]RouteID_Conversion!$Q$2:$Q$745)</f>
        <v>105.87250423431377</v>
      </c>
      <c r="G105" s="23"/>
      <c r="I105" s="1">
        <v>150</v>
      </c>
      <c r="J105" s="1">
        <v>0</v>
      </c>
      <c r="K105" s="1">
        <v>6.8514680862399997</v>
      </c>
      <c r="L105" s="23">
        <v>7.2</v>
      </c>
      <c r="M105" s="23">
        <v>283.5</v>
      </c>
      <c r="N105" s="22"/>
      <c r="O105" s="22"/>
      <c r="S105" s="22">
        <v>1210</v>
      </c>
      <c r="T105" s="22">
        <v>191.11525</v>
      </c>
      <c r="U105" s="1">
        <v>6522</v>
      </c>
      <c r="V105" s="1">
        <v>6522</v>
      </c>
      <c r="W105" s="1">
        <v>786.75799600000005</v>
      </c>
      <c r="X105" s="1">
        <v>832.28167699999995</v>
      </c>
      <c r="Y105" s="1">
        <v>6522</v>
      </c>
      <c r="Z105" s="1">
        <v>713.62097200000005</v>
      </c>
      <c r="AB105" s="1">
        <v>712.73724400000003</v>
      </c>
      <c r="AD105" s="1">
        <v>6522</v>
      </c>
      <c r="AE105" s="1">
        <v>786.75799600000005</v>
      </c>
      <c r="AF105" s="1">
        <f t="shared" si="3"/>
        <v>0</v>
      </c>
      <c r="AI105" s="22">
        <v>1210</v>
      </c>
      <c r="AJ105" s="22">
        <v>191.11525</v>
      </c>
      <c r="AK105" s="1">
        <v>247.40382399999999</v>
      </c>
    </row>
    <row r="106" spans="1:37" ht="15.75" x14ac:dyDescent="0.25">
      <c r="A106" s="1" t="s">
        <v>430</v>
      </c>
      <c r="B106" s="1">
        <v>1212</v>
      </c>
      <c r="C106" s="1" t="s">
        <v>431</v>
      </c>
      <c r="D106" s="1" t="str">
        <f t="shared" si="2"/>
        <v>MK</v>
      </c>
      <c r="E106" s="23">
        <v>157.6</v>
      </c>
      <c r="F106" s="23">
        <f>SUMIF([2]RouteID_Conversion!$P$2:$P$745,[2]MD_BoardingByRoute!D106,[2]RouteID_Conversion!$Q$2:$Q$745)</f>
        <v>146.99020957946769</v>
      </c>
      <c r="G106" s="23"/>
      <c r="I106" s="1">
        <v>153</v>
      </c>
      <c r="J106" s="1">
        <v>58.771900176999999</v>
      </c>
      <c r="K106" s="1">
        <v>43.931694030800003</v>
      </c>
      <c r="L106" s="23">
        <v>0</v>
      </c>
      <c r="M106" s="23">
        <v>1546.1</v>
      </c>
      <c r="N106" s="22"/>
      <c r="O106" s="22"/>
      <c r="S106" s="22">
        <v>1214</v>
      </c>
      <c r="T106" s="22">
        <v>371.30670199999997</v>
      </c>
      <c r="U106" s="1">
        <v>6550</v>
      </c>
      <c r="V106" s="1">
        <v>6550</v>
      </c>
      <c r="W106" s="1">
        <v>2650.6779790000001</v>
      </c>
      <c r="X106" s="1">
        <v>2642.2954100000002</v>
      </c>
      <c r="Y106" s="1">
        <v>6550</v>
      </c>
      <c r="Z106" s="1">
        <v>2319.4882809999999</v>
      </c>
      <c r="AB106" s="1">
        <v>2327.4638669999999</v>
      </c>
      <c r="AD106" s="1">
        <v>6550</v>
      </c>
      <c r="AE106" s="1">
        <v>2650.6779790000001</v>
      </c>
      <c r="AF106" s="1">
        <f t="shared" si="3"/>
        <v>0</v>
      </c>
      <c r="AI106" s="22">
        <v>1214</v>
      </c>
      <c r="AJ106" s="22">
        <v>371.30670199999997</v>
      </c>
      <c r="AK106" s="1">
        <v>490.27279700000003</v>
      </c>
    </row>
    <row r="107" spans="1:37" ht="15.75" x14ac:dyDescent="0.25">
      <c r="A107" s="1" t="s">
        <v>1013</v>
      </c>
      <c r="B107" s="1">
        <v>1213</v>
      </c>
      <c r="C107" s="1" t="s">
        <v>1014</v>
      </c>
      <c r="D107" s="1" t="str">
        <f t="shared" si="2"/>
        <v>MK</v>
      </c>
      <c r="E107" s="23">
        <v>11.7</v>
      </c>
      <c r="F107" s="23">
        <f>SUMIF([2]RouteID_Conversion!$P$2:$P$745,[2]MD_BoardingByRoute!D107,[2]RouteID_Conversion!$Q$2:$Q$745)</f>
        <v>6.6622642278671202</v>
      </c>
      <c r="I107" s="1">
        <v>154</v>
      </c>
      <c r="J107" s="1">
        <v>7.7283973693799997</v>
      </c>
      <c r="K107" s="1">
        <v>18.482147216800001</v>
      </c>
      <c r="L107" s="23">
        <v>0</v>
      </c>
      <c r="M107" s="23">
        <v>11.7</v>
      </c>
      <c r="N107" s="22"/>
      <c r="O107" s="22"/>
      <c r="S107" s="22">
        <v>1215</v>
      </c>
      <c r="T107" s="22">
        <v>448.76782200000002</v>
      </c>
      <c r="U107" s="1">
        <v>6554</v>
      </c>
      <c r="V107" s="1">
        <v>6554</v>
      </c>
      <c r="W107" s="1">
        <v>1713.5589600000001</v>
      </c>
      <c r="X107" s="1">
        <v>2213.3854980000001</v>
      </c>
      <c r="Y107" s="1">
        <v>6554</v>
      </c>
      <c r="Z107" s="1">
        <v>1927.3900149999999</v>
      </c>
      <c r="AB107" s="1">
        <v>1935.658203</v>
      </c>
      <c r="AD107" s="1">
        <v>6554</v>
      </c>
      <c r="AE107" s="1">
        <v>1713.5589600000001</v>
      </c>
      <c r="AF107" s="1">
        <f t="shared" si="3"/>
        <v>0</v>
      </c>
      <c r="AI107" s="22">
        <v>1215</v>
      </c>
      <c r="AJ107" s="22">
        <v>448.76782200000002</v>
      </c>
      <c r="AK107" s="1">
        <v>577.92541500000004</v>
      </c>
    </row>
    <row r="108" spans="1:37" ht="15.75" x14ac:dyDescent="0.25">
      <c r="A108" s="1" t="s">
        <v>442</v>
      </c>
      <c r="B108" s="1">
        <v>1219</v>
      </c>
      <c r="C108" s="1" t="s">
        <v>443</v>
      </c>
      <c r="D108" s="1" t="str">
        <f t="shared" si="2"/>
        <v>MK</v>
      </c>
      <c r="E108" s="23">
        <v>29.5</v>
      </c>
      <c r="F108" s="23">
        <f>SUMIF([2]RouteID_Conversion!$P$2:$P$745,[2]MD_BoardingByRoute!D108,[2]RouteID_Conversion!$Q$2:$Q$745)</f>
        <v>4.214353442192067</v>
      </c>
      <c r="I108" s="1">
        <v>160</v>
      </c>
      <c r="J108" s="1">
        <v>2.4032344818100002</v>
      </c>
      <c r="K108" s="1">
        <v>23.9374866486</v>
      </c>
      <c r="L108" s="23">
        <v>0</v>
      </c>
      <c r="M108" s="23">
        <v>124.5</v>
      </c>
      <c r="N108" s="22"/>
      <c r="O108" s="22"/>
      <c r="S108" s="22">
        <v>1222</v>
      </c>
      <c r="T108" s="22">
        <v>450.89059400000002</v>
      </c>
      <c r="U108" s="1">
        <v>1661</v>
      </c>
      <c r="V108" s="1">
        <v>1661</v>
      </c>
      <c r="W108" s="1">
        <v>6.454021</v>
      </c>
      <c r="X108" s="1">
        <v>6.8349169999999999</v>
      </c>
      <c r="Y108" s="1">
        <v>1661</v>
      </c>
      <c r="Z108" s="1">
        <v>7.916906</v>
      </c>
      <c r="AB108" s="1">
        <v>8.0451230000000002</v>
      </c>
      <c r="AD108" s="1">
        <v>1661</v>
      </c>
      <c r="AE108" s="1">
        <v>6.454021</v>
      </c>
      <c r="AF108" s="1">
        <f t="shared" si="3"/>
        <v>0</v>
      </c>
      <c r="AI108" s="22">
        <v>1222</v>
      </c>
      <c r="AJ108" s="22">
        <v>450.89059400000002</v>
      </c>
      <c r="AK108" s="1">
        <v>515.32000700000003</v>
      </c>
    </row>
    <row r="109" spans="1:37" ht="15.75" x14ac:dyDescent="0.25">
      <c r="A109" s="1" t="s">
        <v>444</v>
      </c>
      <c r="B109" s="1">
        <v>1221</v>
      </c>
      <c r="C109" s="1" t="s">
        <v>445</v>
      </c>
      <c r="D109" s="1" t="str">
        <f t="shared" si="2"/>
        <v>MK</v>
      </c>
      <c r="E109" s="23">
        <v>492.1</v>
      </c>
      <c r="F109" s="23">
        <f>SUMIF([2]RouteID_Conversion!$P$2:$P$745,[2]MD_BoardingByRoute!D109,[2]RouteID_Conversion!$Q$2:$Q$745)</f>
        <v>428.64923286437931</v>
      </c>
      <c r="I109" s="1">
        <v>161</v>
      </c>
      <c r="J109" s="1">
        <v>3.5047454833999998</v>
      </c>
      <c r="K109" s="1">
        <v>21.415616989099998</v>
      </c>
      <c r="L109" s="23">
        <v>33.799999999999997</v>
      </c>
      <c r="M109" s="23">
        <v>1241</v>
      </c>
      <c r="N109" s="22"/>
      <c r="O109" s="22"/>
      <c r="S109" s="22">
        <v>1225</v>
      </c>
      <c r="T109" s="22">
        <v>116.246033</v>
      </c>
      <c r="U109" s="1">
        <v>1915</v>
      </c>
      <c r="V109" s="1">
        <v>1915</v>
      </c>
      <c r="W109" s="1">
        <v>99.828841999999995</v>
      </c>
      <c r="X109" s="1">
        <v>110.06366</v>
      </c>
      <c r="Y109" s="1">
        <v>1915</v>
      </c>
      <c r="Z109" s="1">
        <v>81.794807000000006</v>
      </c>
      <c r="AB109" s="1">
        <v>81.742996000000005</v>
      </c>
      <c r="AD109" s="1">
        <v>1915</v>
      </c>
      <c r="AE109" s="1">
        <v>99.828841999999995</v>
      </c>
      <c r="AF109" s="1">
        <f t="shared" si="3"/>
        <v>0</v>
      </c>
      <c r="AI109" s="22">
        <v>1225</v>
      </c>
      <c r="AJ109" s="22">
        <v>116.246033</v>
      </c>
      <c r="AK109" s="1">
        <v>145.90751599999999</v>
      </c>
    </row>
    <row r="110" spans="1:37" ht="15.75" x14ac:dyDescent="0.25">
      <c r="A110" s="1" t="s">
        <v>446</v>
      </c>
      <c r="B110" s="1">
        <v>1222</v>
      </c>
      <c r="C110" s="1" t="s">
        <v>447</v>
      </c>
      <c r="D110" s="1" t="str">
        <f t="shared" si="2"/>
        <v>MK</v>
      </c>
      <c r="E110" s="23">
        <v>219.8</v>
      </c>
      <c r="F110" s="23">
        <f>SUMIF([2]RouteID_Conversion!$P$2:$P$745,[2]MD_BoardingByRoute!D110,[2]RouteID_Conversion!$Q$2:$Q$745)</f>
        <v>560.09378051757676</v>
      </c>
      <c r="I110" s="1">
        <v>162</v>
      </c>
      <c r="J110" s="1">
        <v>3.5047454833999998</v>
      </c>
      <c r="K110" s="1">
        <v>20.1080627441</v>
      </c>
      <c r="L110" s="23">
        <v>5.0999999999999996</v>
      </c>
      <c r="M110" s="23">
        <v>543.9</v>
      </c>
      <c r="N110" s="22"/>
      <c r="O110" s="22"/>
      <c r="S110" s="22">
        <v>1229</v>
      </c>
      <c r="T110" s="22">
        <v>194.54092399999999</v>
      </c>
      <c r="U110" s="1">
        <v>1921</v>
      </c>
      <c r="V110" s="1">
        <v>1921</v>
      </c>
      <c r="W110" s="1">
        <v>209.50003100000001</v>
      </c>
      <c r="X110" s="1">
        <v>225.783401</v>
      </c>
      <c r="Y110" s="1">
        <v>1921</v>
      </c>
      <c r="Z110" s="1">
        <v>171.11447100000001</v>
      </c>
      <c r="AB110" s="1">
        <v>171.69967700000001</v>
      </c>
      <c r="AD110" s="1">
        <v>1921</v>
      </c>
      <c r="AE110" s="1">
        <v>209.50003100000001</v>
      </c>
      <c r="AF110" s="1">
        <f t="shared" si="3"/>
        <v>0</v>
      </c>
      <c r="AI110" s="22">
        <v>1229</v>
      </c>
      <c r="AJ110" s="22">
        <v>194.54092399999999</v>
      </c>
      <c r="AK110" s="1">
        <v>240.58783</v>
      </c>
    </row>
    <row r="111" spans="1:37" ht="15.75" x14ac:dyDescent="0.25">
      <c r="A111" s="1" t="s">
        <v>452</v>
      </c>
      <c r="B111" s="1">
        <v>1230</v>
      </c>
      <c r="C111" s="1" t="s">
        <v>453</v>
      </c>
      <c r="D111" s="1" t="str">
        <f t="shared" si="2"/>
        <v>MK</v>
      </c>
      <c r="E111" s="23">
        <v>868.6</v>
      </c>
      <c r="F111" s="23">
        <f>SUMIF([2]RouteID_Conversion!$P$2:$P$745,[2]MD_BoardingByRoute!D111,[2]RouteID_Conversion!$Q$2:$Q$745)</f>
        <v>1793.1086629927131</v>
      </c>
      <c r="I111" s="1">
        <v>165</v>
      </c>
      <c r="J111" s="1">
        <v>7.2301096916200001</v>
      </c>
      <c r="K111" s="1">
        <v>30.784461975100001</v>
      </c>
      <c r="L111" s="23">
        <v>117</v>
      </c>
      <c r="M111" s="23">
        <v>2251.1999999999998</v>
      </c>
      <c r="N111" s="22"/>
      <c r="O111" s="22"/>
      <c r="S111" s="22">
        <v>1233</v>
      </c>
      <c r="T111" s="22">
        <v>486.13711499999999</v>
      </c>
      <c r="U111" s="1">
        <v>2002</v>
      </c>
      <c r="V111" s="1">
        <v>2002</v>
      </c>
      <c r="W111" s="1">
        <v>1602.9030760000001</v>
      </c>
      <c r="X111" s="1">
        <v>1802.605225</v>
      </c>
      <c r="Y111" s="1">
        <v>2002</v>
      </c>
      <c r="Z111" s="1">
        <v>1456.807129</v>
      </c>
      <c r="AB111" s="1">
        <v>1455.036499</v>
      </c>
      <c r="AD111" s="1">
        <v>2002</v>
      </c>
      <c r="AE111" s="1">
        <v>1602.9030760000001</v>
      </c>
      <c r="AF111" s="1">
        <f t="shared" si="3"/>
        <v>0</v>
      </c>
      <c r="AI111" s="22">
        <v>1233</v>
      </c>
      <c r="AJ111" s="22">
        <v>486.13711499999999</v>
      </c>
      <c r="AK111" s="1">
        <v>570.94207800000004</v>
      </c>
    </row>
    <row r="112" spans="1:37" ht="15.75" x14ac:dyDescent="0.25">
      <c r="A112" s="1" t="s">
        <v>454</v>
      </c>
      <c r="B112" s="1">
        <v>1232</v>
      </c>
      <c r="C112" s="1" t="s">
        <v>455</v>
      </c>
      <c r="D112" s="1" t="str">
        <f t="shared" si="2"/>
        <v>MK</v>
      </c>
      <c r="E112" s="23">
        <v>4.2</v>
      </c>
      <c r="F112" s="23">
        <f>SUMIF([2]RouteID_Conversion!$P$2:$P$745,[2]MD_BoardingByRoute!D112,[2]RouteID_Conversion!$Q$2:$Q$745)</f>
        <v>6.5341061949729866</v>
      </c>
      <c r="I112" s="1">
        <v>166</v>
      </c>
      <c r="J112" s="1">
        <v>105.595726013</v>
      </c>
      <c r="K112" s="1">
        <v>31.564239502</v>
      </c>
      <c r="L112" s="23">
        <v>9</v>
      </c>
      <c r="M112" s="23">
        <v>325.2</v>
      </c>
      <c r="N112" s="22"/>
      <c r="O112" s="22"/>
      <c r="S112" s="22">
        <v>1234</v>
      </c>
      <c r="T112" s="22">
        <v>1060.5211179999999</v>
      </c>
      <c r="U112" s="1">
        <v>2003</v>
      </c>
      <c r="V112" s="1">
        <v>2003</v>
      </c>
      <c r="W112" s="1">
        <v>1020.99707</v>
      </c>
      <c r="X112" s="1">
        <v>1246.440308</v>
      </c>
      <c r="Y112" s="1">
        <v>2003</v>
      </c>
      <c r="Z112" s="1">
        <v>987.60156199999994</v>
      </c>
      <c r="AB112" s="1">
        <v>990.91168200000004</v>
      </c>
      <c r="AD112" s="1">
        <v>2003</v>
      </c>
      <c r="AE112" s="1">
        <v>1020.99707</v>
      </c>
      <c r="AF112" s="1">
        <f t="shared" si="3"/>
        <v>0</v>
      </c>
      <c r="AI112" s="22">
        <v>1234</v>
      </c>
      <c r="AJ112" s="22">
        <v>1060.5211179999999</v>
      </c>
      <c r="AK112" s="1">
        <v>1236.6473390000001</v>
      </c>
    </row>
    <row r="113" spans="1:37" ht="15.75" x14ac:dyDescent="0.25">
      <c r="A113" s="1" t="s">
        <v>456</v>
      </c>
      <c r="B113" s="1">
        <v>1233</v>
      </c>
      <c r="C113" s="1" t="s">
        <v>457</v>
      </c>
      <c r="D113" s="1" t="str">
        <f t="shared" si="2"/>
        <v>MK</v>
      </c>
      <c r="E113" s="23">
        <v>311.60000000000002</v>
      </c>
      <c r="F113" s="23">
        <f>SUMIF([2]RouteID_Conversion!$P$2:$P$745,[2]MD_BoardingByRoute!D113,[2]RouteID_Conversion!$Q$2:$Q$745)</f>
        <v>704.5189056396481</v>
      </c>
      <c r="I113" s="1">
        <v>167</v>
      </c>
      <c r="J113" s="1">
        <v>13.712395667999999</v>
      </c>
      <c r="K113" s="1">
        <v>31.986347198499999</v>
      </c>
      <c r="L113" s="23">
        <v>0</v>
      </c>
      <c r="M113" s="23">
        <v>727.1</v>
      </c>
      <c r="N113" s="22"/>
      <c r="O113" s="22"/>
      <c r="S113" s="22">
        <v>1236</v>
      </c>
      <c r="T113" s="22">
        <v>464.38797</v>
      </c>
      <c r="U113" s="1">
        <v>2010</v>
      </c>
      <c r="V113" s="1">
        <v>2010</v>
      </c>
      <c r="W113" s="1">
        <v>355.90783699999997</v>
      </c>
      <c r="X113" s="1">
        <v>367.20623799999998</v>
      </c>
      <c r="Y113" s="1">
        <v>2010</v>
      </c>
      <c r="Z113" s="1">
        <v>297.91540500000002</v>
      </c>
      <c r="AB113" s="1">
        <v>298.30111699999998</v>
      </c>
      <c r="AD113" s="1">
        <v>2010</v>
      </c>
      <c r="AE113" s="1">
        <v>355.90783699999997</v>
      </c>
      <c r="AF113" s="1">
        <f t="shared" si="3"/>
        <v>0</v>
      </c>
      <c r="AI113" s="22">
        <v>1236</v>
      </c>
      <c r="AJ113" s="22">
        <v>464.38797</v>
      </c>
      <c r="AK113" s="1">
        <v>563.03405799999996</v>
      </c>
    </row>
    <row r="114" spans="1:37" ht="15.75" x14ac:dyDescent="0.25">
      <c r="A114" s="1" t="s">
        <v>458</v>
      </c>
      <c r="B114" s="1">
        <v>1234</v>
      </c>
      <c r="C114" s="1" t="s">
        <v>459</v>
      </c>
      <c r="D114" s="1" t="str">
        <f t="shared" si="2"/>
        <v>MK</v>
      </c>
      <c r="E114" s="23">
        <v>465.5</v>
      </c>
      <c r="F114" s="23">
        <f>SUMIF([2]RouteID_Conversion!$P$2:$P$745,[2]MD_BoardingByRoute!D114,[2]RouteID_Conversion!$Q$2:$Q$745)</f>
        <v>1250.8889465332009</v>
      </c>
      <c r="I114" s="1">
        <v>168</v>
      </c>
      <c r="J114" s="1">
        <v>21.1191387177</v>
      </c>
      <c r="K114" s="1">
        <v>31.564239502</v>
      </c>
      <c r="L114" s="23">
        <v>9.4</v>
      </c>
      <c r="M114" s="23">
        <v>1186.7</v>
      </c>
      <c r="N114" s="22"/>
      <c r="O114" s="22"/>
      <c r="S114" s="22">
        <v>1238</v>
      </c>
      <c r="T114" s="22">
        <v>631.769409</v>
      </c>
      <c r="U114" s="1">
        <v>2011</v>
      </c>
      <c r="V114" s="1">
        <v>2011</v>
      </c>
      <c r="W114" s="1">
        <v>401.46283</v>
      </c>
      <c r="X114" s="1">
        <v>411.64059400000002</v>
      </c>
      <c r="Y114" s="1">
        <v>2011</v>
      </c>
      <c r="Z114" s="1">
        <v>335.45056199999999</v>
      </c>
      <c r="AB114" s="1">
        <v>335.49023399999999</v>
      </c>
      <c r="AD114" s="1">
        <v>2011</v>
      </c>
      <c r="AE114" s="1">
        <v>401.46283</v>
      </c>
      <c r="AF114" s="1">
        <f t="shared" si="3"/>
        <v>0</v>
      </c>
      <c r="AI114" s="22">
        <v>1238</v>
      </c>
      <c r="AJ114" s="22">
        <v>631.769409</v>
      </c>
      <c r="AK114" s="1">
        <v>691.04125999999997</v>
      </c>
    </row>
    <row r="115" spans="1:37" ht="15.75" x14ac:dyDescent="0.25">
      <c r="A115" s="1" t="s">
        <v>460</v>
      </c>
      <c r="B115" s="1">
        <v>1236</v>
      </c>
      <c r="C115" s="1" t="s">
        <v>461</v>
      </c>
      <c r="D115" s="1" t="str">
        <f t="shared" si="2"/>
        <v>MK</v>
      </c>
      <c r="E115" s="23">
        <v>192.8</v>
      </c>
      <c r="F115" s="23">
        <f>SUMIF([2]RouteID_Conversion!$P$2:$P$745,[2]MD_BoardingByRoute!D115,[2]RouteID_Conversion!$Q$2:$Q$745)</f>
        <v>274.85327959060646</v>
      </c>
      <c r="I115" s="1">
        <v>169</v>
      </c>
      <c r="J115" s="1">
        <v>19.529457092299999</v>
      </c>
      <c r="K115" s="1">
        <v>37.052124023399998</v>
      </c>
      <c r="L115" s="23">
        <v>5.5</v>
      </c>
      <c r="M115" s="23">
        <v>461.7</v>
      </c>
      <c r="N115" s="22"/>
      <c r="O115" s="22"/>
      <c r="S115" s="22">
        <v>1240</v>
      </c>
      <c r="T115" s="22">
        <v>1215.4370120000001</v>
      </c>
      <c r="U115" s="1">
        <v>2013</v>
      </c>
      <c r="V115" s="1">
        <v>2013</v>
      </c>
      <c r="W115" s="1">
        <v>104.314346</v>
      </c>
      <c r="X115" s="1">
        <v>100.17037999999999</v>
      </c>
      <c r="Y115" s="1">
        <v>2013</v>
      </c>
      <c r="Z115" s="1">
        <v>80.624908000000005</v>
      </c>
      <c r="AB115" s="1">
        <v>80.613701000000006</v>
      </c>
      <c r="AD115" s="1">
        <v>2013</v>
      </c>
      <c r="AE115" s="1">
        <v>104.314346</v>
      </c>
      <c r="AF115" s="1">
        <f t="shared" si="3"/>
        <v>0</v>
      </c>
      <c r="AI115" s="22">
        <v>1240</v>
      </c>
      <c r="AJ115" s="22">
        <v>1215.4370120000001</v>
      </c>
      <c r="AK115" s="1">
        <v>1359.3845209999999</v>
      </c>
    </row>
    <row r="116" spans="1:37" ht="15.75" x14ac:dyDescent="0.25">
      <c r="A116" s="1" t="s">
        <v>462</v>
      </c>
      <c r="B116" s="1">
        <v>1237</v>
      </c>
      <c r="C116" s="1" t="s">
        <v>463</v>
      </c>
      <c r="D116" s="1" t="str">
        <f t="shared" si="2"/>
        <v>MK</v>
      </c>
      <c r="E116" s="23">
        <v>0</v>
      </c>
      <c r="F116" s="23">
        <f>SUMIF([2]RouteID_Conversion!$P$2:$P$745,[2]MD_BoardingByRoute!D116,[2]RouteID_Conversion!$Q$2:$Q$745)</f>
        <v>0</v>
      </c>
      <c r="I116" s="1">
        <v>170</v>
      </c>
      <c r="J116" s="1">
        <v>56.425148010299999</v>
      </c>
      <c r="K116" s="1">
        <v>26.7227134705</v>
      </c>
      <c r="L116" s="23">
        <v>0</v>
      </c>
      <c r="M116" s="23">
        <v>94.3</v>
      </c>
      <c r="N116" s="22"/>
      <c r="O116" s="22"/>
      <c r="S116" s="22">
        <v>1242</v>
      </c>
      <c r="T116" s="22">
        <v>580.77533000000005</v>
      </c>
      <c r="U116" s="1">
        <v>2016</v>
      </c>
      <c r="V116" s="1">
        <v>2016</v>
      </c>
      <c r="W116" s="1">
        <v>453.21935999999999</v>
      </c>
      <c r="X116" s="1">
        <v>457.96099900000002</v>
      </c>
      <c r="Y116" s="1">
        <v>2016</v>
      </c>
      <c r="Z116" s="1">
        <v>348.97662400000002</v>
      </c>
      <c r="AB116" s="1">
        <v>349.20065299999999</v>
      </c>
      <c r="AD116" s="1">
        <v>2016</v>
      </c>
      <c r="AE116" s="1">
        <v>453.21935999999999</v>
      </c>
      <c r="AF116" s="1">
        <f t="shared" si="3"/>
        <v>0</v>
      </c>
      <c r="AI116" s="22">
        <v>1242</v>
      </c>
      <c r="AJ116" s="22">
        <v>580.77533000000005</v>
      </c>
      <c r="AK116" s="1">
        <v>685.21209699999997</v>
      </c>
    </row>
    <row r="117" spans="1:37" ht="15.75" x14ac:dyDescent="0.25">
      <c r="A117" s="1" t="s">
        <v>464</v>
      </c>
      <c r="B117" s="1">
        <v>1238</v>
      </c>
      <c r="C117" s="1" t="s">
        <v>465</v>
      </c>
      <c r="D117" s="1" t="str">
        <f t="shared" si="2"/>
        <v>MK</v>
      </c>
      <c r="E117" s="23">
        <v>378.5</v>
      </c>
      <c r="F117" s="23">
        <f>SUMIF([2]RouteID_Conversion!$P$2:$P$745,[2]MD_BoardingByRoute!D117,[2]RouteID_Conversion!$Q$2:$Q$745)</f>
        <v>428.73427581787024</v>
      </c>
      <c r="I117" s="1">
        <v>171</v>
      </c>
      <c r="J117" s="1">
        <v>57.158016204799999</v>
      </c>
      <c r="K117" s="1">
        <v>34.037925720200001</v>
      </c>
      <c r="L117" s="23">
        <v>6.3</v>
      </c>
      <c r="M117" s="23">
        <v>810.9</v>
      </c>
      <c r="N117" s="22"/>
      <c r="O117" s="22"/>
      <c r="S117" s="22">
        <v>1243</v>
      </c>
      <c r="T117" s="22">
        <v>180.58779899999999</v>
      </c>
      <c r="U117" s="1">
        <v>2026</v>
      </c>
      <c r="V117" s="1">
        <v>2026</v>
      </c>
      <c r="W117" s="1">
        <v>26.676365000000001</v>
      </c>
      <c r="X117" s="1">
        <v>28.179447</v>
      </c>
      <c r="Y117" s="1">
        <v>2026</v>
      </c>
      <c r="Z117" s="1">
        <v>22.090986000000001</v>
      </c>
      <c r="AB117" s="1">
        <v>22.121887000000001</v>
      </c>
      <c r="AD117" s="1">
        <v>2026</v>
      </c>
      <c r="AE117" s="1">
        <v>26.676365000000001</v>
      </c>
      <c r="AF117" s="1">
        <f t="shared" si="3"/>
        <v>0</v>
      </c>
      <c r="AI117" s="22">
        <v>1243</v>
      </c>
      <c r="AJ117" s="22">
        <v>180.58779899999999</v>
      </c>
      <c r="AK117" s="1">
        <v>192.964508</v>
      </c>
    </row>
    <row r="118" spans="1:37" ht="15.75" x14ac:dyDescent="0.25">
      <c r="A118" s="1" t="s">
        <v>466</v>
      </c>
      <c r="B118" s="1">
        <v>1240</v>
      </c>
      <c r="C118" s="1" t="s">
        <v>467</v>
      </c>
      <c r="D118" s="1" t="str">
        <f t="shared" si="2"/>
        <v>MK</v>
      </c>
      <c r="E118" s="23">
        <v>862.2</v>
      </c>
      <c r="F118" s="23">
        <f>SUMIF([2]RouteID_Conversion!$P$2:$P$745,[2]MD_BoardingByRoute!D118,[2]RouteID_Conversion!$Q$2:$Q$745)</f>
        <v>1285.0582427978495</v>
      </c>
      <c r="I118" s="1">
        <v>172</v>
      </c>
      <c r="J118" s="1">
        <v>74.388832092300007</v>
      </c>
      <c r="K118" s="1">
        <v>32.104301452599998</v>
      </c>
      <c r="L118" s="23">
        <v>92.2</v>
      </c>
      <c r="M118" s="23">
        <v>2312.6999999999998</v>
      </c>
      <c r="N118" s="22"/>
      <c r="O118" s="22"/>
      <c r="S118" s="22">
        <v>1244</v>
      </c>
      <c r="T118" s="22">
        <v>320.198669</v>
      </c>
      <c r="U118" s="1">
        <v>2028</v>
      </c>
      <c r="V118" s="1">
        <v>2028</v>
      </c>
      <c r="W118" s="1">
        <v>85.282996999999995</v>
      </c>
      <c r="X118" s="1">
        <v>94.830894000000001</v>
      </c>
      <c r="Y118" s="1">
        <v>2028</v>
      </c>
      <c r="Z118" s="1">
        <v>75.708091999999994</v>
      </c>
      <c r="AB118" s="1">
        <v>75.637084999999999</v>
      </c>
      <c r="AD118" s="1">
        <v>2028</v>
      </c>
      <c r="AE118" s="1">
        <v>85.282996999999995</v>
      </c>
      <c r="AF118" s="1">
        <f t="shared" si="3"/>
        <v>0</v>
      </c>
      <c r="AI118" s="22">
        <v>1244</v>
      </c>
      <c r="AJ118" s="22">
        <v>320.198669</v>
      </c>
      <c r="AK118" s="1">
        <v>446.72494499999999</v>
      </c>
    </row>
    <row r="119" spans="1:37" ht="15.75" x14ac:dyDescent="0.25">
      <c r="A119" s="1" t="s">
        <v>468</v>
      </c>
      <c r="B119" s="1">
        <v>1242</v>
      </c>
      <c r="C119" s="1" t="s">
        <v>469</v>
      </c>
      <c r="D119" s="1" t="str">
        <f t="shared" si="2"/>
        <v>MK</v>
      </c>
      <c r="E119" s="23">
        <v>24.1</v>
      </c>
      <c r="F119" s="23">
        <f>SUMIF([2]RouteID_Conversion!$P$2:$P$745,[2]MD_BoardingByRoute!D119,[2]RouteID_Conversion!$Q$2:$Q$745)</f>
        <v>0</v>
      </c>
      <c r="I119" s="1">
        <v>173</v>
      </c>
      <c r="J119" s="1">
        <v>17.9554271698</v>
      </c>
      <c r="K119" s="1">
        <v>26.949186325100001</v>
      </c>
      <c r="L119" s="23">
        <v>0</v>
      </c>
      <c r="M119" s="23">
        <v>440.2</v>
      </c>
      <c r="N119" s="22"/>
      <c r="O119" s="22"/>
      <c r="S119" s="22">
        <v>1245</v>
      </c>
      <c r="T119" s="22">
        <v>1647.2517089999999</v>
      </c>
      <c r="U119" s="1">
        <v>2041</v>
      </c>
      <c r="V119" s="1">
        <v>2041</v>
      </c>
      <c r="W119" s="1">
        <v>304.86163299999998</v>
      </c>
      <c r="X119" s="1">
        <v>337.68188500000002</v>
      </c>
      <c r="Y119" s="1">
        <v>2041</v>
      </c>
      <c r="Z119" s="1">
        <v>261.70105000000001</v>
      </c>
      <c r="AB119" s="1">
        <v>261.52075200000002</v>
      </c>
      <c r="AD119" s="1">
        <v>2041</v>
      </c>
      <c r="AE119" s="1">
        <v>304.86163299999998</v>
      </c>
      <c r="AF119" s="1">
        <f t="shared" si="3"/>
        <v>0</v>
      </c>
      <c r="AI119" s="22">
        <v>1245</v>
      </c>
      <c r="AJ119" s="22">
        <v>1647.2517089999999</v>
      </c>
      <c r="AK119" s="1">
        <v>2032.9970699999999</v>
      </c>
    </row>
    <row r="120" spans="1:37" ht="15.75" x14ac:dyDescent="0.25">
      <c r="A120" s="1" t="s">
        <v>470</v>
      </c>
      <c r="B120" s="1">
        <v>1243</v>
      </c>
      <c r="C120" s="1" t="s">
        <v>471</v>
      </c>
      <c r="D120" s="1" t="str">
        <f t="shared" si="2"/>
        <v>MK</v>
      </c>
      <c r="E120" s="23">
        <v>0</v>
      </c>
      <c r="F120" s="23">
        <f>SUMIF([2]RouteID_Conversion!$P$2:$P$745,[2]MD_BoardingByRoute!D120,[2]RouteID_Conversion!$Q$2:$Q$745)</f>
        <v>0</v>
      </c>
      <c r="I120" s="1">
        <v>174</v>
      </c>
      <c r="J120" s="1">
        <v>8.5353269577000006</v>
      </c>
      <c r="K120" s="1">
        <v>25.591457366899999</v>
      </c>
      <c r="L120" s="23">
        <v>0</v>
      </c>
      <c r="M120" s="23">
        <v>187.7</v>
      </c>
      <c r="N120" s="22"/>
      <c r="O120" s="22"/>
      <c r="S120" s="22">
        <v>1247</v>
      </c>
      <c r="T120" s="22">
        <v>103.9328</v>
      </c>
      <c r="U120" s="1">
        <v>2042</v>
      </c>
      <c r="V120" s="1">
        <v>2042</v>
      </c>
      <c r="W120" s="1">
        <v>221.22174100000001</v>
      </c>
      <c r="X120" s="1">
        <v>223.937408</v>
      </c>
      <c r="Y120" s="1">
        <v>2042</v>
      </c>
      <c r="Z120" s="1">
        <v>180.775589</v>
      </c>
      <c r="AB120" s="1">
        <v>180.33334400000001</v>
      </c>
      <c r="AD120" s="1">
        <v>2042</v>
      </c>
      <c r="AE120" s="1">
        <v>221.22174100000001</v>
      </c>
      <c r="AF120" s="1">
        <f t="shared" si="3"/>
        <v>0</v>
      </c>
      <c r="AI120" s="22">
        <v>1247</v>
      </c>
      <c r="AJ120" s="22">
        <v>103.9328</v>
      </c>
      <c r="AK120" s="1">
        <v>154.93975800000001</v>
      </c>
    </row>
    <row r="121" spans="1:37" ht="15.75" x14ac:dyDescent="0.25">
      <c r="A121" s="1" t="s">
        <v>472</v>
      </c>
      <c r="B121" s="1">
        <v>1244</v>
      </c>
      <c r="C121" s="1" t="s">
        <v>473</v>
      </c>
      <c r="D121" s="1" t="str">
        <f t="shared" si="2"/>
        <v>MK</v>
      </c>
      <c r="E121" s="23">
        <v>3.7</v>
      </c>
      <c r="F121" s="23">
        <f>SUMIF([2]RouteID_Conversion!$P$2:$P$745,[2]MD_BoardingByRoute!D121,[2]RouteID_Conversion!$Q$2:$Q$745)</f>
        <v>0</v>
      </c>
      <c r="I121" s="1">
        <v>175</v>
      </c>
      <c r="J121" s="1">
        <v>4.8874266212800002E-4</v>
      </c>
      <c r="K121" s="1">
        <v>7.8543491363499998</v>
      </c>
      <c r="L121" s="23">
        <v>0</v>
      </c>
      <c r="M121" s="23">
        <v>220.7</v>
      </c>
      <c r="N121" s="22"/>
      <c r="O121" s="22"/>
      <c r="S121" s="22">
        <v>1248</v>
      </c>
      <c r="T121" s="22">
        <v>357.72482300000001</v>
      </c>
      <c r="U121" s="1">
        <v>2045</v>
      </c>
      <c r="V121" s="1">
        <v>2045</v>
      </c>
      <c r="W121" s="1">
        <v>39.116188000000001</v>
      </c>
      <c r="X121" s="1">
        <v>42.923591999999999</v>
      </c>
      <c r="Y121" s="1">
        <v>2045</v>
      </c>
      <c r="Z121" s="1">
        <v>31.871352999999999</v>
      </c>
      <c r="AB121" s="1">
        <v>31.730927000000001</v>
      </c>
      <c r="AD121" s="1">
        <v>2045</v>
      </c>
      <c r="AE121" s="1">
        <v>39.116188000000001</v>
      </c>
      <c r="AF121" s="1">
        <f t="shared" si="3"/>
        <v>0</v>
      </c>
      <c r="AI121" s="22">
        <v>1248</v>
      </c>
      <c r="AJ121" s="22">
        <v>357.72482300000001</v>
      </c>
      <c r="AK121" s="1">
        <v>411.76678500000003</v>
      </c>
    </row>
    <row r="122" spans="1:37" ht="15.75" x14ac:dyDescent="0.25">
      <c r="A122" s="1" t="s">
        <v>474</v>
      </c>
      <c r="B122" s="1">
        <v>1245</v>
      </c>
      <c r="C122" s="1" t="s">
        <v>475</v>
      </c>
      <c r="D122" s="1" t="str">
        <f t="shared" si="2"/>
        <v>MK</v>
      </c>
      <c r="E122" s="23">
        <v>958.49999999999943</v>
      </c>
      <c r="F122" s="23">
        <f>SUMIF([2]RouteID_Conversion!$P$2:$P$745,[2]MD_BoardingByRoute!D122,[2]RouteID_Conversion!$Q$2:$Q$745)</f>
        <v>1044.8990297317496</v>
      </c>
      <c r="I122" s="1">
        <v>176</v>
      </c>
      <c r="J122" s="1">
        <v>20.768432617199998</v>
      </c>
      <c r="K122" s="1">
        <v>36.9632377625</v>
      </c>
      <c r="L122" s="23">
        <v>48.1</v>
      </c>
      <c r="M122" s="23">
        <v>2518.3000000000002</v>
      </c>
      <c r="N122" s="22"/>
      <c r="O122" s="22"/>
      <c r="S122" s="22">
        <v>1249</v>
      </c>
      <c r="T122" s="22">
        <v>776.79998799999998</v>
      </c>
      <c r="U122" s="1">
        <v>2048</v>
      </c>
      <c r="V122" s="1">
        <v>2048</v>
      </c>
      <c r="W122" s="1">
        <v>322.80117799999999</v>
      </c>
      <c r="X122" s="1">
        <v>318.957855</v>
      </c>
      <c r="Y122" s="1">
        <v>2048</v>
      </c>
      <c r="Z122" s="1">
        <v>265.60037199999999</v>
      </c>
      <c r="AB122" s="1">
        <v>265.293701</v>
      </c>
      <c r="AD122" s="1">
        <v>2048</v>
      </c>
      <c r="AE122" s="1">
        <v>322.80117799999999</v>
      </c>
      <c r="AF122" s="1">
        <f t="shared" si="3"/>
        <v>0</v>
      </c>
      <c r="AI122" s="22">
        <v>1249</v>
      </c>
      <c r="AJ122" s="22">
        <v>776.79998799999998</v>
      </c>
      <c r="AK122" s="1">
        <v>883.82598900000005</v>
      </c>
    </row>
    <row r="123" spans="1:37" ht="15.75" x14ac:dyDescent="0.25">
      <c r="A123" s="1" t="s">
        <v>476</v>
      </c>
      <c r="B123" s="1">
        <v>1247</v>
      </c>
      <c r="C123" s="1" t="s">
        <v>477</v>
      </c>
      <c r="D123" s="1" t="str">
        <f t="shared" si="2"/>
        <v>MK</v>
      </c>
      <c r="E123" s="23">
        <v>0</v>
      </c>
      <c r="F123" s="23">
        <f>SUMIF([2]RouteID_Conversion!$P$2:$P$745,[2]MD_BoardingByRoute!D123,[2]RouteID_Conversion!$Q$2:$Q$745)</f>
        <v>0</v>
      </c>
      <c r="I123" s="1">
        <v>177</v>
      </c>
      <c r="J123" s="1">
        <v>76.553497314500007</v>
      </c>
      <c r="K123" s="1">
        <v>32.849571228000002</v>
      </c>
      <c r="L123" s="23">
        <v>7.7</v>
      </c>
      <c r="M123" s="23">
        <v>59.9</v>
      </c>
      <c r="N123" s="22"/>
      <c r="O123" s="22"/>
      <c r="S123" s="22">
        <v>1250</v>
      </c>
      <c r="T123" s="22">
        <v>250.177109</v>
      </c>
      <c r="U123" s="1">
        <v>2052</v>
      </c>
      <c r="V123" s="1">
        <v>2052</v>
      </c>
      <c r="W123" s="1">
        <v>202.32896400000001</v>
      </c>
      <c r="X123" s="1">
        <v>241.67416399999999</v>
      </c>
      <c r="Y123" s="1">
        <v>2052</v>
      </c>
      <c r="Z123" s="1">
        <v>189.646255</v>
      </c>
      <c r="AB123" s="1">
        <v>189.42137099999999</v>
      </c>
      <c r="AD123" s="1">
        <v>2052</v>
      </c>
      <c r="AE123" s="1">
        <v>202.32896400000001</v>
      </c>
      <c r="AF123" s="1">
        <f t="shared" si="3"/>
        <v>0</v>
      </c>
      <c r="AI123" s="22">
        <v>1250</v>
      </c>
      <c r="AJ123" s="22">
        <v>250.177109</v>
      </c>
      <c r="AK123" s="1">
        <v>270.77777099999997</v>
      </c>
    </row>
    <row r="124" spans="1:37" ht="15.75" x14ac:dyDescent="0.25">
      <c r="A124" s="1" t="s">
        <v>478</v>
      </c>
      <c r="B124" s="1">
        <v>1248</v>
      </c>
      <c r="C124" s="1" t="s">
        <v>479</v>
      </c>
      <c r="D124" s="1" t="str">
        <f t="shared" si="2"/>
        <v>MK</v>
      </c>
      <c r="E124" s="23">
        <v>285</v>
      </c>
      <c r="F124" s="23">
        <f>SUMIF([2]RouteID_Conversion!$P$2:$P$745,[2]MD_BoardingByRoute!D124,[2]RouteID_Conversion!$Q$2:$Q$745)</f>
        <v>399.11403846740609</v>
      </c>
      <c r="I124" s="1">
        <v>178</v>
      </c>
      <c r="J124" s="1">
        <v>4.7543144226100003</v>
      </c>
      <c r="K124" s="1">
        <v>33.778030395499997</v>
      </c>
      <c r="L124" s="23">
        <v>39.1</v>
      </c>
      <c r="M124" s="23">
        <v>769</v>
      </c>
      <c r="N124" s="22"/>
      <c r="O124" s="22"/>
      <c r="S124" s="22">
        <v>1251</v>
      </c>
      <c r="T124" s="22">
        <v>503.72876000000002</v>
      </c>
      <c r="U124" s="1">
        <v>2053</v>
      </c>
      <c r="V124" s="1">
        <v>2053</v>
      </c>
      <c r="W124" s="1">
        <v>513.89025900000001</v>
      </c>
      <c r="X124" s="1">
        <v>569.05590800000004</v>
      </c>
      <c r="Y124" s="1">
        <v>2053</v>
      </c>
      <c r="Z124" s="1">
        <v>426.941711</v>
      </c>
      <c r="AB124" s="1">
        <v>425.620361</v>
      </c>
      <c r="AD124" s="1">
        <v>2053</v>
      </c>
      <c r="AE124" s="1">
        <v>513.89025900000001</v>
      </c>
      <c r="AF124" s="1">
        <f t="shared" si="3"/>
        <v>0</v>
      </c>
      <c r="AI124" s="22">
        <v>1251</v>
      </c>
      <c r="AJ124" s="22">
        <v>503.72876000000002</v>
      </c>
      <c r="AK124" s="1">
        <v>591.57183799999996</v>
      </c>
    </row>
    <row r="125" spans="1:37" ht="15.75" x14ac:dyDescent="0.25">
      <c r="A125" s="1" t="s">
        <v>480</v>
      </c>
      <c r="B125" s="1">
        <v>1249</v>
      </c>
      <c r="C125" s="1" t="s">
        <v>481</v>
      </c>
      <c r="D125" s="1" t="str">
        <f t="shared" si="2"/>
        <v>MK</v>
      </c>
      <c r="E125" s="23">
        <v>128.19999999999999</v>
      </c>
      <c r="F125" s="23">
        <f>SUMIF([2]RouteID_Conversion!$P$2:$P$745,[2]MD_BoardingByRoute!D125,[2]RouteID_Conversion!$Q$2:$Q$745)</f>
        <v>419.12107563018776</v>
      </c>
      <c r="I125" s="1">
        <v>179</v>
      </c>
      <c r="J125" s="1">
        <v>1.5174213647799999</v>
      </c>
      <c r="K125" s="1">
        <v>6.7132444381700003</v>
      </c>
      <c r="L125" s="23">
        <v>0</v>
      </c>
      <c r="M125" s="23">
        <v>453.4</v>
      </c>
      <c r="N125" s="22"/>
      <c r="O125" s="22"/>
      <c r="S125" s="22">
        <v>1252</v>
      </c>
      <c r="T125" s="22">
        <v>551.04174799999998</v>
      </c>
      <c r="U125" s="1">
        <v>2054</v>
      </c>
      <c r="V125" s="1">
        <v>2054</v>
      </c>
      <c r="W125" s="1">
        <v>305.68417399999998</v>
      </c>
      <c r="X125" s="1">
        <v>339.66336100000001</v>
      </c>
      <c r="Y125" s="1">
        <v>2054</v>
      </c>
      <c r="Z125" s="1">
        <v>283.57153299999999</v>
      </c>
      <c r="AB125" s="1">
        <v>283.09536700000001</v>
      </c>
      <c r="AD125" s="1">
        <v>2054</v>
      </c>
      <c r="AE125" s="1">
        <v>305.68417399999998</v>
      </c>
      <c r="AF125" s="1">
        <f t="shared" si="3"/>
        <v>0</v>
      </c>
      <c r="AI125" s="22">
        <v>1252</v>
      </c>
      <c r="AJ125" s="22">
        <v>551.04174799999998</v>
      </c>
      <c r="AK125" s="1">
        <v>517.02325399999995</v>
      </c>
    </row>
    <row r="126" spans="1:37" ht="15.75" x14ac:dyDescent="0.25">
      <c r="A126" s="1" t="s">
        <v>482</v>
      </c>
      <c r="B126" s="1">
        <v>1250</v>
      </c>
      <c r="C126" s="1" t="s">
        <v>483</v>
      </c>
      <c r="D126" s="1" t="str">
        <f t="shared" si="2"/>
        <v>MK</v>
      </c>
      <c r="E126" s="23">
        <v>0</v>
      </c>
      <c r="F126" s="23">
        <f>SUMIF([2]RouteID_Conversion!$P$2:$P$745,[2]MD_BoardingByRoute!D126,[2]RouteID_Conversion!$Q$2:$Q$745)</f>
        <v>0</v>
      </c>
      <c r="I126" s="1">
        <v>180</v>
      </c>
      <c r="J126" s="1">
        <v>82.446533203100003</v>
      </c>
      <c r="K126" s="1">
        <v>32.669929504400002</v>
      </c>
      <c r="L126" s="23">
        <v>11.3</v>
      </c>
      <c r="M126" s="23">
        <v>250.2</v>
      </c>
      <c r="N126" s="22"/>
      <c r="O126" s="22"/>
      <c r="S126" s="22">
        <v>1253</v>
      </c>
      <c r="T126" s="22">
        <v>987.46716300000003</v>
      </c>
      <c r="U126" s="1">
        <v>2055</v>
      </c>
      <c r="V126" s="1">
        <v>2055</v>
      </c>
      <c r="W126" s="1">
        <v>427.407196</v>
      </c>
      <c r="X126" s="1">
        <v>432.06683299999997</v>
      </c>
      <c r="Y126" s="1">
        <v>2055</v>
      </c>
      <c r="Z126" s="1">
        <v>334.71807899999999</v>
      </c>
      <c r="AB126" s="1">
        <v>333.79861499999998</v>
      </c>
      <c r="AD126" s="1">
        <v>2055</v>
      </c>
      <c r="AE126" s="1">
        <v>427.407196</v>
      </c>
      <c r="AF126" s="1">
        <f t="shared" si="3"/>
        <v>0</v>
      </c>
      <c r="AI126" s="22">
        <v>1253</v>
      </c>
      <c r="AJ126" s="22">
        <v>987.46716300000003</v>
      </c>
      <c r="AK126" s="1">
        <v>1071.6983640000001</v>
      </c>
    </row>
    <row r="127" spans="1:37" ht="15.75" x14ac:dyDescent="0.25">
      <c r="A127" s="1" t="s">
        <v>484</v>
      </c>
      <c r="B127" s="1">
        <v>1251</v>
      </c>
      <c r="C127" s="1" t="s">
        <v>485</v>
      </c>
      <c r="D127" s="1" t="str">
        <f t="shared" si="2"/>
        <v>MK</v>
      </c>
      <c r="E127" s="23">
        <v>111.2</v>
      </c>
      <c r="F127" s="23">
        <f>SUMIF([2]RouteID_Conversion!$P$2:$P$745,[2]MD_BoardingByRoute!D127,[2]RouteID_Conversion!$Q$2:$Q$745)</f>
        <v>156.11802387237523</v>
      </c>
      <c r="I127" s="1">
        <v>181</v>
      </c>
      <c r="J127" s="1">
        <v>9.5086288452099996</v>
      </c>
      <c r="K127" s="1">
        <v>33.778030395499997</v>
      </c>
      <c r="L127" s="23">
        <v>0</v>
      </c>
      <c r="M127" s="23">
        <v>285.10000000000002</v>
      </c>
      <c r="N127" s="22"/>
      <c r="O127" s="22"/>
      <c r="S127" s="22">
        <v>1255</v>
      </c>
      <c r="T127" s="22">
        <v>1418.656616</v>
      </c>
      <c r="U127" s="1">
        <v>2056</v>
      </c>
      <c r="V127" s="1">
        <v>2056</v>
      </c>
      <c r="W127" s="1">
        <v>150.61108400000001</v>
      </c>
      <c r="X127" s="1">
        <v>160.52801500000001</v>
      </c>
      <c r="Y127" s="1">
        <v>2056</v>
      </c>
      <c r="Z127" s="1">
        <v>121.246742</v>
      </c>
      <c r="AB127" s="1">
        <v>121.347122</v>
      </c>
      <c r="AD127" s="1">
        <v>2056</v>
      </c>
      <c r="AE127" s="1">
        <v>150.61108400000001</v>
      </c>
      <c r="AF127" s="1">
        <f t="shared" si="3"/>
        <v>0</v>
      </c>
      <c r="AI127" s="22">
        <v>1255</v>
      </c>
      <c r="AJ127" s="22">
        <v>1418.656616</v>
      </c>
      <c r="AK127" s="1">
        <v>1606.645996</v>
      </c>
    </row>
    <row r="128" spans="1:37" ht="15.75" x14ac:dyDescent="0.25">
      <c r="A128" s="1" t="s">
        <v>486</v>
      </c>
      <c r="B128" s="1">
        <v>1252</v>
      </c>
      <c r="C128" s="1" t="s">
        <v>487</v>
      </c>
      <c r="D128" s="1" t="str">
        <f t="shared" si="2"/>
        <v>MK</v>
      </c>
      <c r="E128" s="23">
        <v>0</v>
      </c>
      <c r="F128" s="23">
        <f>SUMIF([2]RouteID_Conversion!$P$2:$P$745,[2]MD_BoardingByRoute!D128,[2]RouteID_Conversion!$Q$2:$Q$745)</f>
        <v>0</v>
      </c>
      <c r="I128" s="1">
        <v>182</v>
      </c>
      <c r="J128" s="1">
        <v>0.42785468697500001</v>
      </c>
      <c r="K128" s="1">
        <v>5.5024499893199996</v>
      </c>
      <c r="L128" s="23">
        <v>10</v>
      </c>
      <c r="M128" s="23">
        <v>521</v>
      </c>
      <c r="N128" s="22"/>
      <c r="O128" s="22"/>
      <c r="S128" s="22">
        <v>1256</v>
      </c>
      <c r="T128" s="22">
        <v>306.98593099999999</v>
      </c>
      <c r="U128" s="1">
        <v>2057</v>
      </c>
      <c r="V128" s="1">
        <v>2057</v>
      </c>
      <c r="W128" s="1">
        <v>162.92005900000001</v>
      </c>
      <c r="X128" s="1">
        <v>204.299194</v>
      </c>
      <c r="Y128" s="1">
        <v>2057</v>
      </c>
      <c r="Z128" s="1">
        <v>167.11003099999999</v>
      </c>
      <c r="AB128" s="1">
        <v>167.60450700000001</v>
      </c>
      <c r="AD128" s="1">
        <v>2057</v>
      </c>
      <c r="AE128" s="1">
        <v>162.92005900000001</v>
      </c>
      <c r="AF128" s="1">
        <f t="shared" si="3"/>
        <v>0</v>
      </c>
      <c r="AI128" s="22">
        <v>1256</v>
      </c>
      <c r="AJ128" s="22">
        <v>306.98593099999999</v>
      </c>
      <c r="AK128" s="1">
        <v>413.39364599999999</v>
      </c>
    </row>
    <row r="129" spans="1:37" ht="15.75" x14ac:dyDescent="0.25">
      <c r="A129" s="1" t="s">
        <v>488</v>
      </c>
      <c r="B129" s="1">
        <v>1253</v>
      </c>
      <c r="C129" s="1" t="s">
        <v>489</v>
      </c>
      <c r="D129" s="1" t="str">
        <f t="shared" si="2"/>
        <v>MK</v>
      </c>
      <c r="E129" s="23">
        <v>999</v>
      </c>
      <c r="F129" s="23">
        <f>SUMIF([2]RouteID_Conversion!$P$2:$P$745,[2]MD_BoardingByRoute!D129,[2]RouteID_Conversion!$Q$2:$Q$745)</f>
        <v>1153.6066474914519</v>
      </c>
      <c r="I129" s="1">
        <v>183</v>
      </c>
      <c r="J129" s="1">
        <v>174.87776184099999</v>
      </c>
      <c r="K129" s="1">
        <v>32.984779357900003</v>
      </c>
      <c r="L129" s="23">
        <v>102.7</v>
      </c>
      <c r="M129" s="23">
        <v>2627.3</v>
      </c>
      <c r="N129" s="22"/>
      <c r="O129" s="22"/>
      <c r="S129" s="22">
        <v>1257</v>
      </c>
      <c r="T129" s="22">
        <v>446.73324600000001</v>
      </c>
      <c r="U129" s="1">
        <v>2059</v>
      </c>
      <c r="V129" s="1">
        <v>2059</v>
      </c>
      <c r="W129" s="1">
        <v>33.826557000000001</v>
      </c>
      <c r="X129" s="1">
        <v>38.598953000000002</v>
      </c>
      <c r="Y129" s="1">
        <v>2059</v>
      </c>
      <c r="Z129" s="1">
        <v>27.118662</v>
      </c>
      <c r="AB129" s="1">
        <v>27.168385000000001</v>
      </c>
      <c r="AD129" s="1">
        <v>2059</v>
      </c>
      <c r="AE129" s="1">
        <v>33.826557000000001</v>
      </c>
      <c r="AF129" s="1">
        <f t="shared" si="3"/>
        <v>0</v>
      </c>
      <c r="AI129" s="22">
        <v>1257</v>
      </c>
      <c r="AJ129" s="22">
        <v>446.73324600000001</v>
      </c>
      <c r="AK129" s="1">
        <v>422.03598</v>
      </c>
    </row>
    <row r="130" spans="1:37" ht="15.75" x14ac:dyDescent="0.25">
      <c r="A130" s="1" t="s">
        <v>490</v>
      </c>
      <c r="B130" s="1">
        <v>1255</v>
      </c>
      <c r="C130" s="1" t="s">
        <v>491</v>
      </c>
      <c r="D130" s="1" t="str">
        <f t="shared" ref="D130:D193" si="4">MID(A130,1,2)</f>
        <v>MK</v>
      </c>
      <c r="E130" s="23">
        <v>827.09999999999945</v>
      </c>
      <c r="F130" s="23">
        <f>SUMIF([2]RouteID_Conversion!$P$2:$P$745,[2]MD_BoardingByRoute!D130,[2]RouteID_Conversion!$Q$2:$Q$745)</f>
        <v>1675.5063552856425</v>
      </c>
      <c r="I130" s="1">
        <v>184</v>
      </c>
      <c r="J130" s="1">
        <v>144.67509460400001</v>
      </c>
      <c r="K130" s="1">
        <v>33.892143249500002</v>
      </c>
      <c r="L130" s="23">
        <v>201.6</v>
      </c>
      <c r="M130" s="23">
        <v>3049.2</v>
      </c>
      <c r="N130" s="22"/>
      <c r="O130" s="22"/>
      <c r="S130" s="22">
        <v>1260</v>
      </c>
      <c r="T130" s="22">
        <v>215.938782</v>
      </c>
      <c r="U130" s="1">
        <v>2061</v>
      </c>
      <c r="V130" s="1">
        <v>2061</v>
      </c>
      <c r="W130" s="1">
        <v>184.68409700000001</v>
      </c>
      <c r="X130" s="1">
        <v>184.98912000000001</v>
      </c>
      <c r="Y130" s="1">
        <v>2061</v>
      </c>
      <c r="Z130" s="1">
        <v>142.657242</v>
      </c>
      <c r="AB130" s="1">
        <v>142.50767500000001</v>
      </c>
      <c r="AD130" s="1">
        <v>2061</v>
      </c>
      <c r="AE130" s="1">
        <v>184.68409700000001</v>
      </c>
      <c r="AF130" s="1">
        <f t="shared" si="3"/>
        <v>0</v>
      </c>
      <c r="AI130" s="22">
        <v>1260</v>
      </c>
      <c r="AJ130" s="22">
        <v>215.938782</v>
      </c>
      <c r="AK130" s="1">
        <v>240.81652800000001</v>
      </c>
    </row>
    <row r="131" spans="1:37" ht="15.75" x14ac:dyDescent="0.25">
      <c r="A131" s="1" t="s">
        <v>502</v>
      </c>
      <c r="B131" s="1">
        <v>1266</v>
      </c>
      <c r="C131" s="1" t="s">
        <v>503</v>
      </c>
      <c r="D131" s="1" t="str">
        <f t="shared" si="4"/>
        <v>MK</v>
      </c>
      <c r="E131" s="23">
        <v>4.8</v>
      </c>
      <c r="F131" s="23">
        <f>SUMIF([2]RouteID_Conversion!$P$2:$P$745,[2]MD_BoardingByRoute!D131,[2]RouteID_Conversion!$Q$2:$Q$745)</f>
        <v>0</v>
      </c>
      <c r="I131" s="1">
        <v>190</v>
      </c>
      <c r="J131" s="1">
        <v>6.7218351364100002</v>
      </c>
      <c r="K131" s="1">
        <v>31.400989532499999</v>
      </c>
      <c r="L131" s="23">
        <v>0</v>
      </c>
      <c r="M131" s="23">
        <v>260.8</v>
      </c>
      <c r="N131" s="22"/>
      <c r="O131" s="22"/>
      <c r="S131" s="22">
        <v>1271</v>
      </c>
      <c r="T131" s="22">
        <v>2501.3615719999998</v>
      </c>
      <c r="U131" s="1">
        <v>2207</v>
      </c>
      <c r="V131" s="1">
        <v>2207</v>
      </c>
      <c r="W131" s="1">
        <v>44.992747999999999</v>
      </c>
      <c r="X131" s="1">
        <v>41.951622</v>
      </c>
      <c r="Y131" s="1">
        <v>2207</v>
      </c>
      <c r="Z131" s="1">
        <v>34.534469999999999</v>
      </c>
      <c r="AB131" s="1">
        <v>34.453014000000003</v>
      </c>
      <c r="AD131" s="1">
        <v>2207</v>
      </c>
      <c r="AE131" s="1">
        <v>44.992747999999999</v>
      </c>
      <c r="AF131" s="1">
        <f t="shared" si="3"/>
        <v>0</v>
      </c>
      <c r="AI131" s="22">
        <v>1271</v>
      </c>
      <c r="AJ131" s="22">
        <v>2501.3615719999998</v>
      </c>
      <c r="AK131" s="1">
        <v>2210.3041990000002</v>
      </c>
    </row>
    <row r="132" spans="1:37" ht="15.75" x14ac:dyDescent="0.25">
      <c r="A132" s="1" t="s">
        <v>506</v>
      </c>
      <c r="B132" s="1">
        <v>1269</v>
      </c>
      <c r="C132" s="1" t="s">
        <v>507</v>
      </c>
      <c r="D132" s="1" t="str">
        <f t="shared" si="4"/>
        <v>MK</v>
      </c>
      <c r="E132" s="23">
        <v>62.7</v>
      </c>
      <c r="F132" s="23">
        <f>SUMIF([2]RouteID_Conversion!$P$2:$P$745,[2]MD_BoardingByRoute!D132,[2]RouteID_Conversion!$Q$2:$Q$745)</f>
        <v>88.075148105621167</v>
      </c>
      <c r="I132" s="1">
        <v>192</v>
      </c>
      <c r="J132" s="1">
        <v>1.23990416527</v>
      </c>
      <c r="K132" s="1">
        <v>13.7195911407</v>
      </c>
      <c r="L132" s="23">
        <v>0</v>
      </c>
      <c r="M132" s="23">
        <v>439.1</v>
      </c>
      <c r="N132" s="22"/>
      <c r="O132" s="22"/>
      <c r="S132" s="22">
        <v>1277</v>
      </c>
      <c r="T132" s="22">
        <v>354.20578</v>
      </c>
      <c r="U132" s="1">
        <v>2214</v>
      </c>
      <c r="V132" s="1">
        <v>2214</v>
      </c>
      <c r="W132" s="1">
        <v>270.55255099999999</v>
      </c>
      <c r="X132" s="1">
        <v>313.50234999999998</v>
      </c>
      <c r="Y132" s="1">
        <v>2214</v>
      </c>
      <c r="Z132" s="1">
        <v>233.19429</v>
      </c>
      <c r="AB132" s="1">
        <v>233.170715</v>
      </c>
      <c r="AD132" s="1">
        <v>2214</v>
      </c>
      <c r="AE132" s="1">
        <v>270.55255099999999</v>
      </c>
      <c r="AF132" s="1">
        <f t="shared" si="3"/>
        <v>0</v>
      </c>
      <c r="AI132" s="22">
        <v>1277</v>
      </c>
      <c r="AJ132" s="22">
        <v>354.20578</v>
      </c>
      <c r="AK132" s="1">
        <v>286.65087899999997</v>
      </c>
    </row>
    <row r="133" spans="1:37" ht="15.75" x14ac:dyDescent="0.25">
      <c r="A133" s="1" t="s">
        <v>508</v>
      </c>
      <c r="B133" s="1">
        <v>1271</v>
      </c>
      <c r="C133" s="1" t="s">
        <v>509</v>
      </c>
      <c r="D133" s="1" t="str">
        <f t="shared" si="4"/>
        <v>MK</v>
      </c>
      <c r="E133" s="23">
        <v>1510</v>
      </c>
      <c r="F133" s="23">
        <f>SUMIF([2]RouteID_Conversion!$P$2:$P$745,[2]MD_BoardingByRoute!D133,[2]RouteID_Conversion!$Q$2:$Q$745)</f>
        <v>2129.0915336608869</v>
      </c>
      <c r="I133" s="1">
        <v>193</v>
      </c>
      <c r="J133" s="1">
        <v>9.0578193664600004</v>
      </c>
      <c r="K133" s="1">
        <v>20.178728103600001</v>
      </c>
      <c r="L133" s="23">
        <v>73.400000000000006</v>
      </c>
      <c r="M133" s="23">
        <v>3996.5</v>
      </c>
      <c r="N133" s="22"/>
      <c r="O133" s="22"/>
      <c r="S133" s="22">
        <v>1301</v>
      </c>
      <c r="T133" s="22">
        <v>1384.9652100000001</v>
      </c>
      <c r="U133" s="1">
        <v>2220</v>
      </c>
      <c r="V133" s="1">
        <v>2220</v>
      </c>
      <c r="W133" s="1">
        <v>171.989532</v>
      </c>
      <c r="X133" s="1">
        <v>193.36540199999999</v>
      </c>
      <c r="Y133" s="1">
        <v>2220</v>
      </c>
      <c r="Z133" s="1">
        <v>156.036652</v>
      </c>
      <c r="AB133" s="1">
        <v>156.07182299999999</v>
      </c>
      <c r="AD133" s="1">
        <v>2220</v>
      </c>
      <c r="AE133" s="1">
        <v>171.989532</v>
      </c>
      <c r="AF133" s="1">
        <f t="shared" si="3"/>
        <v>0</v>
      </c>
      <c r="AI133" s="22">
        <v>1301</v>
      </c>
      <c r="AJ133" s="22">
        <v>1384.9652100000001</v>
      </c>
      <c r="AK133" s="1">
        <v>1177.192749</v>
      </c>
    </row>
    <row r="134" spans="1:37" ht="15.75" x14ac:dyDescent="0.25">
      <c r="A134" s="1" t="s">
        <v>510</v>
      </c>
      <c r="B134" s="1">
        <v>1272</v>
      </c>
      <c r="C134" s="1" t="s">
        <v>511</v>
      </c>
      <c r="D134" s="1" t="str">
        <f t="shared" si="4"/>
        <v>MK</v>
      </c>
      <c r="E134" s="23">
        <v>73.3</v>
      </c>
      <c r="F134" s="23">
        <f>SUMIF([2]RouteID_Conversion!$P$2:$P$745,[2]MD_BoardingByRoute!D134,[2]RouteID_Conversion!$Q$2:$Q$745)</f>
        <v>95.340345859527503</v>
      </c>
      <c r="I134" s="1">
        <v>194</v>
      </c>
      <c r="J134" s="1">
        <v>5.2388443946800001</v>
      </c>
      <c r="K134" s="1">
        <v>16.627353668200001</v>
      </c>
      <c r="L134" s="23">
        <v>0.8</v>
      </c>
      <c r="M134" s="23">
        <v>360.1</v>
      </c>
      <c r="N134" s="22"/>
      <c r="O134" s="22"/>
      <c r="S134" s="22">
        <v>1303</v>
      </c>
      <c r="T134" s="22">
        <v>712.97454800000003</v>
      </c>
      <c r="U134" s="1">
        <v>2300</v>
      </c>
      <c r="V134" s="1">
        <v>2300</v>
      </c>
      <c r="W134" s="1">
        <v>568.666382</v>
      </c>
      <c r="X134" s="1">
        <v>718.41247599999997</v>
      </c>
      <c r="Y134" s="1">
        <v>2300</v>
      </c>
      <c r="Z134" s="1">
        <v>595.76092500000004</v>
      </c>
      <c r="AB134" s="1">
        <v>594.06518600000004</v>
      </c>
      <c r="AD134" s="1">
        <v>2300</v>
      </c>
      <c r="AE134" s="1">
        <v>568.666382</v>
      </c>
      <c r="AF134" s="1">
        <f t="shared" ref="AF134:AF197" si="5">Y134-AD134</f>
        <v>0</v>
      </c>
      <c r="AI134" s="22">
        <v>1303</v>
      </c>
      <c r="AJ134" s="22">
        <v>712.97454800000003</v>
      </c>
      <c r="AK134" s="1">
        <v>650.46032700000001</v>
      </c>
    </row>
    <row r="135" spans="1:37" ht="15.75" x14ac:dyDescent="0.25">
      <c r="A135" s="1" t="s">
        <v>512</v>
      </c>
      <c r="B135" s="1">
        <v>1277</v>
      </c>
      <c r="C135" s="1" t="s">
        <v>513</v>
      </c>
      <c r="D135" s="1" t="str">
        <f t="shared" si="4"/>
        <v>MK</v>
      </c>
      <c r="E135" s="23">
        <v>15.3</v>
      </c>
      <c r="F135" s="23">
        <f>SUMIF([2]RouteID_Conversion!$P$2:$P$745,[2]MD_BoardingByRoute!D135,[2]RouteID_Conversion!$Q$2:$Q$745)</f>
        <v>26.059673309326129</v>
      </c>
      <c r="I135" s="1">
        <v>195</v>
      </c>
      <c r="J135" s="1">
        <v>12.0176801682</v>
      </c>
      <c r="K135" s="1">
        <v>42.381290435799997</v>
      </c>
      <c r="L135" s="23">
        <v>2.8</v>
      </c>
      <c r="M135" s="23">
        <v>232</v>
      </c>
      <c r="N135" s="22"/>
      <c r="O135" s="22"/>
      <c r="S135" s="22">
        <v>1304</v>
      </c>
      <c r="T135" s="22">
        <v>229.49264500000001</v>
      </c>
      <c r="U135" s="1">
        <v>2402</v>
      </c>
      <c r="V135" s="1">
        <v>2402</v>
      </c>
      <c r="W135" s="1">
        <v>1589.7891850000001</v>
      </c>
      <c r="X135" s="1">
        <v>1735.7224120000001</v>
      </c>
      <c r="Y135" s="1">
        <v>2402</v>
      </c>
      <c r="Z135" s="1">
        <v>1438.0272219999999</v>
      </c>
      <c r="AB135" s="1">
        <v>1436.0345460000001</v>
      </c>
      <c r="AD135" s="1">
        <v>2402</v>
      </c>
      <c r="AE135" s="1">
        <v>1589.7891850000001</v>
      </c>
      <c r="AF135" s="1">
        <f t="shared" si="5"/>
        <v>0</v>
      </c>
      <c r="AI135" s="22">
        <v>1304</v>
      </c>
      <c r="AJ135" s="22">
        <v>229.49264500000001</v>
      </c>
      <c r="AK135" s="1">
        <v>263.44699100000003</v>
      </c>
    </row>
    <row r="136" spans="1:37" ht="15.75" x14ac:dyDescent="0.25">
      <c r="A136" s="1" t="s">
        <v>514</v>
      </c>
      <c r="B136" s="1">
        <v>1301</v>
      </c>
      <c r="C136" s="1" t="s">
        <v>515</v>
      </c>
      <c r="D136" s="1" t="str">
        <f t="shared" si="4"/>
        <v>MK</v>
      </c>
      <c r="E136" s="23">
        <v>29.6</v>
      </c>
      <c r="F136" s="23">
        <f>SUMIF([2]RouteID_Conversion!$P$2:$P$745,[2]MD_BoardingByRoute!D136,[2]RouteID_Conversion!$Q$2:$Q$745)</f>
        <v>15.62319636344901</v>
      </c>
      <c r="I136" s="1">
        <v>196</v>
      </c>
      <c r="J136" s="1">
        <v>78.416336059599999</v>
      </c>
      <c r="K136" s="1">
        <v>53.782787323000001</v>
      </c>
      <c r="L136" s="23">
        <v>56.6</v>
      </c>
      <c r="M136" s="23">
        <v>1464.5</v>
      </c>
      <c r="N136" s="22"/>
      <c r="O136" s="22"/>
      <c r="S136" s="22">
        <v>1306</v>
      </c>
      <c r="T136" s="22">
        <v>226.18168600000001</v>
      </c>
      <c r="U136" s="1">
        <v>2406</v>
      </c>
      <c r="V136" s="1">
        <v>2406</v>
      </c>
      <c r="W136" s="1">
        <v>4.4444280000000003</v>
      </c>
      <c r="X136" s="1">
        <v>7.3539849999999998</v>
      </c>
      <c r="Y136" s="1">
        <v>2406</v>
      </c>
      <c r="Z136" s="1">
        <v>6.9236009999999997</v>
      </c>
      <c r="AB136" s="1">
        <v>6.9187050000000001</v>
      </c>
      <c r="AD136" s="1">
        <v>2406</v>
      </c>
      <c r="AE136" s="1">
        <v>4.4444280000000003</v>
      </c>
      <c r="AF136" s="1">
        <f t="shared" si="5"/>
        <v>0</v>
      </c>
      <c r="AI136" s="22">
        <v>1306</v>
      </c>
      <c r="AJ136" s="22">
        <v>226.18168600000001</v>
      </c>
      <c r="AK136" s="1">
        <v>306.95617700000003</v>
      </c>
    </row>
    <row r="137" spans="1:37" ht="15.75" x14ac:dyDescent="0.25">
      <c r="A137" s="1" t="s">
        <v>526</v>
      </c>
      <c r="B137" s="1">
        <v>1312</v>
      </c>
      <c r="C137" s="1" t="s">
        <v>527</v>
      </c>
      <c r="D137" s="1" t="str">
        <f t="shared" si="4"/>
        <v>MK</v>
      </c>
      <c r="E137" s="23">
        <v>29.9</v>
      </c>
      <c r="F137" s="23">
        <f>SUMIF([2]RouteID_Conversion!$P$2:$P$745,[2]MD_BoardingByRoute!D137,[2]RouteID_Conversion!$Q$2:$Q$745)</f>
        <v>45.968412399291893</v>
      </c>
      <c r="I137" s="1">
        <v>202</v>
      </c>
      <c r="J137" s="1">
        <v>19.339244842500001</v>
      </c>
      <c r="K137" s="1">
        <v>53.0083045959</v>
      </c>
      <c r="L137" s="23">
        <v>73.8</v>
      </c>
      <c r="M137" s="23">
        <v>1517.2</v>
      </c>
      <c r="N137" s="22"/>
      <c r="O137" s="22"/>
      <c r="S137" s="22">
        <v>1331</v>
      </c>
      <c r="T137" s="22">
        <v>442.07330300000001</v>
      </c>
      <c r="U137" s="1">
        <v>2444</v>
      </c>
      <c r="V137" s="1">
        <v>2444</v>
      </c>
      <c r="W137" s="1">
        <v>20.766638</v>
      </c>
      <c r="X137" s="1">
        <v>19.969643000000001</v>
      </c>
      <c r="Y137" s="1">
        <v>2444</v>
      </c>
      <c r="Z137" s="1">
        <v>9.7901810000000005</v>
      </c>
      <c r="AB137" s="1">
        <v>9.8650570000000002</v>
      </c>
      <c r="AD137" s="1">
        <v>2444</v>
      </c>
      <c r="AE137" s="1">
        <v>20.766638</v>
      </c>
      <c r="AF137" s="1">
        <f t="shared" si="5"/>
        <v>0</v>
      </c>
      <c r="AI137" s="22">
        <v>1331</v>
      </c>
      <c r="AJ137" s="22">
        <v>442.07330300000001</v>
      </c>
      <c r="AK137" s="1">
        <v>534.69152799999995</v>
      </c>
    </row>
    <row r="138" spans="1:37" ht="15.75" x14ac:dyDescent="0.25">
      <c r="A138" s="1" t="s">
        <v>530</v>
      </c>
      <c r="B138" s="1">
        <v>1330</v>
      </c>
      <c r="C138" s="1" t="s">
        <v>531</v>
      </c>
      <c r="D138" s="1" t="str">
        <f t="shared" si="4"/>
        <v>MK</v>
      </c>
      <c r="E138" s="23">
        <v>52.5</v>
      </c>
      <c r="F138" s="23">
        <f>SUMIF([2]RouteID_Conversion!$P$2:$P$745,[2]MD_BoardingByRoute!D138,[2]RouteID_Conversion!$Q$2:$Q$745)</f>
        <v>11.449955821037271</v>
      </c>
      <c r="I138" s="1">
        <v>204</v>
      </c>
      <c r="J138" s="1">
        <v>50.938159942600002</v>
      </c>
      <c r="K138" s="1">
        <v>30.972127914400001</v>
      </c>
      <c r="L138" s="23">
        <v>0</v>
      </c>
      <c r="M138" s="23">
        <v>242.5</v>
      </c>
      <c r="N138" s="22"/>
      <c r="O138" s="22"/>
      <c r="S138" s="22">
        <v>1345</v>
      </c>
      <c r="T138" s="22">
        <v>266.92657500000001</v>
      </c>
      <c r="U138" s="1">
        <v>2501</v>
      </c>
      <c r="V138" s="1">
        <v>2501</v>
      </c>
      <c r="W138" s="1">
        <v>376.984283</v>
      </c>
      <c r="X138" s="1">
        <v>441.60900900000001</v>
      </c>
      <c r="Y138" s="1">
        <v>2501</v>
      </c>
      <c r="Z138" s="1">
        <v>333.67169200000001</v>
      </c>
      <c r="AB138" s="1">
        <v>333.784515</v>
      </c>
      <c r="AD138" s="1">
        <v>2501</v>
      </c>
      <c r="AE138" s="1">
        <v>376.984283</v>
      </c>
      <c r="AF138" s="1">
        <f t="shared" si="5"/>
        <v>0</v>
      </c>
      <c r="AI138" s="22">
        <v>1345</v>
      </c>
      <c r="AJ138" s="22">
        <v>266.92657500000001</v>
      </c>
      <c r="AK138" s="1">
        <v>304.48147599999999</v>
      </c>
    </row>
    <row r="139" spans="1:37" ht="15.75" x14ac:dyDescent="0.25">
      <c r="A139" s="1" t="s">
        <v>532</v>
      </c>
      <c r="B139" s="1">
        <v>1331</v>
      </c>
      <c r="C139" s="1" t="s">
        <v>533</v>
      </c>
      <c r="D139" s="1" t="str">
        <f t="shared" si="4"/>
        <v>MK</v>
      </c>
      <c r="E139" s="23">
        <v>486.6</v>
      </c>
      <c r="F139" s="23">
        <f>SUMIF([2]RouteID_Conversion!$P$2:$P$745,[2]MD_BoardingByRoute!D139,[2]RouteID_Conversion!$Q$2:$Q$745)</f>
        <v>199.33814716339089</v>
      </c>
      <c r="I139" s="1">
        <v>205</v>
      </c>
      <c r="J139" s="1">
        <v>51.157554626500001</v>
      </c>
      <c r="K139" s="1">
        <v>36.314624786400003</v>
      </c>
      <c r="L139" s="23">
        <v>14.1</v>
      </c>
      <c r="M139" s="23">
        <v>1034.7</v>
      </c>
      <c r="N139" s="22"/>
      <c r="O139" s="22"/>
      <c r="S139" s="22">
        <v>1346</v>
      </c>
      <c r="T139" s="22">
        <v>332.21649200000002</v>
      </c>
      <c r="U139" s="1">
        <v>2603</v>
      </c>
      <c r="V139" s="1">
        <v>2603</v>
      </c>
      <c r="W139" s="1">
        <v>2.6979280000000001</v>
      </c>
      <c r="X139" s="1">
        <v>4.3430650000000002</v>
      </c>
      <c r="Y139" s="1">
        <v>2603</v>
      </c>
      <c r="Z139" s="1">
        <v>3.620654</v>
      </c>
      <c r="AB139" s="1">
        <v>3.7079879999999998</v>
      </c>
      <c r="AD139" s="1">
        <v>2603</v>
      </c>
      <c r="AE139" s="1">
        <v>2.6979280000000001</v>
      </c>
      <c r="AF139" s="1">
        <f t="shared" si="5"/>
        <v>0</v>
      </c>
      <c r="AI139" s="22">
        <v>1346</v>
      </c>
      <c r="AJ139" s="22">
        <v>332.21649200000002</v>
      </c>
      <c r="AK139" s="1">
        <v>392.26669299999998</v>
      </c>
    </row>
    <row r="140" spans="1:37" ht="15.75" x14ac:dyDescent="0.25">
      <c r="A140" s="1" t="s">
        <v>536</v>
      </c>
      <c r="B140" s="1">
        <v>1345</v>
      </c>
      <c r="C140" s="1" t="s">
        <v>537</v>
      </c>
      <c r="D140" s="1" t="str">
        <f t="shared" si="4"/>
        <v>MK</v>
      </c>
      <c r="E140" s="23">
        <v>636.9</v>
      </c>
      <c r="F140" s="23">
        <f>SUMIF([2]RouteID_Conversion!$P$2:$P$745,[2]MD_BoardingByRoute!D140,[2]RouteID_Conversion!$Q$2:$Q$745)</f>
        <v>218.8501472473142</v>
      </c>
      <c r="I140" s="1">
        <v>207</v>
      </c>
      <c r="J140" s="1">
        <v>71.854705810499993</v>
      </c>
      <c r="K140" s="1">
        <v>32.327842712399999</v>
      </c>
      <c r="L140" s="23">
        <v>18.5</v>
      </c>
      <c r="M140" s="23">
        <v>1319.5</v>
      </c>
      <c r="N140" s="22"/>
      <c r="O140" s="22"/>
      <c r="S140" s="22">
        <v>1348</v>
      </c>
      <c r="T140" s="22">
        <v>616.06201199999998</v>
      </c>
      <c r="U140" s="1">
        <v>3105</v>
      </c>
      <c r="V140" s="1">
        <v>3105</v>
      </c>
      <c r="W140" s="1">
        <v>586.65344200000004</v>
      </c>
      <c r="X140" s="1">
        <v>617.49920699999996</v>
      </c>
      <c r="Y140" s="1">
        <v>3105</v>
      </c>
      <c r="Z140" s="1">
        <v>465.277985</v>
      </c>
      <c r="AB140" s="1">
        <v>467.77087399999999</v>
      </c>
      <c r="AD140" s="1">
        <v>3105</v>
      </c>
      <c r="AE140" s="1">
        <v>586.65344200000004</v>
      </c>
      <c r="AF140" s="1">
        <f t="shared" si="5"/>
        <v>0</v>
      </c>
      <c r="AI140" s="22">
        <v>1348</v>
      </c>
      <c r="AJ140" s="22">
        <v>616.06201199999998</v>
      </c>
      <c r="AK140" s="1">
        <v>729.55291699999998</v>
      </c>
    </row>
    <row r="141" spans="1:37" ht="15.75" x14ac:dyDescent="0.25">
      <c r="A141" s="1" t="s">
        <v>538</v>
      </c>
      <c r="B141" s="1">
        <v>1346</v>
      </c>
      <c r="C141" s="1" t="s">
        <v>539</v>
      </c>
      <c r="D141" s="1" t="str">
        <f t="shared" si="4"/>
        <v>MK</v>
      </c>
      <c r="E141" s="23">
        <v>634.1</v>
      </c>
      <c r="F141" s="23">
        <f>SUMIF([2]RouteID_Conversion!$P$2:$P$745,[2]MD_BoardingByRoute!D141,[2]RouteID_Conversion!$Q$2:$Q$745)</f>
        <v>318.00393116474072</v>
      </c>
      <c r="I141" s="1">
        <v>208</v>
      </c>
      <c r="J141" s="1">
        <v>134.03993225100001</v>
      </c>
      <c r="K141" s="1">
        <v>31.080951690700001</v>
      </c>
      <c r="L141" s="23">
        <v>43.2</v>
      </c>
      <c r="M141" s="23">
        <v>1412.8</v>
      </c>
      <c r="N141" s="22"/>
      <c r="O141" s="22"/>
      <c r="S141" s="22">
        <v>1355</v>
      </c>
      <c r="T141" s="22">
        <v>513.93102999999996</v>
      </c>
      <c r="U141" s="1">
        <v>3106</v>
      </c>
      <c r="V141" s="1">
        <v>3106</v>
      </c>
      <c r="W141" s="1">
        <v>513.97857699999997</v>
      </c>
      <c r="X141" s="1">
        <v>537.89843800000006</v>
      </c>
      <c r="Y141" s="1">
        <v>3106</v>
      </c>
      <c r="Z141" s="1">
        <v>406.68386800000002</v>
      </c>
      <c r="AB141" s="1">
        <v>408.81210299999998</v>
      </c>
      <c r="AD141" s="1">
        <v>3106</v>
      </c>
      <c r="AE141" s="1">
        <v>513.97857699999997</v>
      </c>
      <c r="AF141" s="1">
        <f t="shared" si="5"/>
        <v>0</v>
      </c>
      <c r="AI141" s="22">
        <v>1355</v>
      </c>
      <c r="AJ141" s="22">
        <v>513.93102999999996</v>
      </c>
      <c r="AK141" s="1">
        <v>532.36413600000003</v>
      </c>
    </row>
    <row r="142" spans="1:37" ht="15.75" x14ac:dyDescent="0.25">
      <c r="A142" s="1" t="s">
        <v>540</v>
      </c>
      <c r="B142" s="1">
        <v>1347</v>
      </c>
      <c r="C142" s="1" t="s">
        <v>541</v>
      </c>
      <c r="D142" s="1" t="str">
        <f t="shared" si="4"/>
        <v>MK</v>
      </c>
      <c r="E142" s="23">
        <v>439.7000000000005</v>
      </c>
      <c r="F142" s="23">
        <f>SUMIF([2]RouteID_Conversion!$P$2:$P$745,[2]MD_BoardingByRoute!D142,[2]RouteID_Conversion!$Q$2:$Q$745)</f>
        <v>493.42427825927587</v>
      </c>
      <c r="I142" s="1">
        <v>209</v>
      </c>
      <c r="J142" s="1">
        <v>14.956404686000001</v>
      </c>
      <c r="K142" s="1">
        <v>41.166793823200003</v>
      </c>
      <c r="L142" s="23">
        <v>57.6</v>
      </c>
      <c r="M142" s="23">
        <v>1229.5</v>
      </c>
      <c r="N142" s="22"/>
      <c r="O142" s="22"/>
      <c r="S142" s="22">
        <v>1358</v>
      </c>
      <c r="T142" s="22">
        <v>2724.4709469999998</v>
      </c>
      <c r="U142" s="1">
        <v>3110</v>
      </c>
      <c r="V142" s="1">
        <v>3110</v>
      </c>
      <c r="W142" s="1">
        <v>204.66188</v>
      </c>
      <c r="X142" s="1">
        <v>226.44650300000001</v>
      </c>
      <c r="Y142" s="1">
        <v>3110</v>
      </c>
      <c r="Z142" s="1">
        <v>186.46757500000001</v>
      </c>
      <c r="AB142" s="1">
        <v>187.60974100000001</v>
      </c>
      <c r="AD142" s="1">
        <v>3110</v>
      </c>
      <c r="AE142" s="1">
        <v>204.66188</v>
      </c>
      <c r="AF142" s="1">
        <f t="shared" si="5"/>
        <v>0</v>
      </c>
      <c r="AI142" s="22">
        <v>1358</v>
      </c>
      <c r="AJ142" s="22">
        <v>2724.4709469999998</v>
      </c>
      <c r="AK142" s="1">
        <v>3349.130615</v>
      </c>
    </row>
    <row r="143" spans="1:37" ht="15.75" x14ac:dyDescent="0.25">
      <c r="A143" s="1" t="s">
        <v>542</v>
      </c>
      <c r="B143" s="1">
        <v>1348</v>
      </c>
      <c r="C143" s="1" t="s">
        <v>543</v>
      </c>
      <c r="D143" s="1" t="str">
        <f t="shared" si="4"/>
        <v>MK</v>
      </c>
      <c r="E143" s="23">
        <v>538.9</v>
      </c>
      <c r="F143" s="23">
        <f>SUMIF([2]RouteID_Conversion!$P$2:$P$745,[2]MD_BoardingByRoute!D143,[2]RouteID_Conversion!$Q$2:$Q$745)</f>
        <v>494.93317413329964</v>
      </c>
      <c r="I143" s="1">
        <v>210</v>
      </c>
      <c r="J143" s="1">
        <v>59.859878539999997</v>
      </c>
      <c r="K143" s="1">
        <v>43.022560119600001</v>
      </c>
      <c r="L143" s="23">
        <v>33.6</v>
      </c>
      <c r="M143" s="23">
        <v>1303.2</v>
      </c>
      <c r="N143" s="22"/>
      <c r="O143" s="22"/>
      <c r="S143" s="22">
        <v>1372</v>
      </c>
      <c r="T143" s="22">
        <v>1161.0823969999999</v>
      </c>
      <c r="U143" s="1">
        <v>3112</v>
      </c>
      <c r="V143" s="1">
        <v>3112</v>
      </c>
      <c r="W143" s="1">
        <v>388.17010499999998</v>
      </c>
      <c r="X143" s="1">
        <v>416.79296900000003</v>
      </c>
      <c r="Y143" s="1">
        <v>3112</v>
      </c>
      <c r="Z143" s="1">
        <v>331.76260400000001</v>
      </c>
      <c r="AB143" s="1">
        <v>332.76599099999999</v>
      </c>
      <c r="AD143" s="1">
        <v>3112</v>
      </c>
      <c r="AE143" s="1">
        <v>388.17010499999998</v>
      </c>
      <c r="AF143" s="1">
        <f t="shared" si="5"/>
        <v>0</v>
      </c>
      <c r="AI143" s="22">
        <v>1372</v>
      </c>
      <c r="AJ143" s="22">
        <v>1161.0823969999999</v>
      </c>
      <c r="AK143" s="1">
        <v>1053.736572</v>
      </c>
    </row>
    <row r="144" spans="1:37" ht="15.75" x14ac:dyDescent="0.25">
      <c r="A144" s="1" t="s">
        <v>544</v>
      </c>
      <c r="B144" s="1">
        <v>1355</v>
      </c>
      <c r="C144" s="1" t="s">
        <v>545</v>
      </c>
      <c r="D144" s="1" t="str">
        <f t="shared" si="4"/>
        <v>MK</v>
      </c>
      <c r="E144" s="23">
        <v>5.4</v>
      </c>
      <c r="F144" s="23">
        <f>SUMIF([2]RouteID_Conversion!$P$2:$P$745,[2]MD_BoardingByRoute!D144,[2]RouteID_Conversion!$Q$2:$Q$745)</f>
        <v>25.350028991699158</v>
      </c>
      <c r="I144" s="1">
        <v>211</v>
      </c>
      <c r="J144" s="1">
        <v>119.8176651</v>
      </c>
      <c r="K144" s="1">
        <v>63.887306213400002</v>
      </c>
      <c r="L144" s="23">
        <v>3.2</v>
      </c>
      <c r="M144" s="23">
        <v>853.2</v>
      </c>
      <c r="N144" s="22"/>
      <c r="O144" s="22"/>
      <c r="S144" s="22">
        <v>1373</v>
      </c>
      <c r="T144" s="22">
        <v>460.68576000000002</v>
      </c>
      <c r="U144" s="1">
        <v>3113</v>
      </c>
      <c r="V144" s="1">
        <v>3113</v>
      </c>
      <c r="W144" s="1">
        <v>1327.8260499999999</v>
      </c>
      <c r="X144" s="1">
        <v>1410.2338870000001</v>
      </c>
      <c r="Y144" s="1">
        <v>3113</v>
      </c>
      <c r="Z144" s="1">
        <v>1148.9819339999999</v>
      </c>
      <c r="AB144" s="1">
        <v>1151.98938</v>
      </c>
      <c r="AD144" s="1">
        <v>3113</v>
      </c>
      <c r="AE144" s="1">
        <v>1327.8260499999999</v>
      </c>
      <c r="AF144" s="1">
        <f t="shared" si="5"/>
        <v>0</v>
      </c>
      <c r="AI144" s="22">
        <v>1373</v>
      </c>
      <c r="AJ144" s="22">
        <v>460.68576000000002</v>
      </c>
      <c r="AK144" s="1">
        <v>624.76245100000006</v>
      </c>
    </row>
    <row r="145" spans="1:37" ht="15.75" x14ac:dyDescent="0.25">
      <c r="A145" s="1" t="s">
        <v>546</v>
      </c>
      <c r="B145" s="1">
        <v>1358</v>
      </c>
      <c r="C145" s="1" t="s">
        <v>547</v>
      </c>
      <c r="D145" s="1" t="str">
        <f t="shared" si="4"/>
        <v>MK</v>
      </c>
      <c r="E145" s="23">
        <v>2890.9</v>
      </c>
      <c r="F145" s="23">
        <f>SUMIF([2]RouteID_Conversion!$P$2:$P$745,[2]MD_BoardingByRoute!D145,[2]RouteID_Conversion!$Q$2:$Q$745)</f>
        <v>4811.8350219726544</v>
      </c>
      <c r="I145" s="1">
        <v>212</v>
      </c>
      <c r="J145" s="1">
        <v>84.579040527299995</v>
      </c>
      <c r="K145" s="1">
        <v>60.951652526899998</v>
      </c>
      <c r="L145" s="23">
        <v>424</v>
      </c>
      <c r="M145" s="23">
        <v>8384.7000000000007</v>
      </c>
      <c r="N145" s="22"/>
      <c r="O145" s="22"/>
      <c r="S145" s="22">
        <v>1600</v>
      </c>
      <c r="T145" s="22">
        <v>33.817646000000003</v>
      </c>
      <c r="U145" s="1">
        <v>3116</v>
      </c>
      <c r="V145" s="1">
        <v>3116</v>
      </c>
      <c r="W145" s="1">
        <v>1593.224731</v>
      </c>
      <c r="X145" s="1">
        <v>1773.369995</v>
      </c>
      <c r="Y145" s="1">
        <v>3116</v>
      </c>
      <c r="Z145" s="1">
        <v>1447.744385</v>
      </c>
      <c r="AB145" s="1">
        <v>1457.1914059999999</v>
      </c>
      <c r="AD145" s="1">
        <v>3116</v>
      </c>
      <c r="AE145" s="1">
        <v>1593.224731</v>
      </c>
      <c r="AF145" s="1">
        <f t="shared" si="5"/>
        <v>0</v>
      </c>
      <c r="AI145" s="22">
        <v>1600</v>
      </c>
      <c r="AJ145" s="22">
        <v>33.817646000000003</v>
      </c>
      <c r="AK145" s="1">
        <v>61.044842000000003</v>
      </c>
    </row>
    <row r="146" spans="1:37" ht="15.75" x14ac:dyDescent="0.25">
      <c r="A146" s="1" t="s">
        <v>548</v>
      </c>
      <c r="B146" s="1">
        <v>1372</v>
      </c>
      <c r="C146" s="1" t="s">
        <v>549</v>
      </c>
      <c r="D146" s="1" t="str">
        <f t="shared" si="4"/>
        <v>MK</v>
      </c>
      <c r="E146" s="23">
        <v>1442</v>
      </c>
      <c r="F146" s="23">
        <f>SUMIF([2]RouteID_Conversion!$P$2:$P$745,[2]MD_BoardingByRoute!D146,[2]RouteID_Conversion!$Q$2:$Q$745)</f>
        <v>1426.471798896787</v>
      </c>
      <c r="I146" s="1">
        <v>213</v>
      </c>
      <c r="J146" s="1">
        <v>146.882324219</v>
      </c>
      <c r="K146" s="1">
        <v>54.3793907166</v>
      </c>
      <c r="L146" s="23">
        <v>24.9</v>
      </c>
      <c r="M146" s="23">
        <v>3821.7</v>
      </c>
      <c r="N146" s="22"/>
      <c r="O146" s="22"/>
      <c r="S146" s="22">
        <v>1661</v>
      </c>
      <c r="T146" s="22">
        <v>5.7860680000000002</v>
      </c>
      <c r="U146" s="1">
        <v>3118</v>
      </c>
      <c r="V146" s="1">
        <v>3118</v>
      </c>
      <c r="W146" s="1">
        <v>887.07025099999998</v>
      </c>
      <c r="X146" s="1">
        <v>946.24371299999996</v>
      </c>
      <c r="Y146" s="1">
        <v>3118</v>
      </c>
      <c r="Z146" s="1">
        <v>742.71490500000004</v>
      </c>
      <c r="AB146" s="1">
        <v>747.06671100000005</v>
      </c>
      <c r="AD146" s="1">
        <v>3118</v>
      </c>
      <c r="AE146" s="1">
        <v>887.07025099999998</v>
      </c>
      <c r="AF146" s="1">
        <f t="shared" si="5"/>
        <v>0</v>
      </c>
      <c r="AI146" s="22">
        <v>1661</v>
      </c>
      <c r="AJ146" s="22">
        <v>5.7860680000000002</v>
      </c>
      <c r="AK146" s="1">
        <v>7.165724</v>
      </c>
    </row>
    <row r="147" spans="1:37" ht="15.75" x14ac:dyDescent="0.25">
      <c r="A147" s="1" t="s">
        <v>550</v>
      </c>
      <c r="B147" s="1">
        <v>1373</v>
      </c>
      <c r="C147" s="1" t="s">
        <v>551</v>
      </c>
      <c r="D147" s="1" t="str">
        <f t="shared" si="4"/>
        <v>MK</v>
      </c>
      <c r="E147" s="23">
        <v>150.19999999999999</v>
      </c>
      <c r="F147" s="23">
        <f>SUMIF([2]RouteID_Conversion!$P$2:$P$745,[2]MD_BoardingByRoute!D147,[2]RouteID_Conversion!$Q$2:$Q$745)</f>
        <v>125.81455659866317</v>
      </c>
      <c r="I147" s="1">
        <v>214</v>
      </c>
      <c r="J147" s="1">
        <v>34.493328094500001</v>
      </c>
      <c r="K147" s="1">
        <v>37.188869476299999</v>
      </c>
      <c r="L147" s="23">
        <v>0</v>
      </c>
      <c r="M147" s="23">
        <v>779.2</v>
      </c>
      <c r="N147" s="22"/>
      <c r="O147" s="22"/>
      <c r="S147" s="22">
        <v>1915</v>
      </c>
      <c r="T147" s="22">
        <v>150.88880900000001</v>
      </c>
      <c r="U147" s="1">
        <v>3119</v>
      </c>
      <c r="V147" s="1">
        <v>3119</v>
      </c>
      <c r="W147" s="1">
        <v>110.57442500000001</v>
      </c>
      <c r="X147" s="1">
        <v>121.756561</v>
      </c>
      <c r="Y147" s="1">
        <v>3119</v>
      </c>
      <c r="Z147" s="1">
        <v>98.459907999999999</v>
      </c>
      <c r="AB147" s="1">
        <v>98.798148999999995</v>
      </c>
      <c r="AD147" s="1">
        <v>3119</v>
      </c>
      <c r="AE147" s="1">
        <v>110.57442500000001</v>
      </c>
      <c r="AF147" s="1">
        <f t="shared" si="5"/>
        <v>0</v>
      </c>
      <c r="AI147" s="22">
        <v>1915</v>
      </c>
      <c r="AJ147" s="22">
        <v>150.88880900000001</v>
      </c>
      <c r="AK147" s="1">
        <v>229.529877</v>
      </c>
    </row>
    <row r="148" spans="1:37" ht="15.75" x14ac:dyDescent="0.25">
      <c r="A148" s="1" t="s">
        <v>554</v>
      </c>
      <c r="B148" s="1">
        <v>1661</v>
      </c>
      <c r="C148" s="1" t="s">
        <v>555</v>
      </c>
      <c r="D148" s="1" t="str">
        <f t="shared" si="4"/>
        <v>MK</v>
      </c>
      <c r="E148" s="23">
        <v>3.2</v>
      </c>
      <c r="F148" s="23">
        <f>SUMIF([2]RouteID_Conversion!$P$2:$P$745,[2]MD_BoardingByRoute!D148,[2]RouteID_Conversion!$Q$2:$Q$745)</f>
        <v>13.240681923925862</v>
      </c>
      <c r="I148" s="1">
        <v>216</v>
      </c>
      <c r="J148" s="1">
        <v>5.3715109825100003</v>
      </c>
      <c r="K148" s="1">
        <v>26.022899627699999</v>
      </c>
      <c r="L148" s="23">
        <v>0</v>
      </c>
      <c r="M148" s="23">
        <v>17</v>
      </c>
      <c r="N148" s="22"/>
      <c r="O148" s="22"/>
      <c r="S148" s="22">
        <v>1941</v>
      </c>
      <c r="T148" s="22">
        <v>204.66632100000001</v>
      </c>
      <c r="U148" s="1">
        <v>3121</v>
      </c>
      <c r="V148" s="1">
        <v>3121</v>
      </c>
      <c r="W148" s="1">
        <v>90.934235000000001</v>
      </c>
      <c r="X148" s="1">
        <v>93.016220000000004</v>
      </c>
      <c r="Y148" s="1">
        <v>3121</v>
      </c>
      <c r="Z148" s="1">
        <v>65.660820000000001</v>
      </c>
      <c r="AB148" s="1">
        <v>65.988640000000004</v>
      </c>
      <c r="AD148" s="1">
        <v>3121</v>
      </c>
      <c r="AE148" s="1">
        <v>90.934235000000001</v>
      </c>
      <c r="AF148" s="1">
        <f t="shared" si="5"/>
        <v>0</v>
      </c>
      <c r="AI148" s="22">
        <v>1941</v>
      </c>
      <c r="AJ148" s="22">
        <v>204.66632100000001</v>
      </c>
      <c r="AK148" s="1">
        <v>186.31366</v>
      </c>
    </row>
    <row r="149" spans="1:37" ht="15.75" x14ac:dyDescent="0.25">
      <c r="A149" s="1" t="s">
        <v>556</v>
      </c>
      <c r="B149" s="1">
        <v>1915</v>
      </c>
      <c r="C149" s="1" t="s">
        <v>557</v>
      </c>
      <c r="D149" s="1" t="str">
        <f t="shared" si="4"/>
        <v>MK</v>
      </c>
      <c r="E149" s="23">
        <v>108.4</v>
      </c>
      <c r="F149" s="23">
        <f>SUMIF([2]RouteID_Conversion!$P$2:$P$745,[2]MD_BoardingByRoute!D149,[2]RouteID_Conversion!$Q$2:$Q$745)</f>
        <v>28.882336258888142</v>
      </c>
      <c r="I149" s="1">
        <v>217</v>
      </c>
      <c r="J149" s="1">
        <v>7.2724208831799997</v>
      </c>
      <c r="K149" s="1">
        <v>40.875431060799997</v>
      </c>
      <c r="L149" s="23">
        <v>24.7</v>
      </c>
      <c r="M149" s="23">
        <v>362.9</v>
      </c>
      <c r="N149" s="22"/>
      <c r="O149" s="22"/>
      <c r="S149" s="22">
        <v>2001</v>
      </c>
      <c r="T149" s="22">
        <v>3099.3122560000002</v>
      </c>
      <c r="U149" s="1">
        <v>3130</v>
      </c>
      <c r="V149" s="1">
        <v>3130</v>
      </c>
      <c r="W149" s="1">
        <v>244.71608000000001</v>
      </c>
      <c r="X149" s="1">
        <v>254.80508399999999</v>
      </c>
      <c r="Y149" s="1">
        <v>3130</v>
      </c>
      <c r="Z149" s="1">
        <v>196.76731899999999</v>
      </c>
      <c r="AB149" s="1">
        <v>195.86479199999999</v>
      </c>
      <c r="AD149" s="1">
        <v>3130</v>
      </c>
      <c r="AE149" s="1">
        <v>244.71608000000001</v>
      </c>
      <c r="AF149" s="1">
        <f t="shared" si="5"/>
        <v>0</v>
      </c>
      <c r="AI149" s="22">
        <v>2001</v>
      </c>
      <c r="AJ149" s="22">
        <v>3099.3122560000002</v>
      </c>
      <c r="AK149" s="1">
        <v>3720.3103030000002</v>
      </c>
    </row>
    <row r="150" spans="1:37" ht="15.75" x14ac:dyDescent="0.25">
      <c r="A150" s="1" t="s">
        <v>558</v>
      </c>
      <c r="B150" s="1">
        <v>1921</v>
      </c>
      <c r="C150" s="1" t="s">
        <v>559</v>
      </c>
      <c r="D150" s="1" t="str">
        <f t="shared" si="4"/>
        <v>MK</v>
      </c>
      <c r="E150" s="23">
        <v>88.1</v>
      </c>
      <c r="F150" s="23">
        <f>SUMIF([2]RouteID_Conversion!$P$2:$P$745,[2]MD_BoardingByRoute!D150,[2]RouteID_Conversion!$Q$2:$Q$745)</f>
        <v>166.12105703353848</v>
      </c>
      <c r="I150" s="1">
        <v>218</v>
      </c>
      <c r="J150" s="1">
        <v>36.3620986938</v>
      </c>
      <c r="K150" s="1">
        <v>40.243335723900003</v>
      </c>
      <c r="L150" s="23">
        <v>4.2</v>
      </c>
      <c r="M150" s="23">
        <v>282.2</v>
      </c>
      <c r="N150" s="22"/>
      <c r="O150" s="22"/>
      <c r="S150" s="22">
        <v>2002</v>
      </c>
      <c r="T150" s="22">
        <v>1505.394043</v>
      </c>
      <c r="U150" s="1">
        <v>3131</v>
      </c>
      <c r="V150" s="1">
        <v>3131</v>
      </c>
      <c r="W150" s="1">
        <v>436.05721999999997</v>
      </c>
      <c r="X150" s="1">
        <v>440.72412100000003</v>
      </c>
      <c r="Y150" s="1">
        <v>3131</v>
      </c>
      <c r="Z150" s="1">
        <v>359.18862899999999</v>
      </c>
      <c r="AB150" s="1">
        <v>359.62042200000002</v>
      </c>
      <c r="AD150" s="1">
        <v>3131</v>
      </c>
      <c r="AE150" s="1">
        <v>436.05721999999997</v>
      </c>
      <c r="AF150" s="1">
        <f t="shared" si="5"/>
        <v>0</v>
      </c>
      <c r="AI150" s="22">
        <v>2002</v>
      </c>
      <c r="AJ150" s="22">
        <v>1505.394043</v>
      </c>
      <c r="AK150" s="1">
        <v>1888.5360109999999</v>
      </c>
    </row>
    <row r="151" spans="1:37" ht="15.75" x14ac:dyDescent="0.25">
      <c r="A151" s="1" t="s">
        <v>562</v>
      </c>
      <c r="B151" s="1">
        <v>1952</v>
      </c>
      <c r="C151" s="1" t="s">
        <v>563</v>
      </c>
      <c r="D151" s="1" t="str">
        <f t="shared" si="4"/>
        <v>MK</v>
      </c>
      <c r="E151" s="23">
        <v>37.1</v>
      </c>
      <c r="F151" s="23">
        <f>SUMIF([2]RouteID_Conversion!$P$2:$P$745,[2]MD_BoardingByRoute!D151,[2]RouteID_Conversion!$Q$2:$Q$745)</f>
        <v>24.416028022766099</v>
      </c>
      <c r="I151" s="1">
        <v>220</v>
      </c>
      <c r="J151" s="1">
        <v>7.1914019584700002</v>
      </c>
      <c r="K151" s="1">
        <v>35.673313140899999</v>
      </c>
      <c r="L151" s="23">
        <v>95.8</v>
      </c>
      <c r="M151" s="23">
        <v>280.3</v>
      </c>
      <c r="N151" s="22"/>
      <c r="O151" s="22"/>
      <c r="S151" s="22">
        <v>2010</v>
      </c>
      <c r="T151" s="22">
        <v>263.101654</v>
      </c>
      <c r="U151" s="1">
        <v>3202</v>
      </c>
      <c r="V151" s="1">
        <v>3202</v>
      </c>
      <c r="W151" s="1">
        <v>1260.524658</v>
      </c>
      <c r="X151" s="1">
        <v>1445.355957</v>
      </c>
      <c r="Y151" s="1">
        <v>3202</v>
      </c>
      <c r="Z151" s="1">
        <v>1184.9433590000001</v>
      </c>
      <c r="AB151" s="1">
        <v>1183.5517580000001</v>
      </c>
      <c r="AD151" s="1">
        <v>3202</v>
      </c>
      <c r="AE151" s="1">
        <v>1260.524658</v>
      </c>
      <c r="AF151" s="1">
        <f t="shared" si="5"/>
        <v>0</v>
      </c>
      <c r="AI151" s="22">
        <v>2010</v>
      </c>
      <c r="AJ151" s="22">
        <v>263.101654</v>
      </c>
      <c r="AK151" s="1">
        <v>307.66522200000003</v>
      </c>
    </row>
    <row r="152" spans="1:37" ht="15.75" x14ac:dyDescent="0.25">
      <c r="A152" s="1" t="s">
        <v>994</v>
      </c>
      <c r="B152" s="1">
        <v>1975</v>
      </c>
      <c r="C152" s="1" t="s">
        <v>995</v>
      </c>
      <c r="D152" s="1" t="str">
        <f t="shared" si="4"/>
        <v>WF</v>
      </c>
      <c r="E152" s="23">
        <v>260</v>
      </c>
      <c r="F152" s="23">
        <f>SUMIF([2]RouteID_Conversion!$P$2:$P$745,[2]MD_BoardingByRoute!D152,[2]RouteID_Conversion!$Q$2:$Q$745)</f>
        <v>0</v>
      </c>
      <c r="G152" s="1">
        <v>68.859336853000002</v>
      </c>
      <c r="I152" s="1">
        <v>448</v>
      </c>
      <c r="J152" s="1">
        <v>113.78639984100001</v>
      </c>
      <c r="K152" s="1">
        <v>68.147445678699995</v>
      </c>
      <c r="L152" s="23"/>
      <c r="M152" s="23">
        <v>520</v>
      </c>
      <c r="N152" s="22"/>
      <c r="O152" s="22"/>
      <c r="S152" s="22"/>
      <c r="AB152" s="1">
        <v>240.25775100000001</v>
      </c>
      <c r="AD152" s="1">
        <v>3221</v>
      </c>
      <c r="AE152" s="1">
        <v>260.39163200000002</v>
      </c>
      <c r="AF152" s="1">
        <f t="shared" si="5"/>
        <v>-3221</v>
      </c>
      <c r="AI152" s="22">
        <v>2011</v>
      </c>
      <c r="AJ152" s="22">
        <v>355.983856</v>
      </c>
      <c r="AK152" s="1">
        <v>408.76611300000002</v>
      </c>
    </row>
    <row r="153" spans="1:37" ht="15.75" x14ac:dyDescent="0.25">
      <c r="A153" s="1" t="s">
        <v>564</v>
      </c>
      <c r="B153" s="1">
        <v>2001</v>
      </c>
      <c r="C153" s="1" t="s">
        <v>565</v>
      </c>
      <c r="D153" s="1" t="str">
        <f t="shared" si="4"/>
        <v>PT</v>
      </c>
      <c r="E153" s="23">
        <v>3270.727272727273</v>
      </c>
      <c r="F153" s="23">
        <f>SUMIF([2]RouteID_Conversion!$P$2:$P$745,[2]MD_BoardingByRoute!D153,[2]RouteID_Conversion!$Q$2:$Q$745)</f>
        <v>3448.7446746826145</v>
      </c>
      <c r="I153" s="1">
        <v>221</v>
      </c>
      <c r="J153" s="1">
        <v>48.287574768100001</v>
      </c>
      <c r="K153" s="1">
        <v>46.684043884300003</v>
      </c>
      <c r="L153" s="23">
        <v>442.18181818181819</v>
      </c>
      <c r="M153" s="23">
        <v>7922.0909090909099</v>
      </c>
      <c r="N153" s="22"/>
      <c r="O153" s="22"/>
      <c r="S153" s="22">
        <v>2011</v>
      </c>
      <c r="T153" s="22">
        <v>355.983856</v>
      </c>
      <c r="U153" s="1">
        <v>3221</v>
      </c>
      <c r="V153" s="1">
        <v>3221</v>
      </c>
      <c r="W153" s="1">
        <v>260.39163200000002</v>
      </c>
      <c r="X153" s="1">
        <v>294.849243</v>
      </c>
      <c r="Y153" s="1">
        <v>3221</v>
      </c>
      <c r="Z153" s="1">
        <v>240.358521</v>
      </c>
      <c r="AB153" s="1">
        <v>183.367569</v>
      </c>
      <c r="AD153" s="1">
        <v>3222</v>
      </c>
      <c r="AE153" s="1">
        <v>203.81587200000001</v>
      </c>
      <c r="AF153" s="1">
        <f t="shared" si="5"/>
        <v>-1</v>
      </c>
      <c r="AI153" s="22">
        <v>2013</v>
      </c>
      <c r="AJ153" s="22">
        <v>140.596283</v>
      </c>
      <c r="AK153" s="1">
        <v>151.24556000000001</v>
      </c>
    </row>
    <row r="154" spans="1:37" ht="15.75" x14ac:dyDescent="0.25">
      <c r="A154" s="1" t="s">
        <v>566</v>
      </c>
      <c r="B154" s="1">
        <v>2002</v>
      </c>
      <c r="C154" s="1" t="s">
        <v>567</v>
      </c>
      <c r="D154" s="1" t="str">
        <f t="shared" si="4"/>
        <v>PT</v>
      </c>
      <c r="E154" s="23">
        <v>1756.0454545454545</v>
      </c>
      <c r="F154" s="23">
        <f>SUMIF([2]RouteID_Conversion!$P$2:$P$745,[2]MD_BoardingByRoute!D154,[2]RouteID_Conversion!$Q$2:$Q$745)</f>
        <v>1583.591850280759</v>
      </c>
      <c r="I154" s="1">
        <v>222</v>
      </c>
      <c r="J154" s="1">
        <v>26.321115493800001</v>
      </c>
      <c r="K154" s="1">
        <v>41.449489593499997</v>
      </c>
      <c r="L154" s="23">
        <v>113.72727272727272</v>
      </c>
      <c r="M154" s="23">
        <v>3887.5909090909086</v>
      </c>
      <c r="N154" s="22"/>
      <c r="O154" s="22"/>
      <c r="S154" s="22">
        <v>2013</v>
      </c>
      <c r="T154" s="22">
        <v>140.596283</v>
      </c>
      <c r="U154" s="1">
        <v>3222</v>
      </c>
      <c r="V154" s="1">
        <v>3222</v>
      </c>
      <c r="W154" s="1">
        <v>203.81587200000001</v>
      </c>
      <c r="X154" s="1">
        <v>231.764725</v>
      </c>
      <c r="Y154" s="1">
        <v>3222</v>
      </c>
      <c r="Z154" s="1">
        <v>183.29835499999999</v>
      </c>
      <c r="AB154" s="1">
        <v>114.159164</v>
      </c>
      <c r="AD154" s="1">
        <v>3227</v>
      </c>
      <c r="AE154" s="1">
        <v>119.04688299999999</v>
      </c>
      <c r="AF154" s="1">
        <f t="shared" si="5"/>
        <v>-5</v>
      </c>
      <c r="AI154" s="22">
        <v>2016</v>
      </c>
      <c r="AJ154" s="22">
        <v>357.68255599999998</v>
      </c>
      <c r="AK154" s="1">
        <v>394.17904700000003</v>
      </c>
    </row>
    <row r="155" spans="1:37" ht="15.75" x14ac:dyDescent="0.25">
      <c r="A155" s="1" t="s">
        <v>568</v>
      </c>
      <c r="B155" s="1">
        <v>2003</v>
      </c>
      <c r="C155" s="1" t="s">
        <v>569</v>
      </c>
      <c r="D155" s="1" t="str">
        <f t="shared" si="4"/>
        <v>PT</v>
      </c>
      <c r="E155" s="23">
        <v>1464.5</v>
      </c>
      <c r="F155" s="23">
        <f>SUMIF([2]RouteID_Conversion!$P$2:$P$745,[2]MD_BoardingByRoute!D155,[2]RouteID_Conversion!$Q$2:$Q$745)</f>
        <v>1123.7676544189439</v>
      </c>
      <c r="I155" s="1">
        <v>223</v>
      </c>
      <c r="J155" s="1">
        <v>19.7408390045</v>
      </c>
      <c r="K155" s="1">
        <v>41.449489593499997</v>
      </c>
      <c r="L155" s="23">
        <v>92.454545454545453</v>
      </c>
      <c r="M155" s="23">
        <v>3138.4545454545455</v>
      </c>
      <c r="N155" s="22"/>
      <c r="O155" s="22"/>
      <c r="S155" s="22">
        <v>2016</v>
      </c>
      <c r="T155" s="22">
        <v>357.68255599999998</v>
      </c>
      <c r="U155" s="1">
        <v>3227</v>
      </c>
      <c r="V155" s="1">
        <v>3227</v>
      </c>
      <c r="W155" s="1">
        <v>119.04688299999999</v>
      </c>
      <c r="X155" s="1">
        <v>147.215912</v>
      </c>
      <c r="Y155" s="1">
        <v>3227</v>
      </c>
      <c r="Z155" s="1">
        <v>114.297585</v>
      </c>
      <c r="AB155" s="1">
        <v>228.213165</v>
      </c>
      <c r="AD155" s="1">
        <v>3240</v>
      </c>
      <c r="AE155" s="1">
        <v>238.65817300000001</v>
      </c>
      <c r="AF155" s="1">
        <f t="shared" si="5"/>
        <v>-13</v>
      </c>
      <c r="AI155" s="22">
        <v>2026</v>
      </c>
      <c r="AJ155" s="22">
        <v>13.713241999999999</v>
      </c>
      <c r="AK155" s="1">
        <v>16.438330000000001</v>
      </c>
    </row>
    <row r="156" spans="1:37" ht="15.75" x14ac:dyDescent="0.25">
      <c r="A156" s="1" t="s">
        <v>570</v>
      </c>
      <c r="B156" s="1">
        <v>2010</v>
      </c>
      <c r="C156" s="1" t="s">
        <v>571</v>
      </c>
      <c r="D156" s="1" t="str">
        <f t="shared" si="4"/>
        <v>PT</v>
      </c>
      <c r="E156" s="23">
        <v>347.0454545454545</v>
      </c>
      <c r="F156" s="23">
        <f>SUMIF([2]RouteID_Conversion!$P$2:$P$745,[2]MD_BoardingByRoute!D156,[2]RouteID_Conversion!$Q$2:$Q$745)</f>
        <v>137.97523307800282</v>
      </c>
      <c r="I156" s="1">
        <v>224</v>
      </c>
      <c r="J156" s="1">
        <v>16.878654480000002</v>
      </c>
      <c r="K156" s="1">
        <v>20.8600845337</v>
      </c>
      <c r="L156" s="23">
        <v>10.954545454545453</v>
      </c>
      <c r="M156" s="23">
        <v>876.13636363636351</v>
      </c>
      <c r="N156" s="22"/>
      <c r="O156" s="22"/>
      <c r="S156" s="22">
        <v>2026</v>
      </c>
      <c r="T156" s="22">
        <v>13.713241999999999</v>
      </c>
      <c r="U156" s="1">
        <v>3240</v>
      </c>
      <c r="V156" s="1">
        <v>3240</v>
      </c>
      <c r="W156" s="1">
        <v>238.65817300000001</v>
      </c>
      <c r="X156" s="1">
        <v>279.48812900000001</v>
      </c>
      <c r="Y156" s="1">
        <v>3240</v>
      </c>
      <c r="Z156" s="1">
        <v>228.78286700000001</v>
      </c>
      <c r="AB156" s="1">
        <v>23.085816999999999</v>
      </c>
      <c r="AD156" s="1">
        <v>3247</v>
      </c>
      <c r="AE156" s="1">
        <v>2.5021930000000001</v>
      </c>
      <c r="AF156" s="1">
        <f t="shared" si="5"/>
        <v>-7</v>
      </c>
      <c r="AI156" s="22">
        <v>2028</v>
      </c>
      <c r="AJ156" s="22">
        <v>100.87496899999999</v>
      </c>
      <c r="AK156" s="1">
        <v>148.014374</v>
      </c>
    </row>
    <row r="157" spans="1:37" ht="15.75" x14ac:dyDescent="0.25">
      <c r="A157" s="1" t="s">
        <v>572</v>
      </c>
      <c r="B157" s="1">
        <v>2011</v>
      </c>
      <c r="C157" s="1" t="s">
        <v>573</v>
      </c>
      <c r="D157" s="1" t="str">
        <f t="shared" si="4"/>
        <v>PT</v>
      </c>
      <c r="E157" s="23">
        <v>286.36363636363637</v>
      </c>
      <c r="F157" s="23">
        <f>SUMIF([2]RouteID_Conversion!$P$2:$P$745,[2]MD_BoardingByRoute!D157,[2]RouteID_Conversion!$Q$2:$Q$745)</f>
        <v>451.22718238830475</v>
      </c>
      <c r="I157" s="1">
        <v>225</v>
      </c>
      <c r="J157" s="1">
        <v>6.1412124633799996</v>
      </c>
      <c r="K157" s="1">
        <v>27.842617034900002</v>
      </c>
      <c r="L157" s="23">
        <v>54.272727272727266</v>
      </c>
      <c r="M157" s="23">
        <v>765.59090909090901</v>
      </c>
      <c r="N157" s="22"/>
      <c r="O157" s="22"/>
      <c r="S157" s="22">
        <v>2028</v>
      </c>
      <c r="T157" s="22">
        <v>100.87496899999999</v>
      </c>
      <c r="U157" s="1">
        <v>3247</v>
      </c>
      <c r="V157" s="1">
        <v>3247</v>
      </c>
      <c r="W157" s="1">
        <v>2.5021930000000001</v>
      </c>
      <c r="X157" s="1">
        <v>17.904654000000001</v>
      </c>
      <c r="Y157" s="1">
        <v>3247</v>
      </c>
      <c r="Z157" s="1">
        <v>23.591702999999999</v>
      </c>
      <c r="AB157" s="1">
        <v>385.024384</v>
      </c>
      <c r="AD157" s="1">
        <v>3270</v>
      </c>
      <c r="AE157" s="1">
        <v>368.63638300000002</v>
      </c>
      <c r="AF157" s="1">
        <f t="shared" si="5"/>
        <v>-23</v>
      </c>
      <c r="AI157" s="22">
        <v>2041</v>
      </c>
      <c r="AJ157" s="22">
        <v>318.60076900000001</v>
      </c>
      <c r="AK157" s="1">
        <v>402.81411700000001</v>
      </c>
    </row>
    <row r="158" spans="1:37" ht="15.75" x14ac:dyDescent="0.25">
      <c r="A158" s="1" t="s">
        <v>574</v>
      </c>
      <c r="B158" s="1">
        <v>2013</v>
      </c>
      <c r="C158" s="1" t="s">
        <v>575</v>
      </c>
      <c r="D158" s="1" t="str">
        <f t="shared" si="4"/>
        <v>PT</v>
      </c>
      <c r="E158" s="23">
        <v>109.40909090909091</v>
      </c>
      <c r="F158" s="23">
        <f>SUMIF([2]RouteID_Conversion!$P$2:$P$745,[2]MD_BoardingByRoute!D158,[2]RouteID_Conversion!$Q$2:$Q$745)</f>
        <v>117.7368459701536</v>
      </c>
      <c r="I158" s="1">
        <v>226</v>
      </c>
      <c r="J158" s="1">
        <v>12.282424926799999</v>
      </c>
      <c r="K158" s="1">
        <v>21.035255432100001</v>
      </c>
      <c r="L158" s="23">
        <v>6</v>
      </c>
      <c r="M158" s="23">
        <v>310.04545454545456</v>
      </c>
      <c r="N158" s="22"/>
      <c r="O158" s="22"/>
      <c r="S158" s="22">
        <v>2041</v>
      </c>
      <c r="T158" s="22">
        <v>318.60076900000001</v>
      </c>
      <c r="U158" s="1">
        <v>3270</v>
      </c>
      <c r="V158" s="1">
        <v>3270</v>
      </c>
      <c r="W158" s="1">
        <v>368.63638300000002</v>
      </c>
      <c r="X158" s="1">
        <v>452.004974</v>
      </c>
      <c r="Y158" s="1">
        <v>3270</v>
      </c>
      <c r="Z158" s="1">
        <v>385.52185100000003</v>
      </c>
      <c r="AB158" s="1">
        <v>259.405731</v>
      </c>
      <c r="AD158" s="1">
        <v>3275</v>
      </c>
      <c r="AE158" s="1">
        <v>275.16281099999998</v>
      </c>
      <c r="AF158" s="1">
        <f t="shared" si="5"/>
        <v>-5</v>
      </c>
      <c r="AI158" s="22">
        <v>2042</v>
      </c>
      <c r="AJ158" s="22">
        <v>216.52375799999999</v>
      </c>
      <c r="AK158" s="1">
        <v>260.09903000000003</v>
      </c>
    </row>
    <row r="159" spans="1:37" ht="15.75" x14ac:dyDescent="0.25">
      <c r="A159" s="1" t="s">
        <v>576</v>
      </c>
      <c r="B159" s="1">
        <v>2016</v>
      </c>
      <c r="C159" s="1" t="s">
        <v>577</v>
      </c>
      <c r="D159" s="1" t="str">
        <f t="shared" si="4"/>
        <v>PT</v>
      </c>
      <c r="E159" s="23">
        <v>503.04545454545456</v>
      </c>
      <c r="F159" s="23">
        <f>SUMIF([2]RouteID_Conversion!$P$2:$P$745,[2]MD_BoardingByRoute!D159,[2]RouteID_Conversion!$Q$2:$Q$745)</f>
        <v>417.21399688720544</v>
      </c>
      <c r="I159" s="1">
        <v>227</v>
      </c>
      <c r="J159" s="1">
        <v>6.1412124633799996</v>
      </c>
      <c r="K159" s="1">
        <v>20.560747146600001</v>
      </c>
      <c r="L159" s="23">
        <v>9.1818181818181817</v>
      </c>
      <c r="M159" s="23">
        <v>1112.7272727272727</v>
      </c>
      <c r="N159" s="22"/>
      <c r="O159" s="22"/>
      <c r="S159" s="22">
        <v>2042</v>
      </c>
      <c r="T159" s="22">
        <v>216.52375799999999</v>
      </c>
      <c r="U159" s="1">
        <v>3275</v>
      </c>
      <c r="V159" s="1">
        <v>3275</v>
      </c>
      <c r="W159" s="1">
        <v>275.16281099999998</v>
      </c>
      <c r="X159" s="1">
        <v>331.40954599999998</v>
      </c>
      <c r="Y159" s="1">
        <v>3275</v>
      </c>
      <c r="Z159" s="1">
        <v>259.74978599999997</v>
      </c>
      <c r="AB159" s="1">
        <v>399.87939499999999</v>
      </c>
      <c r="AD159" s="1">
        <v>3280</v>
      </c>
      <c r="AE159" s="1">
        <v>464.17175300000002</v>
      </c>
      <c r="AF159" s="1">
        <f t="shared" si="5"/>
        <v>-5</v>
      </c>
      <c r="AI159" s="22">
        <v>2045</v>
      </c>
      <c r="AJ159" s="22">
        <v>133.35905500000001</v>
      </c>
      <c r="AK159" s="1">
        <v>152.31466699999999</v>
      </c>
    </row>
    <row r="160" spans="1:37" ht="15.75" x14ac:dyDescent="0.25">
      <c r="A160" s="1" t="s">
        <v>578</v>
      </c>
      <c r="B160" s="1">
        <v>2026</v>
      </c>
      <c r="C160" s="1" t="s">
        <v>579</v>
      </c>
      <c r="D160" s="1" t="str">
        <f t="shared" si="4"/>
        <v>PT</v>
      </c>
      <c r="E160" s="23">
        <v>66.181818181818187</v>
      </c>
      <c r="F160" s="23">
        <f>SUMIF([2]RouteID_Conversion!$P$2:$P$745,[2]MD_BoardingByRoute!D160,[2]RouteID_Conversion!$Q$2:$Q$745)</f>
        <v>28.823591709136899</v>
      </c>
      <c r="I160" s="1">
        <v>228</v>
      </c>
      <c r="J160" s="1">
        <v>21.593067169200001</v>
      </c>
      <c r="K160" s="1">
        <v>33.285533905000001</v>
      </c>
      <c r="L160" s="23">
        <v>0.27272727272727271</v>
      </c>
      <c r="M160" s="23">
        <v>123.36363636363636</v>
      </c>
      <c r="N160" s="22"/>
      <c r="O160" s="22"/>
      <c r="S160" s="22">
        <v>2045</v>
      </c>
      <c r="T160" s="22">
        <v>133.35905500000001</v>
      </c>
      <c r="U160" s="1">
        <v>3280</v>
      </c>
      <c r="V160" s="1">
        <v>3280</v>
      </c>
      <c r="W160" s="1">
        <v>464.17175300000002</v>
      </c>
      <c r="X160" s="1">
        <v>515.73449700000003</v>
      </c>
      <c r="Y160" s="1">
        <v>3280</v>
      </c>
      <c r="Z160" s="1">
        <v>400.55157500000001</v>
      </c>
      <c r="AB160" s="1">
        <v>152.74572800000001</v>
      </c>
      <c r="AD160" s="1">
        <v>3414</v>
      </c>
      <c r="AE160" s="1">
        <v>172.59841900000001</v>
      </c>
      <c r="AF160" s="1">
        <f t="shared" si="5"/>
        <v>-134</v>
      </c>
      <c r="AI160" s="22">
        <v>2048</v>
      </c>
      <c r="AJ160" s="22">
        <v>400.67468300000002</v>
      </c>
      <c r="AK160" s="1">
        <v>394.42980999999997</v>
      </c>
    </row>
    <row r="161" spans="1:37" ht="15.75" x14ac:dyDescent="0.25">
      <c r="A161" s="1" t="s">
        <v>580</v>
      </c>
      <c r="B161" s="1">
        <v>2028</v>
      </c>
      <c r="C161" s="1" t="s">
        <v>581</v>
      </c>
      <c r="D161" s="1" t="str">
        <f t="shared" si="4"/>
        <v>PT</v>
      </c>
      <c r="E161" s="23">
        <v>463.27272727272725</v>
      </c>
      <c r="F161" s="23">
        <f>SUMIF([2]RouteID_Conversion!$P$2:$P$745,[2]MD_BoardingByRoute!D161,[2]RouteID_Conversion!$Q$2:$Q$745)</f>
        <v>88.048532485961815</v>
      </c>
      <c r="I161" s="1">
        <v>229</v>
      </c>
      <c r="J161" s="1">
        <v>4.4313216209400004</v>
      </c>
      <c r="K161" s="1">
        <v>33.0355300903</v>
      </c>
      <c r="L161" s="23">
        <v>12.863636363636363</v>
      </c>
      <c r="M161" s="23">
        <v>1139.0454545454545</v>
      </c>
      <c r="N161" s="22"/>
      <c r="O161" s="22"/>
      <c r="S161" s="22">
        <v>2048</v>
      </c>
      <c r="T161" s="22">
        <v>400.67468300000002</v>
      </c>
      <c r="U161" s="1">
        <v>3414</v>
      </c>
      <c r="V161" s="1">
        <v>3414</v>
      </c>
      <c r="W161" s="1">
        <v>172.59841900000001</v>
      </c>
      <c r="X161" s="1">
        <v>176.17591899999999</v>
      </c>
      <c r="Y161" s="1">
        <v>3414</v>
      </c>
      <c r="Z161" s="1">
        <v>151.31274400000001</v>
      </c>
      <c r="AB161" s="1">
        <v>9.8749310000000001</v>
      </c>
      <c r="AD161" s="1">
        <v>3421</v>
      </c>
      <c r="AE161" s="1">
        <v>11.756679999999999</v>
      </c>
      <c r="AF161" s="1">
        <f t="shared" si="5"/>
        <v>-7</v>
      </c>
      <c r="AI161" s="22">
        <v>2051</v>
      </c>
      <c r="AJ161" s="22">
        <v>86.314994999999996</v>
      </c>
      <c r="AK161" s="1">
        <v>95.282630999999995</v>
      </c>
    </row>
    <row r="162" spans="1:37" ht="15.75" x14ac:dyDescent="0.25">
      <c r="A162" s="1" t="s">
        <v>582</v>
      </c>
      <c r="B162" s="1">
        <v>2041</v>
      </c>
      <c r="C162" s="1" t="s">
        <v>583</v>
      </c>
      <c r="D162" s="1" t="str">
        <f t="shared" si="4"/>
        <v>PT</v>
      </c>
      <c r="E162" s="23">
        <v>459.86363636363637</v>
      </c>
      <c r="F162" s="23">
        <f>SUMIF([2]RouteID_Conversion!$P$2:$P$745,[2]MD_BoardingByRoute!D162,[2]RouteID_Conversion!$Q$2:$Q$745)</f>
        <v>347.03785133361799</v>
      </c>
      <c r="I162" s="1">
        <v>230</v>
      </c>
      <c r="J162" s="1">
        <v>4.4313216209400004</v>
      </c>
      <c r="K162" s="1">
        <v>32.537754058799997</v>
      </c>
      <c r="L162" s="23">
        <v>70.454545454545467</v>
      </c>
      <c r="M162" s="23">
        <v>1153.0909090909092</v>
      </c>
      <c r="N162" s="22"/>
      <c r="O162" s="22"/>
      <c r="S162" s="22">
        <v>2051</v>
      </c>
      <c r="T162" s="22">
        <v>86.314994999999996</v>
      </c>
      <c r="U162" s="1">
        <v>3421</v>
      </c>
      <c r="V162" s="1">
        <v>3421</v>
      </c>
      <c r="W162" s="1">
        <v>11.756679999999999</v>
      </c>
      <c r="X162" s="1">
        <v>13.005558000000001</v>
      </c>
      <c r="Y162" s="1">
        <v>3421</v>
      </c>
      <c r="Z162" s="1">
        <v>9.8615670000000009</v>
      </c>
      <c r="AB162" s="1">
        <v>1721.9047849999999</v>
      </c>
      <c r="AD162" s="1">
        <v>3701</v>
      </c>
      <c r="AE162" s="1">
        <v>1868.4185789999999</v>
      </c>
      <c r="AF162" s="1">
        <f t="shared" si="5"/>
        <v>-280</v>
      </c>
      <c r="AI162" s="22">
        <v>2052</v>
      </c>
      <c r="AJ162" s="22">
        <v>213.03907799999999</v>
      </c>
      <c r="AK162" s="1">
        <v>276.66897599999999</v>
      </c>
    </row>
    <row r="163" spans="1:37" ht="15.75" x14ac:dyDescent="0.25">
      <c r="A163" s="1" t="s">
        <v>584</v>
      </c>
      <c r="B163" s="1">
        <v>2042</v>
      </c>
      <c r="C163" s="1" t="s">
        <v>585</v>
      </c>
      <c r="D163" s="1" t="str">
        <f t="shared" si="4"/>
        <v>PT</v>
      </c>
      <c r="E163" s="23">
        <v>386.31818181818181</v>
      </c>
      <c r="F163" s="23">
        <f>SUMIF([2]RouteID_Conversion!$P$2:$P$745,[2]MD_BoardingByRoute!D163,[2]RouteID_Conversion!$Q$2:$Q$745)</f>
        <v>205.71679353713969</v>
      </c>
      <c r="I163" s="1">
        <v>231</v>
      </c>
      <c r="J163" s="1">
        <v>2.80488181114</v>
      </c>
      <c r="K163" s="1">
        <v>28.690809249899999</v>
      </c>
      <c r="L163" s="23">
        <v>20.363636363636363</v>
      </c>
      <c r="M163" s="23">
        <v>912.59090909090901</v>
      </c>
      <c r="N163" s="22"/>
      <c r="O163" s="22"/>
      <c r="S163" s="22">
        <v>2052</v>
      </c>
      <c r="T163" s="22">
        <v>213.03907799999999</v>
      </c>
      <c r="U163" s="1">
        <v>3701</v>
      </c>
      <c r="V163" s="1">
        <v>3701</v>
      </c>
      <c r="W163" s="1">
        <v>1868.4185789999999</v>
      </c>
      <c r="X163" s="1">
        <v>1975.5242920000001</v>
      </c>
      <c r="Y163" s="1">
        <v>3701</v>
      </c>
      <c r="Z163" s="1">
        <v>1726.5074460000001</v>
      </c>
      <c r="AB163" s="1">
        <v>34.719070000000002</v>
      </c>
      <c r="AD163" s="1">
        <v>3855</v>
      </c>
      <c r="AE163" s="1">
        <v>50.994357999999998</v>
      </c>
      <c r="AF163" s="1">
        <f t="shared" si="5"/>
        <v>-154</v>
      </c>
      <c r="AI163" s="22">
        <v>2053</v>
      </c>
      <c r="AJ163" s="22">
        <v>573.70898399999999</v>
      </c>
      <c r="AK163" s="1">
        <v>712.66577099999995</v>
      </c>
    </row>
    <row r="164" spans="1:37" ht="15.75" x14ac:dyDescent="0.25">
      <c r="A164" s="1" t="s">
        <v>586</v>
      </c>
      <c r="B164" s="1">
        <v>2045</v>
      </c>
      <c r="C164" s="1" t="s">
        <v>587</v>
      </c>
      <c r="D164" s="1" t="str">
        <f t="shared" si="4"/>
        <v>PT</v>
      </c>
      <c r="E164" s="23">
        <v>282.31818181818181</v>
      </c>
      <c r="F164" s="23">
        <f>SUMIF([2]RouteID_Conversion!$P$2:$P$745,[2]MD_BoardingByRoute!D164,[2]RouteID_Conversion!$Q$2:$Q$745)</f>
        <v>31.633765995502397</v>
      </c>
      <c r="I164" s="1">
        <v>232</v>
      </c>
      <c r="J164" s="1">
        <v>33.334228515600003</v>
      </c>
      <c r="K164" s="1">
        <v>30.943700790400001</v>
      </c>
      <c r="L164" s="23">
        <v>0.45454545454545453</v>
      </c>
      <c r="M164" s="23">
        <v>751.90909090909099</v>
      </c>
      <c r="N164" s="22"/>
      <c r="O164" s="22"/>
      <c r="S164" s="22">
        <v>2053</v>
      </c>
      <c r="T164" s="22">
        <v>573.70898399999999</v>
      </c>
      <c r="U164" s="1">
        <v>3855</v>
      </c>
      <c r="V164" s="1">
        <v>3855</v>
      </c>
      <c r="W164" s="1">
        <v>50.994357999999998</v>
      </c>
      <c r="X164" s="1">
        <v>35.873916999999999</v>
      </c>
      <c r="Y164" s="1">
        <v>3855</v>
      </c>
      <c r="Z164" s="1">
        <v>34.830956</v>
      </c>
      <c r="AB164" s="1">
        <v>90.664664999999999</v>
      </c>
      <c r="AD164" s="1">
        <v>3870</v>
      </c>
      <c r="AE164" s="1">
        <v>138.695526</v>
      </c>
      <c r="AF164" s="1">
        <f t="shared" si="5"/>
        <v>-15</v>
      </c>
      <c r="AI164" s="22">
        <v>2054</v>
      </c>
      <c r="AJ164" s="22">
        <v>215.67439300000001</v>
      </c>
      <c r="AK164" s="1">
        <v>261.73132299999997</v>
      </c>
    </row>
    <row r="165" spans="1:37" ht="15.75" x14ac:dyDescent="0.25">
      <c r="A165" s="1" t="s">
        <v>588</v>
      </c>
      <c r="B165" s="1">
        <v>2048</v>
      </c>
      <c r="C165" s="1" t="s">
        <v>589</v>
      </c>
      <c r="D165" s="1" t="str">
        <f t="shared" si="4"/>
        <v>PT</v>
      </c>
      <c r="E165" s="23">
        <v>602.5454545454545</v>
      </c>
      <c r="F165" s="23">
        <f>SUMIF([2]RouteID_Conversion!$P$2:$P$745,[2]MD_BoardingByRoute!D165,[2]RouteID_Conversion!$Q$2:$Q$745)</f>
        <v>318.24867248535043</v>
      </c>
      <c r="I165" s="1">
        <v>233</v>
      </c>
      <c r="J165" s="1">
        <v>5.5557045936599998</v>
      </c>
      <c r="K165" s="1">
        <v>30.943700790400001</v>
      </c>
      <c r="L165" s="23">
        <v>54.36363636363636</v>
      </c>
      <c r="M165" s="23">
        <v>1522.9090909090908</v>
      </c>
      <c r="N165" s="22"/>
      <c r="O165" s="22"/>
      <c r="S165" s="22">
        <v>2054</v>
      </c>
      <c r="T165" s="22">
        <v>215.67439300000001</v>
      </c>
      <c r="U165" s="1">
        <v>3870</v>
      </c>
      <c r="V165" s="1">
        <v>3870</v>
      </c>
      <c r="W165" s="1">
        <v>138.695526</v>
      </c>
      <c r="X165" s="1">
        <v>100.216133</v>
      </c>
      <c r="Y165" s="1">
        <v>3870</v>
      </c>
      <c r="Z165" s="1">
        <v>91.447272999999996</v>
      </c>
      <c r="AB165" s="1">
        <v>277.07952899999998</v>
      </c>
      <c r="AD165" s="1">
        <v>3871</v>
      </c>
      <c r="AE165" s="1">
        <v>296.882812</v>
      </c>
      <c r="AF165" s="1">
        <f t="shared" si="5"/>
        <v>-1</v>
      </c>
      <c r="AI165" s="22">
        <v>2055</v>
      </c>
      <c r="AJ165" s="22">
        <v>317.22366299999999</v>
      </c>
      <c r="AK165" s="1">
        <v>345.65585299999998</v>
      </c>
    </row>
    <row r="166" spans="1:37" ht="15.75" x14ac:dyDescent="0.25">
      <c r="A166" s="1" t="s">
        <v>590</v>
      </c>
      <c r="B166" s="1">
        <v>2051</v>
      </c>
      <c r="C166" s="1" t="s">
        <v>591</v>
      </c>
      <c r="D166" s="1" t="str">
        <f t="shared" si="4"/>
        <v>PT</v>
      </c>
      <c r="E166" s="23">
        <v>112.5</v>
      </c>
      <c r="F166" s="23">
        <f>SUMIF([2]RouteID_Conversion!$P$2:$P$745,[2]MD_BoardingByRoute!D166,[2]RouteID_Conversion!$Q$2:$Q$745)</f>
        <v>106.23470115661604</v>
      </c>
      <c r="I166" s="1">
        <v>234</v>
      </c>
      <c r="J166" s="1">
        <v>57.305702209499998</v>
      </c>
      <c r="K166" s="1">
        <v>33.506496429400002</v>
      </c>
      <c r="L166" s="23">
        <v>8.9090909090909101</v>
      </c>
      <c r="M166" s="23">
        <v>304.31818181818181</v>
      </c>
      <c r="N166" s="22"/>
      <c r="O166" s="22"/>
      <c r="S166" s="22">
        <v>2055</v>
      </c>
      <c r="T166" s="22">
        <v>317.22366299999999</v>
      </c>
      <c r="U166" s="1">
        <v>3871</v>
      </c>
      <c r="V166" s="1">
        <v>3871</v>
      </c>
      <c r="W166" s="1">
        <v>296.882812</v>
      </c>
      <c r="X166" s="1">
        <v>316.25967400000002</v>
      </c>
      <c r="Y166" s="1">
        <v>3871</v>
      </c>
      <c r="Z166" s="1">
        <v>276.001801</v>
      </c>
      <c r="AB166" s="1">
        <v>1.4300000000000001E-4</v>
      </c>
      <c r="AD166" s="1">
        <v>4005</v>
      </c>
      <c r="AE166" s="1">
        <v>0</v>
      </c>
      <c r="AF166" s="1">
        <f t="shared" si="5"/>
        <v>-134</v>
      </c>
      <c r="AI166" s="22">
        <v>2056</v>
      </c>
      <c r="AJ166" s="22">
        <v>272.18533300000001</v>
      </c>
      <c r="AK166" s="1">
        <v>375.45196499999997</v>
      </c>
    </row>
    <row r="167" spans="1:37" ht="15.75" x14ac:dyDescent="0.25">
      <c r="A167" s="1" t="s">
        <v>592</v>
      </c>
      <c r="B167" s="1">
        <v>2052</v>
      </c>
      <c r="C167" s="1" t="s">
        <v>593</v>
      </c>
      <c r="D167" s="1" t="str">
        <f t="shared" si="4"/>
        <v>PT</v>
      </c>
      <c r="E167" s="23">
        <v>513.86363636363637</v>
      </c>
      <c r="F167" s="23">
        <f>SUMIF([2]RouteID_Conversion!$P$2:$P$745,[2]MD_BoardingByRoute!D167,[2]RouteID_Conversion!$Q$2:$Q$745)</f>
        <v>201.80259513854952</v>
      </c>
      <c r="I167" s="1">
        <v>235</v>
      </c>
      <c r="J167" s="1">
        <v>47.325065612800003</v>
      </c>
      <c r="K167" s="1">
        <v>31.387060165400001</v>
      </c>
      <c r="L167" s="23">
        <v>2.0454545454545454</v>
      </c>
      <c r="M167" s="23">
        <v>1139.9545454545455</v>
      </c>
      <c r="N167" s="22"/>
      <c r="O167" s="22"/>
      <c r="S167" s="22">
        <v>2056</v>
      </c>
      <c r="T167" s="22">
        <v>272.18533300000001</v>
      </c>
      <c r="U167" s="1">
        <v>4005</v>
      </c>
      <c r="V167" s="1">
        <v>4005</v>
      </c>
      <c r="W167" s="1">
        <v>0</v>
      </c>
      <c r="X167" s="1">
        <v>0</v>
      </c>
      <c r="Y167" s="1">
        <v>4005</v>
      </c>
      <c r="Z167" s="1">
        <v>2.23E-4</v>
      </c>
      <c r="AB167" s="1">
        <v>91.369461000000001</v>
      </c>
      <c r="AD167" s="1">
        <v>4008</v>
      </c>
      <c r="AE167" s="1">
        <v>73.373931999999996</v>
      </c>
      <c r="AF167" s="1">
        <f t="shared" si="5"/>
        <v>-3</v>
      </c>
      <c r="AI167" s="22">
        <v>2057</v>
      </c>
      <c r="AJ167" s="22">
        <v>108.295815</v>
      </c>
      <c r="AK167" s="1">
        <v>127.67382000000001</v>
      </c>
    </row>
    <row r="168" spans="1:37" ht="15.75" x14ac:dyDescent="0.25">
      <c r="A168" s="1" t="s">
        <v>594</v>
      </c>
      <c r="B168" s="1">
        <v>2053</v>
      </c>
      <c r="C168" s="1" t="s">
        <v>595</v>
      </c>
      <c r="D168" s="1" t="str">
        <f t="shared" si="4"/>
        <v>PT</v>
      </c>
      <c r="E168" s="23">
        <v>732.4545454545455</v>
      </c>
      <c r="F168" s="23">
        <f>SUMIF([2]RouteID_Conversion!$P$2:$P$745,[2]MD_BoardingByRoute!D168,[2]RouteID_Conversion!$Q$2:$Q$745)</f>
        <v>443.65794277191105</v>
      </c>
      <c r="I168" s="1">
        <v>236</v>
      </c>
      <c r="J168" s="1">
        <v>54.7881317139</v>
      </c>
      <c r="K168" s="1">
        <v>33.979831695599998</v>
      </c>
      <c r="L168" s="23">
        <v>37.13636363636364</v>
      </c>
      <c r="M168" s="23">
        <v>1719.818181818182</v>
      </c>
      <c r="N168" s="22"/>
      <c r="O168" s="22"/>
      <c r="S168" s="22">
        <v>2057</v>
      </c>
      <c r="T168" s="22">
        <v>108.295815</v>
      </c>
      <c r="U168" s="1">
        <v>4008</v>
      </c>
      <c r="V168" s="1">
        <v>4008</v>
      </c>
      <c r="W168" s="1">
        <v>73.373931999999996</v>
      </c>
      <c r="X168" s="1">
        <v>100.531448</v>
      </c>
      <c r="Y168" s="1">
        <v>4008</v>
      </c>
      <c r="Z168" s="1">
        <v>91.616981999999993</v>
      </c>
      <c r="AB168" s="1">
        <v>35.692211</v>
      </c>
      <c r="AD168" s="1">
        <v>4009</v>
      </c>
      <c r="AE168" s="1">
        <v>43.819674999999997</v>
      </c>
      <c r="AF168" s="1">
        <f t="shared" si="5"/>
        <v>-1</v>
      </c>
      <c r="AI168" s="22">
        <v>2059</v>
      </c>
      <c r="AJ168" s="22">
        <v>57.234848</v>
      </c>
      <c r="AK168" s="1">
        <v>65.613112999999998</v>
      </c>
    </row>
    <row r="169" spans="1:37" ht="15.75" x14ac:dyDescent="0.25">
      <c r="A169" s="1" t="s">
        <v>596</v>
      </c>
      <c r="B169" s="1">
        <v>2054</v>
      </c>
      <c r="C169" s="1" t="s">
        <v>597</v>
      </c>
      <c r="D169" s="1" t="str">
        <f t="shared" si="4"/>
        <v>PT</v>
      </c>
      <c r="E169" s="23">
        <v>330.13636363636363</v>
      </c>
      <c r="F169" s="23">
        <f>SUMIF([2]RouteID_Conversion!$P$2:$P$745,[2]MD_BoardingByRoute!D169,[2]RouteID_Conversion!$Q$2:$Q$745)</f>
        <v>236.10782146453829</v>
      </c>
      <c r="I169" s="1">
        <v>237</v>
      </c>
      <c r="J169" s="1">
        <v>33.649604797400002</v>
      </c>
      <c r="K169" s="1">
        <v>48.566013336200001</v>
      </c>
      <c r="L169" s="23">
        <v>0.40909090909090906</v>
      </c>
      <c r="M169" s="23">
        <v>772.5</v>
      </c>
      <c r="N169" s="22"/>
      <c r="O169" s="22"/>
      <c r="S169" s="22">
        <v>2059</v>
      </c>
      <c r="T169" s="22">
        <v>57.234848</v>
      </c>
      <c r="U169" s="1">
        <v>4009</v>
      </c>
      <c r="V169" s="1">
        <v>4009</v>
      </c>
      <c r="W169" s="1">
        <v>43.819674999999997</v>
      </c>
      <c r="X169" s="1">
        <v>50.719185000000003</v>
      </c>
      <c r="Y169" s="1">
        <v>4009</v>
      </c>
      <c r="Z169" s="1">
        <v>35.701003999999998</v>
      </c>
      <c r="AB169" s="1">
        <v>91.577140999999997</v>
      </c>
      <c r="AD169" s="1">
        <v>4012</v>
      </c>
      <c r="AE169" s="1">
        <v>85.963431999999997</v>
      </c>
      <c r="AF169" s="1">
        <f t="shared" si="5"/>
        <v>-3</v>
      </c>
      <c r="AI169" s="22">
        <v>2061</v>
      </c>
      <c r="AJ169" s="22">
        <v>207.959564</v>
      </c>
      <c r="AK169" s="1">
        <v>220.15374800000001</v>
      </c>
    </row>
    <row r="170" spans="1:37" ht="15.75" x14ac:dyDescent="0.25">
      <c r="A170" s="1" t="s">
        <v>598</v>
      </c>
      <c r="B170" s="1">
        <v>2055</v>
      </c>
      <c r="C170" s="1" t="s">
        <v>599</v>
      </c>
      <c r="D170" s="1" t="str">
        <f t="shared" si="4"/>
        <v>PT</v>
      </c>
      <c r="E170" s="23">
        <v>505.63636363636363</v>
      </c>
      <c r="F170" s="23">
        <f>SUMIF([2]RouteID_Conversion!$P$2:$P$745,[2]MD_BoardingByRoute!D170,[2]RouteID_Conversion!$Q$2:$Q$745)</f>
        <v>177.4991044998165</v>
      </c>
      <c r="I170" s="1">
        <v>238</v>
      </c>
      <c r="J170" s="1">
        <v>153.86375427199999</v>
      </c>
      <c r="K170" s="1">
        <v>46.2812271118</v>
      </c>
      <c r="L170" s="23">
        <v>0.81818181818181812</v>
      </c>
      <c r="M170" s="23">
        <v>1171.9090909090908</v>
      </c>
      <c r="N170" s="22"/>
      <c r="O170" s="22"/>
      <c r="S170" s="22">
        <v>2061</v>
      </c>
      <c r="T170" s="22">
        <v>207.959564</v>
      </c>
      <c r="U170" s="1">
        <v>4012</v>
      </c>
      <c r="V170" s="1">
        <v>4012</v>
      </c>
      <c r="W170" s="1">
        <v>85.963431999999997</v>
      </c>
      <c r="X170" s="1">
        <v>102.30091899999999</v>
      </c>
      <c r="Y170" s="1">
        <v>4012</v>
      </c>
      <c r="Z170" s="1">
        <v>91.56353</v>
      </c>
      <c r="AB170" s="1">
        <v>188.636032</v>
      </c>
      <c r="AD170" s="1">
        <v>4013</v>
      </c>
      <c r="AE170" s="1">
        <v>201.24418600000001</v>
      </c>
      <c r="AF170" s="1">
        <f t="shared" si="5"/>
        <v>-1</v>
      </c>
      <c r="AI170" s="22">
        <v>2100</v>
      </c>
      <c r="AJ170" s="22">
        <v>358.87380999999999</v>
      </c>
      <c r="AK170" s="1">
        <v>513.96423300000004</v>
      </c>
    </row>
    <row r="171" spans="1:37" ht="15.75" x14ac:dyDescent="0.25">
      <c r="A171" s="1" t="s">
        <v>600</v>
      </c>
      <c r="B171" s="1">
        <v>2056</v>
      </c>
      <c r="C171" s="1" t="s">
        <v>601</v>
      </c>
      <c r="D171" s="1" t="str">
        <f t="shared" si="4"/>
        <v>PT</v>
      </c>
      <c r="E171" s="23">
        <v>193.18181818181819</v>
      </c>
      <c r="F171" s="23">
        <f>SUMIF([2]RouteID_Conversion!$P$2:$P$745,[2]MD_BoardingByRoute!D171,[2]RouteID_Conversion!$Q$2:$Q$745)</f>
        <v>83.97155666351307</v>
      </c>
      <c r="I171" s="1">
        <v>239</v>
      </c>
      <c r="J171" s="1">
        <v>67.299209594700002</v>
      </c>
      <c r="K171" s="1">
        <v>48.566013336200001</v>
      </c>
      <c r="L171" s="23">
        <v>9.0909090909090912E-2</v>
      </c>
      <c r="M171" s="23">
        <v>544.5</v>
      </c>
      <c r="N171" s="22"/>
      <c r="O171" s="22"/>
      <c r="S171" s="22">
        <v>2100</v>
      </c>
      <c r="T171" s="22">
        <v>358.87380999999999</v>
      </c>
      <c r="U171" s="1">
        <v>4013</v>
      </c>
      <c r="V171" s="1">
        <v>4013</v>
      </c>
      <c r="W171" s="1">
        <v>201.24418600000001</v>
      </c>
      <c r="X171" s="1">
        <v>226.17747499999999</v>
      </c>
      <c r="Y171" s="1">
        <v>4013</v>
      </c>
      <c r="Z171" s="1">
        <v>188.66845699999999</v>
      </c>
      <c r="AB171" s="1">
        <v>167.49595600000001</v>
      </c>
      <c r="AD171" s="1">
        <v>4017</v>
      </c>
      <c r="AE171" s="1">
        <v>180.431793</v>
      </c>
      <c r="AF171" s="1">
        <f t="shared" si="5"/>
        <v>-4</v>
      </c>
      <c r="AI171" s="22">
        <v>2102</v>
      </c>
      <c r="AJ171" s="22">
        <v>156.25114400000001</v>
      </c>
      <c r="AK171" s="1">
        <v>460.26556399999998</v>
      </c>
    </row>
    <row r="172" spans="1:37" ht="15.75" x14ac:dyDescent="0.25">
      <c r="A172" s="1" t="s">
        <v>602</v>
      </c>
      <c r="B172" s="1">
        <v>2057</v>
      </c>
      <c r="C172" s="1" t="s">
        <v>603</v>
      </c>
      <c r="D172" s="1" t="str">
        <f t="shared" si="4"/>
        <v>PT</v>
      </c>
      <c r="E172" s="23">
        <v>582.5454545454545</v>
      </c>
      <c r="F172" s="23">
        <f>SUMIF([2]RouteID_Conversion!$P$2:$P$745,[2]MD_BoardingByRoute!D172,[2]RouteID_Conversion!$Q$2:$Q$745)</f>
        <v>234.70677471160849</v>
      </c>
      <c r="I172" s="1">
        <v>240</v>
      </c>
      <c r="J172" s="1">
        <v>134.42433166500001</v>
      </c>
      <c r="K172" s="1">
        <v>47.083671569800003</v>
      </c>
      <c r="L172" s="23">
        <v>11.636363636363637</v>
      </c>
      <c r="M172" s="23">
        <v>1174.6818181818182</v>
      </c>
      <c r="N172" s="22"/>
      <c r="O172" s="22"/>
      <c r="S172" s="22">
        <v>2102</v>
      </c>
      <c r="T172" s="22">
        <v>156.25114400000001</v>
      </c>
      <c r="U172" s="1">
        <v>4017</v>
      </c>
      <c r="V172" s="1">
        <v>4017</v>
      </c>
      <c r="W172" s="1">
        <v>180.431793</v>
      </c>
      <c r="X172" s="1">
        <v>204.94313</v>
      </c>
      <c r="Y172" s="1">
        <v>4017</v>
      </c>
      <c r="Z172" s="1">
        <v>167.52398700000001</v>
      </c>
      <c r="AB172" s="1">
        <v>44.786133</v>
      </c>
      <c r="AD172" s="1">
        <v>4020</v>
      </c>
      <c r="AE172" s="1">
        <v>58.403995999999999</v>
      </c>
      <c r="AF172" s="1">
        <f t="shared" si="5"/>
        <v>-3</v>
      </c>
      <c r="AI172" s="22">
        <v>2113</v>
      </c>
      <c r="AJ172" s="22">
        <v>17.567976000000002</v>
      </c>
      <c r="AK172" s="1">
        <v>27.944901999999999</v>
      </c>
    </row>
    <row r="173" spans="1:37" ht="15.75" x14ac:dyDescent="0.25">
      <c r="A173" s="1" t="s">
        <v>604</v>
      </c>
      <c r="B173" s="1">
        <v>2059</v>
      </c>
      <c r="C173" s="1" t="s">
        <v>605</v>
      </c>
      <c r="D173" s="1" t="str">
        <f t="shared" si="4"/>
        <v>PT</v>
      </c>
      <c r="E173" s="23">
        <v>37.545454545454547</v>
      </c>
      <c r="F173" s="23">
        <f>SUMIF([2]RouteID_Conversion!$P$2:$P$745,[2]MD_BoardingByRoute!D173,[2]RouteID_Conversion!$Q$2:$Q$745)</f>
        <v>22.000683784484831</v>
      </c>
      <c r="I173" s="1">
        <v>241</v>
      </c>
      <c r="J173" s="1">
        <v>74.816864013699998</v>
      </c>
      <c r="K173" s="1">
        <v>48.527107238799999</v>
      </c>
      <c r="L173" s="23">
        <v>9.0909090909090912E-2</v>
      </c>
      <c r="M173" s="23">
        <v>76.318181818181827</v>
      </c>
      <c r="N173" s="22"/>
      <c r="O173" s="22"/>
      <c r="S173" s="22">
        <v>2113</v>
      </c>
      <c r="T173" s="22">
        <v>17.567976000000002</v>
      </c>
      <c r="U173" s="1">
        <v>4020</v>
      </c>
      <c r="V173" s="1">
        <v>4020</v>
      </c>
      <c r="W173" s="1">
        <v>58.403995999999999</v>
      </c>
      <c r="X173" s="1">
        <v>58.728382000000003</v>
      </c>
      <c r="Y173" s="1">
        <v>4020</v>
      </c>
      <c r="Z173" s="1">
        <v>44.771248</v>
      </c>
      <c r="AB173" s="1">
        <v>57.335751000000002</v>
      </c>
      <c r="AD173" s="1">
        <v>4021</v>
      </c>
      <c r="AE173" s="1">
        <v>66.089043000000004</v>
      </c>
      <c r="AF173" s="1">
        <f t="shared" si="5"/>
        <v>-1</v>
      </c>
      <c r="AI173" s="22">
        <v>2202</v>
      </c>
      <c r="AJ173" s="22">
        <v>563.67797900000005</v>
      </c>
      <c r="AK173" s="1">
        <v>702.11499000000003</v>
      </c>
    </row>
    <row r="174" spans="1:37" ht="15.75" x14ac:dyDescent="0.25">
      <c r="A174" s="1" t="s">
        <v>606</v>
      </c>
      <c r="B174" s="1">
        <v>2060</v>
      </c>
      <c r="C174" s="1" t="s">
        <v>607</v>
      </c>
      <c r="D174" s="1" t="str">
        <f t="shared" si="4"/>
        <v>PT</v>
      </c>
      <c r="E174" s="23">
        <v>0</v>
      </c>
      <c r="F174" s="23">
        <f>SUMIF([2]RouteID_Conversion!$P$2:$P$745,[2]MD_BoardingByRoute!D174,[2]RouteID_Conversion!$Q$2:$Q$745)</f>
        <v>0</v>
      </c>
      <c r="I174" s="1">
        <v>242</v>
      </c>
      <c r="J174" s="1">
        <v>37.408432006799998</v>
      </c>
      <c r="K174" s="1">
        <v>48.527107238799999</v>
      </c>
      <c r="L174" s="23">
        <v>8.7272727272727266</v>
      </c>
      <c r="M174" s="23">
        <v>36.045454545454547</v>
      </c>
      <c r="N174" s="22"/>
      <c r="O174" s="22"/>
      <c r="S174" s="22">
        <v>2202</v>
      </c>
      <c r="T174" s="22">
        <v>563.67797900000005</v>
      </c>
      <c r="U174" s="1">
        <v>4021</v>
      </c>
      <c r="V174" s="1">
        <v>4021</v>
      </c>
      <c r="W174" s="1">
        <v>66.089043000000004</v>
      </c>
      <c r="X174" s="1">
        <v>78.171172999999996</v>
      </c>
      <c r="Y174" s="1">
        <v>4021</v>
      </c>
      <c r="Z174" s="1">
        <v>57.368740000000003</v>
      </c>
      <c r="AB174" s="1">
        <v>25.316122</v>
      </c>
      <c r="AD174" s="1">
        <v>4023</v>
      </c>
      <c r="AE174" s="1">
        <v>27.346277000000001</v>
      </c>
      <c r="AF174" s="1">
        <f t="shared" si="5"/>
        <v>-2</v>
      </c>
      <c r="AI174" s="22">
        <v>2204</v>
      </c>
      <c r="AJ174" s="22">
        <v>649.66253700000004</v>
      </c>
      <c r="AK174" s="1">
        <v>790.92028800000003</v>
      </c>
    </row>
    <row r="175" spans="1:37" ht="15.75" x14ac:dyDescent="0.25">
      <c r="A175" s="1" t="s">
        <v>608</v>
      </c>
      <c r="B175" s="1">
        <v>2061</v>
      </c>
      <c r="C175" s="1" t="s">
        <v>609</v>
      </c>
      <c r="D175" s="1" t="str">
        <f t="shared" si="4"/>
        <v>PT</v>
      </c>
      <c r="E175" s="23">
        <v>83.22727272727272</v>
      </c>
      <c r="F175" s="23">
        <f>SUMIF([2]RouteID_Conversion!$P$2:$P$745,[2]MD_BoardingByRoute!D175,[2]RouteID_Conversion!$Q$2:$Q$745)</f>
        <v>114.0296435356139</v>
      </c>
      <c r="I175" s="1">
        <v>243</v>
      </c>
      <c r="J175" s="1">
        <v>14.9038257599</v>
      </c>
      <c r="K175" s="1">
        <v>32.374702453600001</v>
      </c>
      <c r="L175" s="23">
        <v>9.2727272727272716</v>
      </c>
      <c r="M175" s="23">
        <v>238.63636363636363</v>
      </c>
      <c r="N175" s="22"/>
      <c r="O175" s="22"/>
      <c r="S175" s="22">
        <v>2204</v>
      </c>
      <c r="T175" s="22">
        <v>649.66253700000004</v>
      </c>
      <c r="U175" s="1">
        <v>4023</v>
      </c>
      <c r="V175" s="1">
        <v>4023</v>
      </c>
      <c r="W175" s="1">
        <v>27.346277000000001</v>
      </c>
      <c r="X175" s="1">
        <v>30.148652999999999</v>
      </c>
      <c r="Y175" s="1">
        <v>4023</v>
      </c>
      <c r="Z175" s="1">
        <v>25.334472999999999</v>
      </c>
      <c r="AB175" s="1">
        <v>56.722580000000001</v>
      </c>
      <c r="AD175" s="1">
        <v>4024</v>
      </c>
      <c r="AE175" s="1">
        <v>71.742294000000001</v>
      </c>
      <c r="AF175" s="1">
        <f t="shared" si="5"/>
        <v>-1</v>
      </c>
      <c r="AI175" s="22">
        <v>2206</v>
      </c>
      <c r="AJ175" s="22">
        <v>364.83477800000003</v>
      </c>
      <c r="AK175" s="1">
        <v>474.70233200000001</v>
      </c>
    </row>
    <row r="176" spans="1:37" ht="15.75" x14ac:dyDescent="0.25">
      <c r="A176" s="1" t="s">
        <v>610</v>
      </c>
      <c r="B176" s="1">
        <v>2100</v>
      </c>
      <c r="C176" s="1" t="s">
        <v>611</v>
      </c>
      <c r="D176" s="1" t="str">
        <f t="shared" si="4"/>
        <v>PT</v>
      </c>
      <c r="E176" s="23">
        <v>244.40909090909091</v>
      </c>
      <c r="F176" s="23">
        <f>SUMIF([2]RouteID_Conversion!$P$2:$P$745,[2]MD_BoardingByRoute!D176,[2]RouteID_Conversion!$Q$2:$Q$745)</f>
        <v>267.99584960937409</v>
      </c>
      <c r="I176" s="1">
        <v>244</v>
      </c>
      <c r="J176" s="1">
        <v>29.751033783</v>
      </c>
      <c r="K176" s="1">
        <v>32.000057220499997</v>
      </c>
      <c r="L176" s="23">
        <v>2.2727272727272725</v>
      </c>
      <c r="M176" s="23">
        <v>558.5</v>
      </c>
      <c r="N176" s="22"/>
      <c r="O176" s="22"/>
      <c r="S176" s="22">
        <v>2206</v>
      </c>
      <c r="T176" s="22">
        <v>364.83477800000003</v>
      </c>
      <c r="U176" s="1">
        <v>4024</v>
      </c>
      <c r="V176" s="1">
        <v>4024</v>
      </c>
      <c r="W176" s="1">
        <v>71.742294000000001</v>
      </c>
      <c r="X176" s="1">
        <v>71.882362000000001</v>
      </c>
      <c r="Y176" s="1">
        <v>4024</v>
      </c>
      <c r="Z176" s="1">
        <v>56.706088999999999</v>
      </c>
      <c r="AB176" s="1">
        <v>67.158851999999996</v>
      </c>
      <c r="AD176" s="1">
        <v>4025</v>
      </c>
      <c r="AE176" s="1">
        <v>82.648437999999999</v>
      </c>
      <c r="AF176" s="1">
        <f t="shared" si="5"/>
        <v>-1</v>
      </c>
      <c r="AI176" s="22">
        <v>2207</v>
      </c>
      <c r="AJ176" s="22">
        <v>71.812568999999996</v>
      </c>
      <c r="AK176" s="1">
        <v>81.837601000000006</v>
      </c>
    </row>
    <row r="177" spans="1:37" ht="15.75" x14ac:dyDescent="0.25">
      <c r="A177" s="1" t="s">
        <v>612</v>
      </c>
      <c r="B177" s="1">
        <v>2102</v>
      </c>
      <c r="C177" s="1" t="s">
        <v>613</v>
      </c>
      <c r="D177" s="1" t="str">
        <f t="shared" si="4"/>
        <v>PT</v>
      </c>
      <c r="E177" s="23">
        <v>0</v>
      </c>
      <c r="F177" s="23">
        <f>SUMIF([2]RouteID_Conversion!$P$2:$P$745,[2]MD_BoardingByRoute!D177,[2]RouteID_Conversion!$Q$2:$Q$745)</f>
        <v>0</v>
      </c>
      <c r="I177" s="1">
        <v>245</v>
      </c>
      <c r="J177" s="1">
        <v>9.18136310577</v>
      </c>
      <c r="K177" s="1">
        <v>59.364410400399997</v>
      </c>
      <c r="L177" s="23">
        <v>22.954545454545453</v>
      </c>
      <c r="M177" s="23">
        <v>222.54545454545456</v>
      </c>
      <c r="N177" s="22"/>
      <c r="O177" s="22"/>
      <c r="S177" s="22">
        <v>2207</v>
      </c>
      <c r="T177" s="22">
        <v>71.812568999999996</v>
      </c>
      <c r="U177" s="1">
        <v>4025</v>
      </c>
      <c r="V177" s="1">
        <v>4025</v>
      </c>
      <c r="W177" s="1">
        <v>82.648437999999999</v>
      </c>
      <c r="X177" s="1">
        <v>97.718918000000002</v>
      </c>
      <c r="Y177" s="1">
        <v>4025</v>
      </c>
      <c r="Z177" s="1">
        <v>67.187973</v>
      </c>
      <c r="AB177" s="1">
        <v>58.249175999999999</v>
      </c>
      <c r="AD177" s="1">
        <v>4026</v>
      </c>
      <c r="AE177" s="1">
        <v>76.207038999999995</v>
      </c>
      <c r="AF177" s="1">
        <f t="shared" si="5"/>
        <v>-1</v>
      </c>
      <c r="AI177" s="22">
        <v>2212</v>
      </c>
      <c r="AJ177" s="22">
        <v>291.414917</v>
      </c>
      <c r="AK177" s="1">
        <v>410.44302399999998</v>
      </c>
    </row>
    <row r="178" spans="1:37" ht="15.75" x14ac:dyDescent="0.25">
      <c r="A178" s="1" t="s">
        <v>614</v>
      </c>
      <c r="B178" s="1">
        <v>2113</v>
      </c>
      <c r="C178" s="1" t="s">
        <v>615</v>
      </c>
      <c r="D178" s="1" t="str">
        <f t="shared" si="4"/>
        <v>PT</v>
      </c>
      <c r="E178" s="23">
        <v>20.31818181818182</v>
      </c>
      <c r="F178" s="23">
        <f>SUMIF([2]RouteID_Conversion!$P$2:$P$745,[2]MD_BoardingByRoute!D178,[2]RouteID_Conversion!$Q$2:$Q$745)</f>
        <v>2.2666665092110563</v>
      </c>
      <c r="I178" s="1">
        <v>246</v>
      </c>
      <c r="J178" s="1">
        <v>107.794555664</v>
      </c>
      <c r="K178" s="1">
        <v>48.917755127</v>
      </c>
      <c r="L178" s="23">
        <v>0.36363636363636365</v>
      </c>
      <c r="M178" s="23">
        <v>51.13636363636364</v>
      </c>
      <c r="N178" s="22"/>
      <c r="O178" s="22"/>
      <c r="S178" s="22">
        <v>2212</v>
      </c>
      <c r="T178" s="22">
        <v>291.414917</v>
      </c>
      <c r="U178" s="1">
        <v>4026</v>
      </c>
      <c r="V178" s="1">
        <v>4026</v>
      </c>
      <c r="W178" s="1">
        <v>76.207038999999995</v>
      </c>
      <c r="X178" s="1">
        <v>74.3536</v>
      </c>
      <c r="Y178" s="1">
        <v>4026</v>
      </c>
      <c r="Z178" s="1">
        <v>58.261284000000003</v>
      </c>
      <c r="AB178" s="1">
        <v>83.257339000000002</v>
      </c>
      <c r="AD178" s="1">
        <v>4029</v>
      </c>
      <c r="AE178" s="1">
        <v>93.384117000000003</v>
      </c>
      <c r="AF178" s="1">
        <f t="shared" si="5"/>
        <v>-3</v>
      </c>
      <c r="AI178" s="22">
        <v>2214</v>
      </c>
      <c r="AJ178" s="22">
        <v>267.18249500000002</v>
      </c>
      <c r="AK178" s="1">
        <v>302.739014</v>
      </c>
    </row>
    <row r="179" spans="1:37" ht="15.75" x14ac:dyDescent="0.25">
      <c r="A179" s="1" t="s">
        <v>616</v>
      </c>
      <c r="B179" s="1">
        <v>2202</v>
      </c>
      <c r="C179" s="1" t="s">
        <v>617</v>
      </c>
      <c r="D179" s="1" t="str">
        <f t="shared" si="4"/>
        <v>PT</v>
      </c>
      <c r="E179" s="23">
        <v>709.86363636363626</v>
      </c>
      <c r="F179" s="23">
        <f>SUMIF([2]RouteID_Conversion!$P$2:$P$745,[2]MD_BoardingByRoute!D179,[2]RouteID_Conversion!$Q$2:$Q$745)</f>
        <v>312.86237144470192</v>
      </c>
      <c r="I179" s="1">
        <v>247</v>
      </c>
      <c r="J179" s="1">
        <v>69.485618591299996</v>
      </c>
      <c r="K179" s="1">
        <v>50.881732940699997</v>
      </c>
      <c r="L179" s="23">
        <v>19.772727272727273</v>
      </c>
      <c r="M179" s="23">
        <v>1621.5</v>
      </c>
      <c r="N179" s="22"/>
      <c r="O179" s="22"/>
      <c r="S179" s="22">
        <v>2214</v>
      </c>
      <c r="T179" s="22">
        <v>267.18249500000002</v>
      </c>
      <c r="U179" s="1">
        <v>4029</v>
      </c>
      <c r="V179" s="1">
        <v>4029</v>
      </c>
      <c r="W179" s="1">
        <v>93.384117000000003</v>
      </c>
      <c r="X179" s="1">
        <v>111.828903</v>
      </c>
      <c r="Y179" s="1">
        <v>4029</v>
      </c>
      <c r="Z179" s="1">
        <v>83.242408999999995</v>
      </c>
      <c r="AB179" s="1">
        <v>102.52916</v>
      </c>
      <c r="AD179" s="1">
        <v>4032</v>
      </c>
      <c r="AE179" s="1">
        <v>93.892928999999995</v>
      </c>
      <c r="AF179" s="1">
        <f t="shared" si="5"/>
        <v>-3</v>
      </c>
      <c r="AI179" s="22">
        <v>2220</v>
      </c>
      <c r="AJ179" s="22">
        <v>143.77963299999999</v>
      </c>
      <c r="AK179" s="1">
        <v>179.625168</v>
      </c>
    </row>
    <row r="180" spans="1:37" ht="15.75" x14ac:dyDescent="0.25">
      <c r="A180" s="1" t="s">
        <v>618</v>
      </c>
      <c r="B180" s="1">
        <v>2204</v>
      </c>
      <c r="C180" s="1" t="s">
        <v>619</v>
      </c>
      <c r="D180" s="1" t="str">
        <f t="shared" si="4"/>
        <v>PT</v>
      </c>
      <c r="E180" s="23">
        <v>922.18181818181813</v>
      </c>
      <c r="F180" s="23">
        <f>SUMIF([2]RouteID_Conversion!$P$2:$P$745,[2]MD_BoardingByRoute!D180,[2]RouteID_Conversion!$Q$2:$Q$745)</f>
        <v>607.93283462524346</v>
      </c>
      <c r="I180" s="1">
        <v>248</v>
      </c>
      <c r="J180" s="1">
        <v>69.870544433600003</v>
      </c>
      <c r="K180" s="1">
        <v>51.045265197799999</v>
      </c>
      <c r="L180" s="23">
        <v>34.227272727272727</v>
      </c>
      <c r="M180" s="23">
        <v>2051.681818181818</v>
      </c>
      <c r="N180" s="22"/>
      <c r="O180" s="22"/>
      <c r="S180" s="22">
        <v>2220</v>
      </c>
      <c r="T180" s="22">
        <v>143.77963299999999</v>
      </c>
      <c r="U180" s="1">
        <v>4032</v>
      </c>
      <c r="V180" s="1">
        <v>4032</v>
      </c>
      <c r="W180" s="1">
        <v>93.892928999999995</v>
      </c>
      <c r="X180" s="1">
        <v>120.537285</v>
      </c>
      <c r="Y180" s="1">
        <v>4032</v>
      </c>
      <c r="Z180" s="1">
        <v>102.53035</v>
      </c>
      <c r="AB180" s="1">
        <v>54.413769000000002</v>
      </c>
      <c r="AD180" s="1">
        <v>4034</v>
      </c>
      <c r="AE180" s="1">
        <v>54.468674</v>
      </c>
      <c r="AF180" s="1">
        <f t="shared" si="5"/>
        <v>-2</v>
      </c>
      <c r="AI180" s="22">
        <v>2300</v>
      </c>
      <c r="AJ180" s="22">
        <v>364.19833399999999</v>
      </c>
      <c r="AK180" s="1">
        <v>472.44339000000002</v>
      </c>
    </row>
    <row r="181" spans="1:37" ht="15.75" x14ac:dyDescent="0.25">
      <c r="A181" s="1" t="s">
        <v>620</v>
      </c>
      <c r="B181" s="1">
        <v>2206</v>
      </c>
      <c r="C181" s="1" t="s">
        <v>621</v>
      </c>
      <c r="D181" s="1" t="str">
        <f t="shared" si="4"/>
        <v>PT</v>
      </c>
      <c r="E181" s="23">
        <v>417.13636363636363</v>
      </c>
      <c r="F181" s="23">
        <f>SUMIF([2]RouteID_Conversion!$P$2:$P$745,[2]MD_BoardingByRoute!D181,[2]RouteID_Conversion!$Q$2:$Q$745)</f>
        <v>127.47284841537453</v>
      </c>
      <c r="I181" s="1">
        <v>249</v>
      </c>
      <c r="J181" s="1">
        <v>136.16184997600001</v>
      </c>
      <c r="K181" s="1">
        <v>39.193187713599997</v>
      </c>
      <c r="L181" s="23">
        <v>36.590909090909093</v>
      </c>
      <c r="M181" s="23">
        <v>1050</v>
      </c>
      <c r="N181" s="22"/>
      <c r="O181" s="22"/>
      <c r="S181" s="22">
        <v>2300</v>
      </c>
      <c r="T181" s="22">
        <v>364.19833399999999</v>
      </c>
      <c r="U181" s="1">
        <v>4034</v>
      </c>
      <c r="V181" s="1">
        <v>4034</v>
      </c>
      <c r="W181" s="1">
        <v>54.468674</v>
      </c>
      <c r="X181" s="1">
        <v>63.6511</v>
      </c>
      <c r="Y181" s="1">
        <v>4034</v>
      </c>
      <c r="Z181" s="1">
        <v>54.409790000000001</v>
      </c>
      <c r="AB181" s="1">
        <v>4.430758</v>
      </c>
      <c r="AD181" s="1">
        <v>4035</v>
      </c>
      <c r="AE181" s="1">
        <v>5.9490369999999997</v>
      </c>
      <c r="AF181" s="1">
        <f t="shared" si="5"/>
        <v>-1</v>
      </c>
      <c r="AI181" s="22">
        <v>2402</v>
      </c>
      <c r="AJ181" s="22">
        <v>1282.9013669999999</v>
      </c>
      <c r="AK181" s="1">
        <v>1433.1850589999999</v>
      </c>
    </row>
    <row r="182" spans="1:37" ht="15.75" x14ac:dyDescent="0.25">
      <c r="A182" s="1" t="s">
        <v>622</v>
      </c>
      <c r="B182" s="1">
        <v>2207</v>
      </c>
      <c r="C182" s="1" t="s">
        <v>623</v>
      </c>
      <c r="D182" s="1" t="str">
        <f t="shared" si="4"/>
        <v>PT</v>
      </c>
      <c r="E182" s="23">
        <v>12.727272727272727</v>
      </c>
      <c r="F182" s="23">
        <f>SUMIF([2]RouteID_Conversion!$P$2:$P$745,[2]MD_BoardingByRoute!D182,[2]RouteID_Conversion!$Q$2:$Q$745)</f>
        <v>14.48855090141295</v>
      </c>
      <c r="I182" s="1">
        <v>250</v>
      </c>
      <c r="J182" s="1">
        <v>120.388771057</v>
      </c>
      <c r="K182" s="1">
        <v>77.764457702599998</v>
      </c>
      <c r="L182" s="23">
        <v>4.5454545454545456E-2</v>
      </c>
      <c r="M182" s="23">
        <v>71.681818181818187</v>
      </c>
      <c r="N182" s="22"/>
      <c r="O182" s="22"/>
      <c r="S182" s="22">
        <v>2402</v>
      </c>
      <c r="T182" s="22">
        <v>1282.9013669999999</v>
      </c>
      <c r="U182" s="1">
        <v>4035</v>
      </c>
      <c r="V182" s="1">
        <v>4035</v>
      </c>
      <c r="W182" s="1">
        <v>5.9490369999999997</v>
      </c>
      <c r="X182" s="1">
        <v>6.6339399999999999</v>
      </c>
      <c r="Y182" s="1">
        <v>4035</v>
      </c>
      <c r="Z182" s="1">
        <v>4.4298109999999999</v>
      </c>
      <c r="AB182" s="1">
        <v>4.7191219999999996</v>
      </c>
      <c r="AD182" s="1">
        <v>4036</v>
      </c>
      <c r="AE182" s="1">
        <v>7.3194129999999999</v>
      </c>
      <c r="AF182" s="1">
        <f t="shared" si="5"/>
        <v>-1</v>
      </c>
      <c r="AI182" s="22">
        <v>2406</v>
      </c>
      <c r="AJ182" s="22">
        <v>13.040308</v>
      </c>
      <c r="AK182" s="1">
        <v>26.056764999999999</v>
      </c>
    </row>
    <row r="183" spans="1:37" ht="15.75" x14ac:dyDescent="0.25">
      <c r="A183" s="1" t="s">
        <v>624</v>
      </c>
      <c r="B183" s="1">
        <v>2212</v>
      </c>
      <c r="C183" s="1" t="s">
        <v>625</v>
      </c>
      <c r="D183" s="1" t="str">
        <f t="shared" si="4"/>
        <v>PT</v>
      </c>
      <c r="E183" s="23">
        <v>368.59090909090912</v>
      </c>
      <c r="F183" s="23">
        <f>SUMIF([2]RouteID_Conversion!$P$2:$P$745,[2]MD_BoardingByRoute!D183,[2]RouteID_Conversion!$Q$2:$Q$745)</f>
        <v>95.659781455993283</v>
      </c>
      <c r="I183" s="1">
        <v>251</v>
      </c>
      <c r="J183" s="1">
        <v>11.7753047943</v>
      </c>
      <c r="K183" s="1">
        <v>45.505279541</v>
      </c>
      <c r="L183" s="23">
        <v>2.9545454545454546</v>
      </c>
      <c r="M183" s="23">
        <v>816.77272727272737</v>
      </c>
      <c r="N183" s="22"/>
      <c r="O183" s="22"/>
      <c r="S183" s="22">
        <v>2406</v>
      </c>
      <c r="T183" s="22">
        <v>13.040308</v>
      </c>
      <c r="U183" s="1">
        <v>4037</v>
      </c>
      <c r="V183" s="1">
        <v>4036</v>
      </c>
      <c r="W183" s="1">
        <v>7.3194129999999999</v>
      </c>
      <c r="X183" s="1">
        <v>26.531609</v>
      </c>
      <c r="Y183" s="1">
        <v>4036</v>
      </c>
      <c r="Z183" s="1">
        <v>4.7188080000000001</v>
      </c>
      <c r="AB183" s="1">
        <v>20.711804999999998</v>
      </c>
      <c r="AD183" s="1">
        <v>4037</v>
      </c>
      <c r="AE183" s="1">
        <v>25.615189000000001</v>
      </c>
      <c r="AF183" s="1">
        <f t="shared" si="5"/>
        <v>-1</v>
      </c>
      <c r="AI183" s="22">
        <v>2407</v>
      </c>
      <c r="AJ183" s="22">
        <v>5.6715150000000003</v>
      </c>
      <c r="AK183" s="1">
        <v>6.9809369999999999</v>
      </c>
    </row>
    <row r="184" spans="1:37" ht="15.75" x14ac:dyDescent="0.25">
      <c r="A184" s="1" t="s">
        <v>626</v>
      </c>
      <c r="B184" s="1">
        <v>2214</v>
      </c>
      <c r="C184" s="1" t="s">
        <v>627</v>
      </c>
      <c r="D184" s="1" t="str">
        <f t="shared" si="4"/>
        <v>PT</v>
      </c>
      <c r="E184" s="23">
        <v>547.63636363636363</v>
      </c>
      <c r="F184" s="23">
        <f>SUMIF([2]RouteID_Conversion!$P$2:$P$745,[2]MD_BoardingByRoute!D184,[2]RouteID_Conversion!$Q$2:$Q$745)</f>
        <v>120.86738109588606</v>
      </c>
      <c r="I184" s="1">
        <v>252</v>
      </c>
      <c r="J184" s="1">
        <v>25.575796127299999</v>
      </c>
      <c r="K184" s="1">
        <v>35.361461639399998</v>
      </c>
      <c r="L184" s="23">
        <v>21.772727272727273</v>
      </c>
      <c r="M184" s="23">
        <v>1070.590909090909</v>
      </c>
      <c r="N184" s="22"/>
      <c r="O184" s="22"/>
      <c r="S184" s="22">
        <v>2407</v>
      </c>
      <c r="T184" s="22">
        <v>5.6715150000000003</v>
      </c>
      <c r="U184" s="1">
        <v>4041</v>
      </c>
      <c r="V184" s="1">
        <v>4037</v>
      </c>
      <c r="W184" s="1">
        <v>25.615189000000001</v>
      </c>
      <c r="X184" s="1">
        <v>5.2769999999999996E-3</v>
      </c>
      <c r="Y184" s="1">
        <v>4037</v>
      </c>
      <c r="Z184" s="1">
        <v>20.711818999999998</v>
      </c>
      <c r="AB184" s="1">
        <v>6.182E-3</v>
      </c>
      <c r="AD184" s="1">
        <v>4041</v>
      </c>
      <c r="AE184" s="1">
        <v>1.2085E-2</v>
      </c>
      <c r="AF184" s="1">
        <f t="shared" si="5"/>
        <v>-4</v>
      </c>
      <c r="AI184" s="22">
        <v>2408</v>
      </c>
      <c r="AJ184" s="22">
        <v>15.193134000000001</v>
      </c>
      <c r="AK184" s="1">
        <v>18.198259</v>
      </c>
    </row>
    <row r="185" spans="1:37" ht="15.75" x14ac:dyDescent="0.25">
      <c r="A185" s="1" t="s">
        <v>628</v>
      </c>
      <c r="B185" s="1">
        <v>2220</v>
      </c>
      <c r="C185" s="1" t="s">
        <v>629</v>
      </c>
      <c r="D185" s="1" t="str">
        <f t="shared" si="4"/>
        <v>PT</v>
      </c>
      <c r="E185" s="23">
        <v>173.90909090909091</v>
      </c>
      <c r="F185" s="23">
        <f>SUMIF([2]RouteID_Conversion!$P$2:$P$745,[2]MD_BoardingByRoute!D185,[2]RouteID_Conversion!$Q$2:$Q$745)</f>
        <v>115.26035976409894</v>
      </c>
      <c r="I185" s="1">
        <v>253</v>
      </c>
      <c r="J185" s="1">
        <v>25.575796127299999</v>
      </c>
      <c r="K185" s="1">
        <v>33.1239280701</v>
      </c>
      <c r="L185" s="23">
        <v>0.13636363636363635</v>
      </c>
      <c r="M185" s="23">
        <v>397.72727272727269</v>
      </c>
      <c r="N185" s="22"/>
      <c r="O185" s="22"/>
      <c r="S185" s="22">
        <v>2408</v>
      </c>
      <c r="T185" s="22">
        <v>15.193134000000001</v>
      </c>
      <c r="U185" s="1">
        <v>4043</v>
      </c>
      <c r="V185" s="1">
        <v>4041</v>
      </c>
      <c r="W185" s="1">
        <v>1.2085E-2</v>
      </c>
      <c r="X185" s="1">
        <v>17.686726</v>
      </c>
      <c r="Y185" s="1">
        <v>4041</v>
      </c>
      <c r="Z185" s="1">
        <v>6.1720000000000004E-3</v>
      </c>
      <c r="AB185" s="1">
        <v>15.244572</v>
      </c>
      <c r="AD185" s="1">
        <v>4043</v>
      </c>
      <c r="AE185" s="1">
        <v>14.470514</v>
      </c>
      <c r="AF185" s="1">
        <f t="shared" si="5"/>
        <v>-2</v>
      </c>
      <c r="AI185" s="22">
        <v>2409</v>
      </c>
      <c r="AJ185" s="22">
        <v>369.70111100000003</v>
      </c>
      <c r="AK185" s="1">
        <v>441.59634399999999</v>
      </c>
    </row>
    <row r="186" spans="1:37" ht="15.75" x14ac:dyDescent="0.25">
      <c r="A186" s="1" t="s">
        <v>630</v>
      </c>
      <c r="B186" s="1">
        <v>2300</v>
      </c>
      <c r="C186" s="1" t="s">
        <v>631</v>
      </c>
      <c r="D186" s="1" t="str">
        <f t="shared" si="4"/>
        <v>PT</v>
      </c>
      <c r="E186" s="23">
        <v>480.81818181818181</v>
      </c>
      <c r="F186" s="23">
        <f>SUMIF([2]RouteID_Conversion!$P$2:$P$745,[2]MD_BoardingByRoute!D186,[2]RouteID_Conversion!$Q$2:$Q$745)</f>
        <v>515.1978740692133</v>
      </c>
      <c r="I186" s="1">
        <v>254</v>
      </c>
      <c r="J186" s="1">
        <v>111.26597595200001</v>
      </c>
      <c r="K186" s="1">
        <v>78.239219665500002</v>
      </c>
      <c r="L186" s="23">
        <v>23.40909090909091</v>
      </c>
      <c r="M186" s="23">
        <v>1077.1363636363637</v>
      </c>
      <c r="N186" s="22"/>
      <c r="O186" s="22"/>
      <c r="S186" s="22">
        <v>2409</v>
      </c>
      <c r="T186" s="22">
        <v>369.70111100000003</v>
      </c>
      <c r="U186" s="1">
        <v>4086</v>
      </c>
      <c r="V186" s="1">
        <v>4043</v>
      </c>
      <c r="W186" s="1">
        <v>14.470514</v>
      </c>
      <c r="X186" s="1">
        <v>15.813684</v>
      </c>
      <c r="Y186" s="1">
        <v>4043</v>
      </c>
      <c r="Z186" s="1">
        <v>15.241051000000001</v>
      </c>
      <c r="AB186" s="1">
        <v>11.938836</v>
      </c>
      <c r="AD186" s="1">
        <v>4086</v>
      </c>
      <c r="AE186" s="1">
        <v>11.107894</v>
      </c>
      <c r="AF186" s="1">
        <f t="shared" si="5"/>
        <v>-43</v>
      </c>
      <c r="AI186" s="22">
        <v>2410</v>
      </c>
      <c r="AJ186" s="22">
        <v>571.35711700000002</v>
      </c>
      <c r="AK186" s="1">
        <v>649.17627000000005</v>
      </c>
    </row>
    <row r="187" spans="1:37" ht="15.75" x14ac:dyDescent="0.25">
      <c r="A187" s="1" t="s">
        <v>632</v>
      </c>
      <c r="B187" s="1">
        <v>2402</v>
      </c>
      <c r="C187" s="1" t="s">
        <v>633</v>
      </c>
      <c r="D187" s="1" t="str">
        <f t="shared" si="4"/>
        <v>PT</v>
      </c>
      <c r="E187" s="23">
        <v>891.59090909090901</v>
      </c>
      <c r="F187" s="23">
        <f>SUMIF([2]RouteID_Conversion!$P$2:$P$745,[2]MD_BoardingByRoute!D187,[2]RouteID_Conversion!$Q$2:$Q$745)</f>
        <v>767.32243156432867</v>
      </c>
      <c r="I187" s="1">
        <v>255</v>
      </c>
      <c r="J187" s="1">
        <v>41.1907310486</v>
      </c>
      <c r="K187" s="1">
        <v>33.0083694458</v>
      </c>
      <c r="L187" s="23">
        <v>34</v>
      </c>
      <c r="M187" s="23">
        <v>1984.2272727272725</v>
      </c>
      <c r="N187" s="22"/>
      <c r="O187" s="22"/>
      <c r="S187" s="22">
        <v>2410</v>
      </c>
      <c r="T187" s="22">
        <v>571.35711700000002</v>
      </c>
      <c r="U187" s="1">
        <v>4090</v>
      </c>
      <c r="V187" s="1">
        <v>4086</v>
      </c>
      <c r="W187" s="1">
        <v>11.107894</v>
      </c>
      <c r="X187" s="1">
        <v>101.395477</v>
      </c>
      <c r="Y187" s="1">
        <v>4086</v>
      </c>
      <c r="Z187" s="1">
        <v>11.930892999999999</v>
      </c>
      <c r="AB187" s="1">
        <v>83.948914000000002</v>
      </c>
      <c r="AD187" s="1">
        <v>4090</v>
      </c>
      <c r="AE187" s="1">
        <v>89.457488999999995</v>
      </c>
      <c r="AF187" s="1">
        <f t="shared" si="5"/>
        <v>-4</v>
      </c>
      <c r="AI187" s="22">
        <v>2413</v>
      </c>
      <c r="AJ187" s="22">
        <v>99.851310999999995</v>
      </c>
      <c r="AK187" s="1">
        <v>109.23073599999999</v>
      </c>
    </row>
    <row r="188" spans="1:37" ht="15.75" x14ac:dyDescent="0.25">
      <c r="A188" s="1" t="s">
        <v>634</v>
      </c>
      <c r="B188" s="1">
        <v>2406</v>
      </c>
      <c r="C188" s="1" t="s">
        <v>635</v>
      </c>
      <c r="D188" s="1" t="str">
        <f t="shared" si="4"/>
        <v>PT</v>
      </c>
      <c r="E188" s="23">
        <v>15.863636363636363</v>
      </c>
      <c r="F188" s="23">
        <f>SUMIF([2]RouteID_Conversion!$P$2:$P$745,[2]MD_BoardingByRoute!D188,[2]RouteID_Conversion!$Q$2:$Q$745)</f>
        <v>1.833333343267439</v>
      </c>
      <c r="I188" s="1">
        <v>256</v>
      </c>
      <c r="J188" s="1">
        <v>151.38636779800001</v>
      </c>
      <c r="K188" s="1">
        <v>40.940246582</v>
      </c>
      <c r="L188" s="23">
        <v>0</v>
      </c>
      <c r="M188" s="23">
        <v>45.772727272727273</v>
      </c>
      <c r="N188" s="22"/>
      <c r="O188" s="22"/>
      <c r="S188" s="22">
        <v>2413</v>
      </c>
      <c r="T188" s="22">
        <v>99.851310999999995</v>
      </c>
      <c r="U188" s="1">
        <v>4091</v>
      </c>
      <c r="V188" s="1">
        <v>4090</v>
      </c>
      <c r="W188" s="1">
        <v>89.457488999999995</v>
      </c>
      <c r="X188" s="1">
        <v>2.8628619999999998</v>
      </c>
      <c r="Y188" s="1">
        <v>4090</v>
      </c>
      <c r="Z188" s="1">
        <v>83.683723000000001</v>
      </c>
      <c r="AB188" s="1">
        <v>2.7578930000000001</v>
      </c>
      <c r="AD188" s="1">
        <v>4091</v>
      </c>
      <c r="AE188" s="1">
        <v>2.438596</v>
      </c>
      <c r="AF188" s="1">
        <f t="shared" si="5"/>
        <v>-1</v>
      </c>
      <c r="AI188" s="22">
        <v>2444</v>
      </c>
      <c r="AJ188" s="22">
        <v>44.777186999999998</v>
      </c>
      <c r="AK188" s="1">
        <v>47.15654</v>
      </c>
    </row>
    <row r="189" spans="1:37" ht="15.75" x14ac:dyDescent="0.25">
      <c r="A189" s="1" t="s">
        <v>636</v>
      </c>
      <c r="B189" s="1">
        <v>2407</v>
      </c>
      <c r="C189" s="1" t="s">
        <v>637</v>
      </c>
      <c r="D189" s="1" t="str">
        <f t="shared" si="4"/>
        <v>PT</v>
      </c>
      <c r="E189" s="23">
        <v>26.909090909090907</v>
      </c>
      <c r="F189" s="23">
        <f>SUMIF([2]RouteID_Conversion!$P$2:$P$745,[2]MD_BoardingByRoute!D189,[2]RouteID_Conversion!$Q$2:$Q$745)</f>
        <v>5.6666665673255814</v>
      </c>
      <c r="I189" s="1">
        <v>257</v>
      </c>
      <c r="J189" s="1">
        <v>47.793998718300003</v>
      </c>
      <c r="K189" s="1">
        <v>45.907588958700003</v>
      </c>
      <c r="L189" s="23">
        <v>0</v>
      </c>
      <c r="M189" s="23">
        <v>49.409090909090907</v>
      </c>
      <c r="N189" s="22"/>
      <c r="O189" s="22"/>
      <c r="S189" s="22">
        <v>2444</v>
      </c>
      <c r="T189" s="22">
        <v>44.777186999999998</v>
      </c>
      <c r="U189" s="1">
        <v>4092</v>
      </c>
      <c r="V189" s="1">
        <v>4091</v>
      </c>
      <c r="W189" s="1">
        <v>2.438596</v>
      </c>
      <c r="X189" s="1">
        <v>108.53286</v>
      </c>
      <c r="Y189" s="1">
        <v>4091</v>
      </c>
      <c r="Z189" s="1">
        <v>2.737222</v>
      </c>
      <c r="AB189" s="1">
        <v>96.181892000000005</v>
      </c>
      <c r="AD189" s="1">
        <v>4092</v>
      </c>
      <c r="AE189" s="1">
        <v>97.089744999999994</v>
      </c>
      <c r="AF189" s="1">
        <f t="shared" si="5"/>
        <v>-1</v>
      </c>
      <c r="AI189" s="22">
        <v>2490</v>
      </c>
      <c r="AJ189" s="22">
        <v>279.48355099999998</v>
      </c>
      <c r="AK189" s="1">
        <v>398.13797</v>
      </c>
    </row>
    <row r="190" spans="1:37" ht="15.75" x14ac:dyDescent="0.25">
      <c r="A190" s="1" t="s">
        <v>638</v>
      </c>
      <c r="B190" s="1">
        <v>2408</v>
      </c>
      <c r="C190" s="1" t="s">
        <v>639</v>
      </c>
      <c r="D190" s="1" t="str">
        <f t="shared" si="4"/>
        <v>PT</v>
      </c>
      <c r="E190" s="23">
        <v>66.045454545454547</v>
      </c>
      <c r="F190" s="23">
        <f>SUMIF([2]RouteID_Conversion!$P$2:$P$745,[2]MD_BoardingByRoute!D190,[2]RouteID_Conversion!$Q$2:$Q$745)</f>
        <v>38.900000095367368</v>
      </c>
      <c r="I190" s="1">
        <v>258</v>
      </c>
      <c r="J190" s="1">
        <v>54.934841155999997</v>
      </c>
      <c r="K190" s="1">
        <v>45.586906433099998</v>
      </c>
      <c r="L190" s="23">
        <v>0</v>
      </c>
      <c r="M190" s="23">
        <v>118.68181818181819</v>
      </c>
      <c r="N190" s="22"/>
      <c r="O190" s="22"/>
      <c r="S190" s="22">
        <v>2490</v>
      </c>
      <c r="T190" s="22">
        <v>279.48355099999998</v>
      </c>
      <c r="U190" s="1">
        <v>7002</v>
      </c>
      <c r="V190" s="1">
        <v>4092</v>
      </c>
      <c r="W190" s="1">
        <v>97.089744999999994</v>
      </c>
      <c r="X190" s="1">
        <v>232.16911300000001</v>
      </c>
      <c r="Y190" s="1">
        <v>4092</v>
      </c>
      <c r="Z190" s="1">
        <v>96.129043999999993</v>
      </c>
      <c r="AB190" s="1">
        <v>184.70867899999999</v>
      </c>
      <c r="AD190" s="1">
        <v>7002</v>
      </c>
      <c r="AE190" s="1">
        <v>234.51835600000001</v>
      </c>
      <c r="AF190" s="1">
        <f t="shared" si="5"/>
        <v>-2910</v>
      </c>
      <c r="AI190" s="22">
        <v>2495</v>
      </c>
      <c r="AJ190" s="22">
        <v>66.686340000000001</v>
      </c>
      <c r="AK190" s="1">
        <v>187.65913399999999</v>
      </c>
    </row>
    <row r="191" spans="1:37" ht="15.75" x14ac:dyDescent="0.25">
      <c r="A191" s="1" t="s">
        <v>640</v>
      </c>
      <c r="B191" s="1">
        <v>2409</v>
      </c>
      <c r="C191" s="1" t="s">
        <v>641</v>
      </c>
      <c r="D191" s="1" t="str">
        <f t="shared" si="4"/>
        <v>PT</v>
      </c>
      <c r="E191" s="23">
        <v>211.72727272727272</v>
      </c>
      <c r="F191" s="23">
        <f>SUMIF([2]RouteID_Conversion!$P$2:$P$745,[2]MD_BoardingByRoute!D191,[2]RouteID_Conversion!$Q$2:$Q$745)</f>
        <v>185.48677825927712</v>
      </c>
      <c r="I191" s="1">
        <v>259</v>
      </c>
      <c r="J191" s="1">
        <v>0</v>
      </c>
      <c r="K191" s="1">
        <v>11.6433210373</v>
      </c>
      <c r="L191" s="23">
        <v>16.136363636363637</v>
      </c>
      <c r="M191" s="23">
        <v>549.63636363636363</v>
      </c>
      <c r="N191" s="22"/>
      <c r="O191" s="22"/>
      <c r="S191" s="22">
        <v>2495</v>
      </c>
      <c r="T191" s="22">
        <v>66.686340000000001</v>
      </c>
      <c r="U191" s="1">
        <v>7003</v>
      </c>
      <c r="V191" s="1">
        <v>7002</v>
      </c>
      <c r="W191" s="1">
        <v>234.51835600000001</v>
      </c>
      <c r="X191" s="1">
        <v>411.93173200000001</v>
      </c>
      <c r="Y191" s="1">
        <v>7002</v>
      </c>
      <c r="Z191" s="1">
        <v>184.80595400000001</v>
      </c>
      <c r="AB191" s="1">
        <v>305.488922</v>
      </c>
      <c r="AD191" s="1">
        <v>7003</v>
      </c>
      <c r="AE191" s="1">
        <v>315.60983299999998</v>
      </c>
      <c r="AF191" s="1">
        <f t="shared" si="5"/>
        <v>-1</v>
      </c>
      <c r="AI191" s="22">
        <v>2496</v>
      </c>
      <c r="AJ191" s="22">
        <v>99.338127</v>
      </c>
      <c r="AK191" s="1">
        <v>338.34310900000003</v>
      </c>
    </row>
    <row r="192" spans="1:37" ht="15.75" x14ac:dyDescent="0.25">
      <c r="A192" s="1" t="s">
        <v>642</v>
      </c>
      <c r="B192" s="1">
        <v>2410</v>
      </c>
      <c r="C192" s="1" t="s">
        <v>643</v>
      </c>
      <c r="D192" s="1" t="str">
        <f t="shared" si="4"/>
        <v>PT</v>
      </c>
      <c r="E192" s="23">
        <v>570.18181818181824</v>
      </c>
      <c r="F192" s="23">
        <f>SUMIF([2]RouteID_Conversion!$P$2:$P$745,[2]MD_BoardingByRoute!D192,[2]RouteID_Conversion!$Q$2:$Q$745)</f>
        <v>271.50067520141567</v>
      </c>
      <c r="I192" s="1">
        <v>260</v>
      </c>
      <c r="J192" s="1">
        <v>0</v>
      </c>
      <c r="K192" s="1">
        <v>15.2146577835</v>
      </c>
      <c r="L192" s="23">
        <v>8.8181818181818183</v>
      </c>
      <c r="M192" s="23">
        <v>1316.6363636363637</v>
      </c>
      <c r="N192" s="22"/>
      <c r="O192" s="22"/>
      <c r="S192" s="22">
        <v>2496</v>
      </c>
      <c r="T192" s="22">
        <v>99.338127</v>
      </c>
      <c r="U192" s="1">
        <v>7004</v>
      </c>
      <c r="V192" s="1">
        <v>7003</v>
      </c>
      <c r="W192" s="1">
        <v>315.60983299999998</v>
      </c>
      <c r="X192" s="1">
        <v>136.69120799999999</v>
      </c>
      <c r="Y192" s="1">
        <v>7003</v>
      </c>
      <c r="Z192" s="1">
        <v>305.56158399999998</v>
      </c>
      <c r="AB192" s="1">
        <v>95.666381999999999</v>
      </c>
      <c r="AD192" s="1">
        <v>7004</v>
      </c>
      <c r="AE192" s="1">
        <v>123.07328</v>
      </c>
      <c r="AF192" s="1">
        <f t="shared" si="5"/>
        <v>-1</v>
      </c>
      <c r="AI192" s="22">
        <v>2497</v>
      </c>
      <c r="AJ192" s="22">
        <v>28.028590999999999</v>
      </c>
      <c r="AK192" s="1">
        <v>33.948726999999998</v>
      </c>
    </row>
    <row r="193" spans="1:37" ht="15.75" x14ac:dyDescent="0.25">
      <c r="A193" s="1" t="s">
        <v>644</v>
      </c>
      <c r="B193" s="1">
        <v>2413</v>
      </c>
      <c r="C193" s="1" t="s">
        <v>645</v>
      </c>
      <c r="D193" s="1" t="str">
        <f t="shared" si="4"/>
        <v>PT</v>
      </c>
      <c r="E193" s="23">
        <v>59.272727272727266</v>
      </c>
      <c r="F193" s="23">
        <f>SUMIF([2]RouteID_Conversion!$P$2:$P$745,[2]MD_BoardingByRoute!D193,[2]RouteID_Conversion!$Q$2:$Q$745)</f>
        <v>35.841933012008511</v>
      </c>
      <c r="I193" s="1">
        <v>261</v>
      </c>
      <c r="J193" s="1">
        <v>0.82673561572999998</v>
      </c>
      <c r="K193" s="1">
        <v>13.143661499</v>
      </c>
      <c r="L193" s="23">
        <v>4.5</v>
      </c>
      <c r="M193" s="23">
        <v>168.22727272727269</v>
      </c>
      <c r="N193" s="22"/>
      <c r="O193" s="22"/>
      <c r="S193" s="22">
        <v>2497</v>
      </c>
      <c r="T193" s="22">
        <v>28.028590999999999</v>
      </c>
      <c r="U193" s="1">
        <v>7005</v>
      </c>
      <c r="V193" s="1">
        <v>7004</v>
      </c>
      <c r="W193" s="1">
        <v>123.07328</v>
      </c>
      <c r="X193" s="1">
        <v>15.551886</v>
      </c>
      <c r="Y193" s="1">
        <v>7004</v>
      </c>
      <c r="Z193" s="1">
        <v>95.581588999999994</v>
      </c>
      <c r="AB193" s="1">
        <v>11.989345</v>
      </c>
      <c r="AD193" s="1">
        <v>7005</v>
      </c>
      <c r="AE193" s="1">
        <v>24.358575999999999</v>
      </c>
      <c r="AF193" s="1">
        <f t="shared" si="5"/>
        <v>-1</v>
      </c>
      <c r="AI193" s="22">
        <v>2500</v>
      </c>
      <c r="AJ193" s="22">
        <v>418.13690200000002</v>
      </c>
      <c r="AK193" s="1">
        <v>561.83587599999998</v>
      </c>
    </row>
    <row r="194" spans="1:37" ht="15.75" x14ac:dyDescent="0.25">
      <c r="A194" s="1" t="s">
        <v>646</v>
      </c>
      <c r="B194" s="1">
        <v>2444</v>
      </c>
      <c r="C194" s="1" t="s">
        <v>647</v>
      </c>
      <c r="D194" s="1" t="str">
        <f t="shared" ref="D194:D257" si="6">MID(A194,1,2)</f>
        <v>PT</v>
      </c>
      <c r="E194" s="23">
        <v>32.863636363636367</v>
      </c>
      <c r="F194" s="23">
        <f>SUMIF([2]RouteID_Conversion!$P$2:$P$745,[2]MD_BoardingByRoute!D194,[2]RouteID_Conversion!$Q$2:$Q$745)</f>
        <v>4.7605437524616638</v>
      </c>
      <c r="I194" s="1">
        <v>262</v>
      </c>
      <c r="J194" s="1">
        <v>0</v>
      </c>
      <c r="K194" s="1">
        <v>12.895961761500001</v>
      </c>
      <c r="L194" s="23">
        <v>4.0454545454545459</v>
      </c>
      <c r="M194" s="23">
        <v>78.454545454545467</v>
      </c>
      <c r="N194" s="22"/>
      <c r="O194" s="22"/>
      <c r="S194" s="22">
        <v>2500</v>
      </c>
      <c r="T194" s="22">
        <v>418.13690200000002</v>
      </c>
      <c r="U194" s="1">
        <v>7007</v>
      </c>
      <c r="V194" s="1">
        <v>7005</v>
      </c>
      <c r="W194" s="1">
        <v>24.358575999999999</v>
      </c>
      <c r="X194" s="1">
        <v>437.036743</v>
      </c>
      <c r="Y194" s="1">
        <v>7005</v>
      </c>
      <c r="Z194" s="1">
        <v>11.989926000000001</v>
      </c>
      <c r="AB194" s="1">
        <v>345.335846</v>
      </c>
      <c r="AD194" s="1">
        <v>7007</v>
      </c>
      <c r="AE194" s="1">
        <v>397.702606</v>
      </c>
      <c r="AF194" s="1">
        <f t="shared" si="5"/>
        <v>-2</v>
      </c>
      <c r="AI194" s="22">
        <v>2501</v>
      </c>
      <c r="AJ194" s="22">
        <v>577.41009499999996</v>
      </c>
      <c r="AK194" s="1">
        <v>784.58203100000003</v>
      </c>
    </row>
    <row r="195" spans="1:37" ht="15.75" x14ac:dyDescent="0.25">
      <c r="A195" s="1" t="s">
        <v>648</v>
      </c>
      <c r="B195" s="1">
        <v>2446</v>
      </c>
      <c r="C195" s="1" t="s">
        <v>649</v>
      </c>
      <c r="D195" s="1" t="str">
        <f t="shared" si="6"/>
        <v>PT</v>
      </c>
      <c r="E195" s="23">
        <v>9.9090909090909101</v>
      </c>
      <c r="F195" s="23">
        <f>SUMIF([2]RouteID_Conversion!$P$2:$P$745,[2]MD_BoardingByRoute!D195,[2]RouteID_Conversion!$Q$2:$Q$745)</f>
        <v>0</v>
      </c>
      <c r="I195" s="1">
        <v>263</v>
      </c>
      <c r="J195" s="1">
        <v>139.30734252900001</v>
      </c>
      <c r="K195" s="1">
        <v>44.3093566895</v>
      </c>
      <c r="L195" s="23">
        <v>2.6363636363636362</v>
      </c>
      <c r="M195" s="23">
        <v>29</v>
      </c>
      <c r="N195" s="22"/>
      <c r="O195" s="22"/>
      <c r="S195" s="22">
        <v>2501</v>
      </c>
      <c r="T195" s="22">
        <v>577.41009499999996</v>
      </c>
      <c r="U195" s="1">
        <v>7008</v>
      </c>
      <c r="V195" s="1">
        <v>7007</v>
      </c>
      <c r="W195" s="1">
        <v>397.702606</v>
      </c>
      <c r="X195" s="1">
        <v>167.559021</v>
      </c>
      <c r="Y195" s="1">
        <v>7007</v>
      </c>
      <c r="Z195" s="1">
        <v>345.07849099999999</v>
      </c>
      <c r="AB195" s="1">
        <v>119.965439</v>
      </c>
      <c r="AD195" s="1">
        <v>7008</v>
      </c>
      <c r="AE195" s="1">
        <v>139.71920800000001</v>
      </c>
      <c r="AF195" s="1">
        <f t="shared" si="5"/>
        <v>-1</v>
      </c>
      <c r="AI195" s="22">
        <v>2601</v>
      </c>
      <c r="AJ195" s="22">
        <v>20.339988999999999</v>
      </c>
      <c r="AK195" s="1">
        <v>39.373412999999999</v>
      </c>
    </row>
    <row r="196" spans="1:37" ht="15.75" x14ac:dyDescent="0.25">
      <c r="A196" s="1" t="s">
        <v>658</v>
      </c>
      <c r="B196" s="1">
        <v>2500</v>
      </c>
      <c r="C196" s="1" t="s">
        <v>659</v>
      </c>
      <c r="D196" s="1" t="str">
        <f t="shared" si="6"/>
        <v>PT</v>
      </c>
      <c r="E196" s="23">
        <v>576.9545454545455</v>
      </c>
      <c r="F196" s="23">
        <f>SUMIF([2]RouteID_Conversion!$P$2:$P$745,[2]MD_BoardingByRoute!D196,[2]RouteID_Conversion!$Q$2:$Q$745)</f>
        <v>700.98898696899278</v>
      </c>
      <c r="I196" s="1">
        <v>268</v>
      </c>
      <c r="J196" s="1">
        <v>115.973693848</v>
      </c>
      <c r="K196" s="1">
        <v>80.412582397500003</v>
      </c>
      <c r="L196" s="23">
        <v>79.954545454545453</v>
      </c>
      <c r="M196" s="23">
        <v>1374.5</v>
      </c>
      <c r="N196" s="22"/>
      <c r="O196" s="22"/>
      <c r="S196" s="22">
        <v>3106</v>
      </c>
      <c r="T196" s="22">
        <v>154.294479</v>
      </c>
      <c r="U196" s="1">
        <v>7018</v>
      </c>
      <c r="V196" s="1">
        <v>7017</v>
      </c>
      <c r="W196" s="1">
        <v>135.79809599999999</v>
      </c>
      <c r="X196" s="1">
        <v>118.66803</v>
      </c>
      <c r="Y196" s="1">
        <v>7017</v>
      </c>
      <c r="Z196" s="1">
        <v>109.98838000000001</v>
      </c>
      <c r="AB196" s="1">
        <v>101.939896</v>
      </c>
      <c r="AD196" s="1">
        <v>7018</v>
      </c>
      <c r="AE196" s="1">
        <v>121.75546300000001</v>
      </c>
      <c r="AF196" s="1">
        <f t="shared" si="5"/>
        <v>-1</v>
      </c>
      <c r="AI196" s="22">
        <v>3110</v>
      </c>
      <c r="AJ196" s="22">
        <v>140.68553199999999</v>
      </c>
      <c r="AK196" s="1">
        <v>183.65791300000001</v>
      </c>
    </row>
    <row r="197" spans="1:37" ht="15.75" x14ac:dyDescent="0.25">
      <c r="A197" s="1" t="s">
        <v>660</v>
      </c>
      <c r="B197" s="1">
        <v>2501</v>
      </c>
      <c r="C197" s="1" t="s">
        <v>661</v>
      </c>
      <c r="D197" s="1" t="str">
        <f t="shared" si="6"/>
        <v>PT</v>
      </c>
      <c r="E197" s="23">
        <v>240.27272727272725</v>
      </c>
      <c r="F197" s="23">
        <f>SUMIF([2]RouteID_Conversion!$P$2:$P$745,[2]MD_BoardingByRoute!D197,[2]RouteID_Conversion!$Q$2:$Q$745)</f>
        <v>314.92627191543534</v>
      </c>
      <c r="I197" s="1">
        <v>269</v>
      </c>
      <c r="J197" s="1">
        <v>21.287094116199999</v>
      </c>
      <c r="K197" s="1">
        <v>25.5341072083</v>
      </c>
      <c r="L197" s="23">
        <v>32.18181818181818</v>
      </c>
      <c r="M197" s="23">
        <v>775.36363636363637</v>
      </c>
      <c r="N197" s="22"/>
      <c r="O197" s="22"/>
      <c r="S197" s="22">
        <v>3110</v>
      </c>
      <c r="T197" s="22">
        <v>140.68553199999999</v>
      </c>
      <c r="U197" s="1">
        <v>7025</v>
      </c>
      <c r="V197" s="1">
        <v>7018</v>
      </c>
      <c r="W197" s="1">
        <v>121.75546300000001</v>
      </c>
      <c r="X197" s="1">
        <v>125.772209</v>
      </c>
      <c r="Y197" s="1">
        <v>7018</v>
      </c>
      <c r="Z197" s="1">
        <v>101.779465</v>
      </c>
      <c r="AB197" s="1">
        <v>80.905929999999998</v>
      </c>
      <c r="AD197" s="1">
        <v>7025</v>
      </c>
      <c r="AE197" s="1">
        <v>112.95622299999999</v>
      </c>
      <c r="AF197" s="1">
        <f t="shared" si="5"/>
        <v>-7</v>
      </c>
      <c r="AI197" s="22">
        <v>3112</v>
      </c>
      <c r="AJ197" s="22">
        <v>563.38177499999995</v>
      </c>
      <c r="AK197" s="1">
        <v>616.97699</v>
      </c>
    </row>
    <row r="198" spans="1:37" ht="15.75" x14ac:dyDescent="0.25">
      <c r="A198" s="1" t="s">
        <v>664</v>
      </c>
      <c r="B198" s="1">
        <v>2603</v>
      </c>
      <c r="C198" s="1" t="s">
        <v>665</v>
      </c>
      <c r="D198" s="1" t="str">
        <f t="shared" si="6"/>
        <v>PT</v>
      </c>
      <c r="E198" s="23">
        <v>7.545454545454545</v>
      </c>
      <c r="F198" s="23">
        <f>SUMIF([2]RouteID_Conversion!$P$2:$P$745,[2]MD_BoardingByRoute!D198,[2]RouteID_Conversion!$Q$2:$Q$745)</f>
        <v>13.311619967222208</v>
      </c>
      <c r="I198" s="1">
        <v>271</v>
      </c>
      <c r="J198" s="1">
        <v>67.773818969700002</v>
      </c>
      <c r="K198" s="1">
        <v>58.051368713400002</v>
      </c>
      <c r="L198" s="23">
        <v>0</v>
      </c>
      <c r="M198" s="23">
        <v>136.95454545454544</v>
      </c>
      <c r="N198" s="22"/>
      <c r="O198" s="22"/>
      <c r="S198" s="22">
        <v>3113</v>
      </c>
      <c r="T198" s="22">
        <v>1262.059448</v>
      </c>
      <c r="U198" s="1">
        <v>7029</v>
      </c>
      <c r="V198" s="1">
        <v>7027</v>
      </c>
      <c r="W198" s="1">
        <v>129.06456</v>
      </c>
      <c r="X198" s="1">
        <v>265.45141599999999</v>
      </c>
      <c r="Y198" s="1">
        <v>7027</v>
      </c>
      <c r="Z198" s="1">
        <v>117.861412</v>
      </c>
      <c r="AB198" s="1">
        <v>209.64233400000001</v>
      </c>
      <c r="AD198" s="1">
        <v>7029</v>
      </c>
      <c r="AE198" s="1">
        <v>236.933212</v>
      </c>
      <c r="AF198" s="1">
        <f t="shared" ref="AF198:AF260" si="7">Y198-AD198</f>
        <v>-2</v>
      </c>
      <c r="AI198" s="22">
        <v>3115</v>
      </c>
      <c r="AJ198" s="22">
        <v>1389.9111330000001</v>
      </c>
      <c r="AK198" s="1">
        <v>1604.239014</v>
      </c>
    </row>
    <row r="199" spans="1:37" ht="15.75" x14ac:dyDescent="0.25">
      <c r="A199" s="1" t="s">
        <v>666</v>
      </c>
      <c r="B199" s="1">
        <v>3101</v>
      </c>
      <c r="C199" s="1" t="s">
        <v>667</v>
      </c>
      <c r="D199" s="1" t="str">
        <f t="shared" si="6"/>
        <v>CT</v>
      </c>
      <c r="E199" s="23">
        <v>783.83948504216551</v>
      </c>
      <c r="F199" s="23">
        <f>SUMIF([2]RouteID_Conversion!$P$2:$P$745,[2]MD_BoardingByRoute!D199,[2]RouteID_Conversion!$Q$2:$Q$745)</f>
        <v>592.28664398193246</v>
      </c>
      <c r="I199" s="1">
        <v>272</v>
      </c>
      <c r="J199" s="1">
        <v>112.956359863</v>
      </c>
      <c r="K199" s="1">
        <v>58.051368713400002</v>
      </c>
      <c r="L199" s="23">
        <v>149.95752136281632</v>
      </c>
      <c r="M199" s="23">
        <v>2094.5</v>
      </c>
      <c r="N199" s="22"/>
      <c r="O199" s="22"/>
      <c r="S199" s="22">
        <v>3115</v>
      </c>
      <c r="T199" s="22">
        <v>1389.9111330000001</v>
      </c>
      <c r="U199" s="1">
        <v>7701</v>
      </c>
      <c r="V199" s="1">
        <v>7029</v>
      </c>
      <c r="W199" s="1">
        <v>236.933212</v>
      </c>
      <c r="X199" s="1">
        <v>135.973511</v>
      </c>
      <c r="Y199" s="1">
        <v>7029</v>
      </c>
      <c r="Z199" s="1">
        <v>209.69274899999999</v>
      </c>
      <c r="AB199" s="1">
        <v>110.343948</v>
      </c>
      <c r="AD199" s="1">
        <v>7701</v>
      </c>
      <c r="AE199" s="1">
        <v>125.311806</v>
      </c>
      <c r="AF199" s="1">
        <f t="shared" si="7"/>
        <v>-672</v>
      </c>
      <c r="AI199" s="22">
        <v>3116</v>
      </c>
      <c r="AJ199" s="22">
        <v>1151.7257079999999</v>
      </c>
      <c r="AK199" s="1">
        <v>1331.2969969999999</v>
      </c>
    </row>
    <row r="200" spans="1:37" ht="15.75" x14ac:dyDescent="0.25">
      <c r="A200" s="1" t="s">
        <v>668</v>
      </c>
      <c r="B200" s="1">
        <v>3105</v>
      </c>
      <c r="C200" s="1" t="s">
        <v>669</v>
      </c>
      <c r="D200" s="1" t="str">
        <f t="shared" si="6"/>
        <v>CT</v>
      </c>
      <c r="E200" s="23">
        <v>160.48232317408704</v>
      </c>
      <c r="F200" s="23">
        <f>SUMIF([2]RouteID_Conversion!$P$2:$P$745,[2]MD_BoardingByRoute!D200,[2]RouteID_Conversion!$Q$2:$Q$745)</f>
        <v>220.73761558532692</v>
      </c>
      <c r="I200" s="1">
        <v>273</v>
      </c>
      <c r="J200" s="1">
        <v>45.182540893599999</v>
      </c>
      <c r="K200" s="1">
        <v>58.051368713400002</v>
      </c>
      <c r="L200" s="23">
        <v>41.848248918397843</v>
      </c>
      <c r="M200" s="23">
        <v>853.22727272727286</v>
      </c>
      <c r="N200" s="22"/>
      <c r="O200" s="22"/>
      <c r="S200" s="22">
        <v>3116</v>
      </c>
      <c r="T200" s="22">
        <v>1151.7257079999999</v>
      </c>
      <c r="U200" s="1">
        <v>3121</v>
      </c>
      <c r="V200" s="1">
        <v>7701</v>
      </c>
      <c r="W200" s="1">
        <v>125.311806</v>
      </c>
      <c r="X200" s="1">
        <v>93.016220000000004</v>
      </c>
      <c r="Y200" s="1">
        <v>7701</v>
      </c>
      <c r="Z200" s="1">
        <v>110.18119799999999</v>
      </c>
      <c r="AB200" s="1">
        <v>65.988640000000004</v>
      </c>
      <c r="AD200" s="1">
        <v>3121</v>
      </c>
      <c r="AE200" s="1">
        <v>90.934235000000001</v>
      </c>
      <c r="AF200" s="1">
        <f t="shared" si="7"/>
        <v>4580</v>
      </c>
      <c r="AI200" s="22">
        <v>3118</v>
      </c>
      <c r="AJ200" s="22">
        <v>606.27728300000001</v>
      </c>
      <c r="AK200" s="1">
        <v>686.98236099999997</v>
      </c>
    </row>
    <row r="201" spans="1:37" ht="15.75" x14ac:dyDescent="0.25">
      <c r="A201" s="1" t="s">
        <v>670</v>
      </c>
      <c r="B201" s="1">
        <v>3106</v>
      </c>
      <c r="C201" s="1" t="s">
        <v>671</v>
      </c>
      <c r="D201" s="1" t="str">
        <f t="shared" si="6"/>
        <v>CT</v>
      </c>
      <c r="E201" s="23">
        <v>183.24262882336731</v>
      </c>
      <c r="F201" s="23">
        <f>SUMIF([2]RouteID_Conversion!$P$2:$P$745,[2]MD_BoardingByRoute!D201,[2]RouteID_Conversion!$Q$2:$Q$745)</f>
        <v>200.08937454223607</v>
      </c>
      <c r="I201" s="1">
        <v>274</v>
      </c>
      <c r="J201" s="1">
        <v>45.182540893599999</v>
      </c>
      <c r="K201" s="1">
        <v>58.051368713400002</v>
      </c>
      <c r="L201" s="23"/>
      <c r="M201" s="23">
        <v>202.5</v>
      </c>
      <c r="N201" s="22"/>
      <c r="O201" s="22"/>
      <c r="S201" s="22">
        <v>3118</v>
      </c>
      <c r="T201" s="22">
        <v>606.27728300000001</v>
      </c>
      <c r="U201" s="1">
        <v>3130</v>
      </c>
      <c r="V201" s="1">
        <v>3121</v>
      </c>
      <c r="W201" s="1">
        <v>90.934235000000001</v>
      </c>
      <c r="X201" s="1">
        <v>254.80508399999999</v>
      </c>
      <c r="Y201" s="1">
        <v>3121</v>
      </c>
      <c r="Z201" s="1">
        <v>65.660820000000001</v>
      </c>
      <c r="AB201" s="1">
        <v>195.86479199999999</v>
      </c>
      <c r="AD201" s="1">
        <v>3130</v>
      </c>
      <c r="AE201" s="1">
        <v>244.71608000000001</v>
      </c>
      <c r="AF201" s="1">
        <f t="shared" si="7"/>
        <v>-9</v>
      </c>
      <c r="AI201" s="22">
        <v>3119</v>
      </c>
      <c r="AJ201" s="22">
        <v>185.51412999999999</v>
      </c>
      <c r="AK201" s="1">
        <v>197.02140800000001</v>
      </c>
    </row>
    <row r="202" spans="1:37" ht="15.75" x14ac:dyDescent="0.25">
      <c r="A202" s="1" t="s">
        <v>672</v>
      </c>
      <c r="B202" s="1">
        <v>3110</v>
      </c>
      <c r="C202" s="1" t="s">
        <v>673</v>
      </c>
      <c r="D202" s="1" t="str">
        <f t="shared" si="6"/>
        <v>CT</v>
      </c>
      <c r="E202" s="23">
        <v>164.60096015474633</v>
      </c>
      <c r="F202" s="23">
        <f>SUMIF([2]RouteID_Conversion!$P$2:$P$745,[2]MD_BoardingByRoute!D202,[2]RouteID_Conversion!$Q$2:$Q$745)</f>
        <v>117.44294714927662</v>
      </c>
      <c r="I202" s="1">
        <v>275</v>
      </c>
      <c r="J202" s="1">
        <v>85.911170959499998</v>
      </c>
      <c r="K202" s="1">
        <v>59.629917144799997</v>
      </c>
      <c r="L202" s="23">
        <v>6.5184442562573075</v>
      </c>
      <c r="M202" s="23">
        <v>426.40909090909093</v>
      </c>
      <c r="N202" s="22"/>
      <c r="O202" s="22"/>
      <c r="S202" s="22">
        <v>3119</v>
      </c>
      <c r="T202" s="22">
        <v>185.51412999999999</v>
      </c>
      <c r="U202" s="1">
        <v>3131</v>
      </c>
      <c r="V202" s="1">
        <v>3130</v>
      </c>
      <c r="W202" s="1">
        <v>244.71608000000001</v>
      </c>
      <c r="X202" s="1">
        <v>440.72412100000003</v>
      </c>
      <c r="Y202" s="1">
        <v>3130</v>
      </c>
      <c r="Z202" s="1">
        <v>196.76731899999999</v>
      </c>
      <c r="AB202" s="1">
        <v>359.62042200000002</v>
      </c>
      <c r="AD202" s="1">
        <v>3131</v>
      </c>
      <c r="AE202" s="1">
        <v>436.05721999999997</v>
      </c>
      <c r="AF202" s="1">
        <f t="shared" si="7"/>
        <v>-1</v>
      </c>
      <c r="AI202" s="22">
        <v>3120</v>
      </c>
      <c r="AJ202" s="22">
        <v>34.833134000000001</v>
      </c>
      <c r="AK202" s="1">
        <v>36.724594000000003</v>
      </c>
    </row>
    <row r="203" spans="1:37" ht="15.75" x14ac:dyDescent="0.25">
      <c r="A203" s="1" t="s">
        <v>674</v>
      </c>
      <c r="B203" s="1">
        <v>3112</v>
      </c>
      <c r="C203" s="1" t="s">
        <v>675</v>
      </c>
      <c r="D203" s="1" t="str">
        <f t="shared" si="6"/>
        <v>CT</v>
      </c>
      <c r="E203" s="23">
        <v>477.2090780324491</v>
      </c>
      <c r="F203" s="23">
        <f>SUMIF([2]RouteID_Conversion!$P$2:$P$745,[2]MD_BoardingByRoute!D203,[2]RouteID_Conversion!$Q$2:$Q$745)</f>
        <v>169.56048344075671</v>
      </c>
      <c r="I203" s="1">
        <v>276</v>
      </c>
      <c r="J203" s="1">
        <v>40.450778961200001</v>
      </c>
      <c r="K203" s="1">
        <v>57.143333435099997</v>
      </c>
      <c r="L203" s="23">
        <v>30.662331530603481</v>
      </c>
      <c r="M203" s="23">
        <v>1118.9545454545453</v>
      </c>
      <c r="N203" s="22"/>
      <c r="O203" s="22"/>
      <c r="S203" s="22">
        <v>3120</v>
      </c>
      <c r="T203" s="22">
        <v>34.833134000000001</v>
      </c>
      <c r="U203" s="1">
        <v>3201</v>
      </c>
      <c r="V203" s="1">
        <v>3131</v>
      </c>
      <c r="W203" s="1">
        <v>436.05721999999997</v>
      </c>
      <c r="X203" s="1">
        <v>1339.9243160000001</v>
      </c>
      <c r="Y203" s="1">
        <v>3131</v>
      </c>
      <c r="Z203" s="1">
        <v>359.18862899999999</v>
      </c>
      <c r="AB203" s="1">
        <v>1100.1096190000001</v>
      </c>
      <c r="AD203" s="1">
        <v>3201</v>
      </c>
      <c r="AE203" s="1">
        <v>1143.4976810000001</v>
      </c>
      <c r="AF203" s="1">
        <f t="shared" si="7"/>
        <v>-70</v>
      </c>
      <c r="AI203" s="22">
        <v>3121</v>
      </c>
      <c r="AJ203" s="22">
        <v>443.334473</v>
      </c>
      <c r="AK203" s="1">
        <v>449.66677900000002</v>
      </c>
    </row>
    <row r="204" spans="1:37" ht="15.75" x14ac:dyDescent="0.25">
      <c r="A204" s="1" t="s">
        <v>676</v>
      </c>
      <c r="B204" s="1">
        <v>3113</v>
      </c>
      <c r="C204" s="1" t="s">
        <v>677</v>
      </c>
      <c r="D204" s="1" t="str">
        <f t="shared" si="6"/>
        <v>CT</v>
      </c>
      <c r="E204" s="23">
        <v>483.48175508535769</v>
      </c>
      <c r="F204" s="23">
        <f>SUMIF([2]RouteID_Conversion!$P$2:$P$745,[2]MD_BoardingByRoute!D204,[2]RouteID_Conversion!$Q$2:$Q$745)</f>
        <v>652.48388290405114</v>
      </c>
      <c r="I204" s="1">
        <v>277</v>
      </c>
      <c r="J204" s="1">
        <v>35.879394531300001</v>
      </c>
      <c r="K204" s="1">
        <v>40.428306579599997</v>
      </c>
      <c r="L204" s="23">
        <v>62.2934645014955</v>
      </c>
      <c r="M204" s="23">
        <v>1178.4090909090912</v>
      </c>
      <c r="N204" s="22"/>
      <c r="O204" s="22"/>
      <c r="S204" s="22">
        <v>3121</v>
      </c>
      <c r="T204" s="22">
        <v>443.334473</v>
      </c>
      <c r="U204" s="1">
        <v>3202</v>
      </c>
      <c r="V204" s="1">
        <v>3201</v>
      </c>
      <c r="W204" s="1">
        <v>1143.4976810000001</v>
      </c>
      <c r="X204" s="1">
        <v>1445.355957</v>
      </c>
      <c r="Y204" s="1">
        <v>3201</v>
      </c>
      <c r="Z204" s="1">
        <v>1101.585693</v>
      </c>
      <c r="AB204" s="1">
        <v>1183.5517580000001</v>
      </c>
      <c r="AD204" s="1">
        <v>3202</v>
      </c>
      <c r="AE204" s="1">
        <v>1260.524658</v>
      </c>
      <c r="AF204" s="1">
        <f t="shared" si="7"/>
        <v>-1</v>
      </c>
      <c r="AI204" s="22">
        <v>3130</v>
      </c>
      <c r="AJ204" s="22">
        <v>148.10574299999999</v>
      </c>
      <c r="AK204" s="1">
        <v>173.283691</v>
      </c>
    </row>
    <row r="205" spans="1:37" ht="15.75" x14ac:dyDescent="0.25">
      <c r="A205" s="1" t="s">
        <v>678</v>
      </c>
      <c r="B205" s="1">
        <v>3115</v>
      </c>
      <c r="C205" s="1" t="s">
        <v>679</v>
      </c>
      <c r="D205" s="1" t="str">
        <f t="shared" si="6"/>
        <v>CT</v>
      </c>
      <c r="E205" s="23">
        <v>721.22551208227299</v>
      </c>
      <c r="F205" s="23">
        <f>SUMIF([2]RouteID_Conversion!$P$2:$P$745,[2]MD_BoardingByRoute!D205,[2]RouteID_Conversion!$Q$2:$Q$745)</f>
        <v>0</v>
      </c>
      <c r="I205" s="1">
        <v>278</v>
      </c>
      <c r="J205" s="1">
        <v>47.269374847400002</v>
      </c>
      <c r="K205" s="1">
        <v>36.748592376700003</v>
      </c>
      <c r="L205" s="23">
        <v>30.516554557785796</v>
      </c>
      <c r="M205" s="23">
        <v>1584.7727272727273</v>
      </c>
      <c r="N205" s="22"/>
      <c r="O205" s="22"/>
      <c r="S205" s="22">
        <v>3130</v>
      </c>
      <c r="T205" s="22">
        <v>148.10574299999999</v>
      </c>
      <c r="U205" s="1">
        <v>3221</v>
      </c>
      <c r="V205" s="1">
        <v>3202</v>
      </c>
      <c r="W205" s="1">
        <v>1260.524658</v>
      </c>
      <c r="X205" s="1">
        <v>294.849243</v>
      </c>
      <c r="Y205" s="1">
        <v>3202</v>
      </c>
      <c r="Z205" s="1">
        <v>1184.9433590000001</v>
      </c>
      <c r="AB205" s="1">
        <v>240.25775100000001</v>
      </c>
      <c r="AD205" s="1">
        <v>3221</v>
      </c>
      <c r="AE205" s="1">
        <v>260.39163200000002</v>
      </c>
      <c r="AF205" s="1">
        <f t="shared" si="7"/>
        <v>-19</v>
      </c>
      <c r="AI205" s="22">
        <v>3131</v>
      </c>
      <c r="AJ205" s="22">
        <v>316.03539999999998</v>
      </c>
      <c r="AK205" s="1">
        <v>378.89392099999998</v>
      </c>
    </row>
    <row r="206" spans="1:37" ht="15.75" x14ac:dyDescent="0.25">
      <c r="A206" s="1" t="s">
        <v>680</v>
      </c>
      <c r="B206" s="1">
        <v>3116</v>
      </c>
      <c r="C206" s="1" t="s">
        <v>681</v>
      </c>
      <c r="D206" s="1" t="str">
        <f t="shared" si="6"/>
        <v>CT</v>
      </c>
      <c r="E206" s="23">
        <v>642.6143049360071</v>
      </c>
      <c r="F206" s="23">
        <f>SUMIF([2]RouteID_Conversion!$P$2:$P$745,[2]MD_BoardingByRoute!D206,[2]RouteID_Conversion!$Q$2:$Q$745)</f>
        <v>789.39698791503861</v>
      </c>
      <c r="I206" s="1">
        <v>279</v>
      </c>
      <c r="J206" s="1">
        <v>5.5459022522000003</v>
      </c>
      <c r="K206" s="1">
        <v>26.506528854399999</v>
      </c>
      <c r="L206" s="23">
        <v>39.061028075200234</v>
      </c>
      <c r="M206" s="23">
        <v>1499.863636363636</v>
      </c>
      <c r="N206" s="22"/>
      <c r="O206" s="22"/>
      <c r="S206" s="22">
        <v>3131</v>
      </c>
      <c r="T206" s="22">
        <v>316.03539999999998</v>
      </c>
      <c r="U206" s="1">
        <v>3222</v>
      </c>
      <c r="V206" s="1">
        <v>3221</v>
      </c>
      <c r="W206" s="1">
        <v>260.39163200000002</v>
      </c>
      <c r="X206" s="1">
        <v>231.764725</v>
      </c>
      <c r="Y206" s="1">
        <v>3221</v>
      </c>
      <c r="Z206" s="1">
        <v>240.358521</v>
      </c>
      <c r="AB206" s="1">
        <v>183.367569</v>
      </c>
      <c r="AD206" s="1">
        <v>3222</v>
      </c>
      <c r="AE206" s="1">
        <v>203.81587200000001</v>
      </c>
      <c r="AF206" s="1">
        <f t="shared" si="7"/>
        <v>-1</v>
      </c>
      <c r="AI206" s="22">
        <v>3190</v>
      </c>
      <c r="AJ206" s="22">
        <v>95.624504000000002</v>
      </c>
      <c r="AK206" s="1">
        <v>95.040870999999996</v>
      </c>
    </row>
    <row r="207" spans="1:37" ht="15.75" x14ac:dyDescent="0.25">
      <c r="A207" s="1" t="s">
        <v>682</v>
      </c>
      <c r="B207" s="1">
        <v>3118</v>
      </c>
      <c r="C207" s="1" t="s">
        <v>683</v>
      </c>
      <c r="D207" s="1" t="str">
        <f t="shared" si="6"/>
        <v>CT</v>
      </c>
      <c r="E207" s="23">
        <v>738.85168356975589</v>
      </c>
      <c r="F207" s="23">
        <f>SUMIF([2]RouteID_Conversion!$P$2:$P$745,[2]MD_BoardingByRoute!D207,[2]RouteID_Conversion!$Q$2:$Q$745)</f>
        <v>399.83426856994527</v>
      </c>
      <c r="I207" s="1">
        <v>280</v>
      </c>
      <c r="J207" s="1">
        <v>32.538005828899998</v>
      </c>
      <c r="K207" s="1">
        <v>27.4225254059</v>
      </c>
      <c r="L207" s="23">
        <v>32.758479763576027</v>
      </c>
      <c r="M207" s="23">
        <v>1547.5454545454547</v>
      </c>
      <c r="N207" s="22"/>
      <c r="O207" s="22"/>
      <c r="S207" s="22">
        <v>3190</v>
      </c>
      <c r="T207" s="22">
        <v>95.624504000000002</v>
      </c>
      <c r="U207" s="1">
        <v>3240</v>
      </c>
      <c r="V207" s="1">
        <v>3222</v>
      </c>
      <c r="W207" s="1">
        <v>203.81587200000001</v>
      </c>
      <c r="X207" s="1">
        <v>279.48812900000001</v>
      </c>
      <c r="Y207" s="1">
        <v>3222</v>
      </c>
      <c r="Z207" s="1">
        <v>183.29835499999999</v>
      </c>
      <c r="AB207" s="1">
        <v>228.213165</v>
      </c>
      <c r="AD207" s="1">
        <v>3240</v>
      </c>
      <c r="AE207" s="1">
        <v>238.65817300000001</v>
      </c>
      <c r="AF207" s="1">
        <f t="shared" si="7"/>
        <v>-18</v>
      </c>
      <c r="AI207" s="22">
        <v>3200</v>
      </c>
      <c r="AJ207" s="22">
        <v>733.15991199999996</v>
      </c>
      <c r="AK207" s="1">
        <v>1040.3267820000001</v>
      </c>
    </row>
    <row r="208" spans="1:37" ht="15.75" x14ac:dyDescent="0.25">
      <c r="A208" s="1" t="s">
        <v>684</v>
      </c>
      <c r="B208" s="1">
        <v>3119</v>
      </c>
      <c r="C208" s="1" t="s">
        <v>685</v>
      </c>
      <c r="D208" s="1" t="str">
        <f t="shared" si="6"/>
        <v>CT</v>
      </c>
      <c r="E208" s="23">
        <v>89.855412612622729</v>
      </c>
      <c r="F208" s="23">
        <f>SUMIF([2]RouteID_Conversion!$P$2:$P$745,[2]MD_BoardingByRoute!D208,[2]RouteID_Conversion!$Q$2:$Q$745)</f>
        <v>30.009523987769981</v>
      </c>
      <c r="I208" s="1">
        <v>281</v>
      </c>
      <c r="J208" s="1">
        <v>6.3353638648999997</v>
      </c>
      <c r="K208" s="1">
        <v>25.627573013300001</v>
      </c>
      <c r="L208" s="23">
        <v>4.2314460524454525</v>
      </c>
      <c r="M208" s="23">
        <v>259.90909090909099</v>
      </c>
      <c r="N208" s="22"/>
      <c r="O208" s="22"/>
      <c r="S208" s="22">
        <v>3200</v>
      </c>
      <c r="T208" s="22">
        <v>733.15991199999996</v>
      </c>
      <c r="U208" s="1">
        <v>3270</v>
      </c>
      <c r="V208" s="1">
        <v>3240</v>
      </c>
      <c r="W208" s="1">
        <v>238.65817300000001</v>
      </c>
      <c r="X208" s="1">
        <v>452.004974</v>
      </c>
      <c r="Y208" s="1">
        <v>3240</v>
      </c>
      <c r="Z208" s="1">
        <v>228.78286700000001</v>
      </c>
      <c r="AB208" s="1">
        <v>385.024384</v>
      </c>
      <c r="AD208" s="1">
        <v>3270</v>
      </c>
      <c r="AE208" s="1">
        <v>368.63638300000002</v>
      </c>
      <c r="AF208" s="1">
        <f t="shared" si="7"/>
        <v>-30</v>
      </c>
      <c r="AI208" s="22">
        <v>3201</v>
      </c>
      <c r="AJ208" s="22">
        <v>1352.2579350000001</v>
      </c>
      <c r="AK208" s="1">
        <v>1991.385254</v>
      </c>
    </row>
    <row r="209" spans="1:37" ht="15.75" x14ac:dyDescent="0.25">
      <c r="A209" s="1" t="s">
        <v>686</v>
      </c>
      <c r="B209" s="1">
        <v>3120</v>
      </c>
      <c r="C209" s="1" t="s">
        <v>687</v>
      </c>
      <c r="D209" s="1" t="str">
        <f t="shared" si="6"/>
        <v>CT</v>
      </c>
      <c r="E209" s="23">
        <v>196.59603932531007</v>
      </c>
      <c r="F209" s="23">
        <f>SUMIF([2]RouteID_Conversion!$P$2:$P$745,[2]MD_BoardingByRoute!D209,[2]RouteID_Conversion!$Q$2:$Q$745)</f>
        <v>151.75186824798573</v>
      </c>
      <c r="I209" s="1">
        <v>282</v>
      </c>
      <c r="J209" s="1">
        <v>120.983924866</v>
      </c>
      <c r="K209" s="1">
        <v>79.942626953100003</v>
      </c>
      <c r="L209" s="23">
        <v>5.0128599339388558</v>
      </c>
      <c r="M209" s="23">
        <v>281.63636363636368</v>
      </c>
      <c r="N209" s="22"/>
      <c r="O209" s="22"/>
      <c r="S209" s="22">
        <v>3201</v>
      </c>
      <c r="T209" s="22">
        <v>1352.2579350000001</v>
      </c>
      <c r="U209" s="1">
        <v>3275</v>
      </c>
      <c r="V209" s="1">
        <v>3270</v>
      </c>
      <c r="W209" s="1">
        <v>368.63638300000002</v>
      </c>
      <c r="X209" s="1">
        <v>331.40954599999998</v>
      </c>
      <c r="Y209" s="1">
        <v>3270</v>
      </c>
      <c r="Z209" s="1">
        <v>385.52185100000003</v>
      </c>
      <c r="AB209" s="1">
        <v>259.405731</v>
      </c>
      <c r="AD209" s="1">
        <v>3275</v>
      </c>
      <c r="AE209" s="1">
        <v>275.16281099999998</v>
      </c>
      <c r="AF209" s="1">
        <f t="shared" si="7"/>
        <v>-5</v>
      </c>
      <c r="AI209" s="22">
        <v>3202</v>
      </c>
      <c r="AJ209" s="22">
        <v>619.80835000000002</v>
      </c>
      <c r="AK209" s="1">
        <v>777.27020300000004</v>
      </c>
    </row>
    <row r="210" spans="1:37" ht="15.75" x14ac:dyDescent="0.25">
      <c r="A210" s="1" t="s">
        <v>688</v>
      </c>
      <c r="B210" s="1">
        <v>3121</v>
      </c>
      <c r="C210" s="1" t="s">
        <v>689</v>
      </c>
      <c r="D210" s="1" t="str">
        <f t="shared" si="6"/>
        <v>CT</v>
      </c>
      <c r="E210" s="23">
        <v>57.298999236961151</v>
      </c>
      <c r="F210" s="23">
        <f>SUMIF([2]RouteID_Conversion!$P$2:$P$745,[2]MD_BoardingByRoute!D210,[2]RouteID_Conversion!$Q$2:$Q$745)</f>
        <v>31.379199981689357</v>
      </c>
      <c r="I210" s="1">
        <v>283</v>
      </c>
      <c r="J210" s="1">
        <v>14.8598308563</v>
      </c>
      <c r="K210" s="1">
        <v>46.753944396999998</v>
      </c>
      <c r="L210" s="23">
        <v>24.146153317069494</v>
      </c>
      <c r="M210" s="23">
        <v>438.81818181818176</v>
      </c>
      <c r="N210" s="22"/>
      <c r="O210" s="22"/>
      <c r="S210" s="22">
        <v>3202</v>
      </c>
      <c r="T210" s="22">
        <v>619.80835000000002</v>
      </c>
      <c r="U210" s="1">
        <v>3280</v>
      </c>
      <c r="V210" s="1">
        <v>3275</v>
      </c>
      <c r="W210" s="1">
        <v>275.16281099999998</v>
      </c>
      <c r="X210" s="1">
        <v>515.73449700000003</v>
      </c>
      <c r="Y210" s="1">
        <v>3275</v>
      </c>
      <c r="Z210" s="1">
        <v>259.74978599999997</v>
      </c>
      <c r="AB210" s="1">
        <v>399.87939499999999</v>
      </c>
      <c r="AD210" s="1">
        <v>3280</v>
      </c>
      <c r="AE210" s="1">
        <v>464.17175300000002</v>
      </c>
      <c r="AF210" s="1">
        <f t="shared" si="7"/>
        <v>-5</v>
      </c>
      <c r="AI210" s="22">
        <v>3221</v>
      </c>
      <c r="AJ210" s="22">
        <v>280.28097500000001</v>
      </c>
      <c r="AK210" s="1">
        <v>346.33703600000001</v>
      </c>
    </row>
    <row r="211" spans="1:37" ht="15.75" x14ac:dyDescent="0.25">
      <c r="A211" s="1" t="s">
        <v>690</v>
      </c>
      <c r="B211" s="1">
        <v>3130</v>
      </c>
      <c r="C211" s="1" t="s">
        <v>691</v>
      </c>
      <c r="D211" s="1" t="str">
        <f t="shared" si="6"/>
        <v>CT</v>
      </c>
      <c r="E211" s="23">
        <v>204.98273349230865</v>
      </c>
      <c r="F211" s="23">
        <f>SUMIF([2]RouteID_Conversion!$P$2:$P$745,[2]MD_BoardingByRoute!D211,[2]RouteID_Conversion!$Q$2:$Q$745)</f>
        <v>143.90548801422105</v>
      </c>
      <c r="I211" s="1">
        <v>284</v>
      </c>
      <c r="J211" s="1">
        <v>30.7609138489</v>
      </c>
      <c r="K211" s="1">
        <v>39.661487579300001</v>
      </c>
      <c r="L211" s="23">
        <v>6.9805598353865879</v>
      </c>
      <c r="M211" s="23">
        <v>516.4545454545455</v>
      </c>
      <c r="N211" s="22"/>
      <c r="O211" s="22"/>
      <c r="S211" s="22">
        <v>3221</v>
      </c>
      <c r="T211" s="22">
        <v>280.28097500000001</v>
      </c>
      <c r="U211" s="1">
        <v>3402</v>
      </c>
      <c r="V211" s="1">
        <v>3280</v>
      </c>
      <c r="W211" s="1">
        <v>464.17175300000002</v>
      </c>
      <c r="X211" s="1">
        <v>26.781181</v>
      </c>
      <c r="Y211" s="1">
        <v>3280</v>
      </c>
      <c r="Z211" s="1">
        <v>400.55157500000001</v>
      </c>
      <c r="AB211" s="1">
        <v>21.064079</v>
      </c>
      <c r="AD211" s="1">
        <v>3402</v>
      </c>
      <c r="AE211" s="1">
        <v>23.839884000000001</v>
      </c>
      <c r="AF211" s="1">
        <f t="shared" si="7"/>
        <v>-122</v>
      </c>
      <c r="AI211" s="22">
        <v>3222</v>
      </c>
      <c r="AJ211" s="22">
        <v>172.110062</v>
      </c>
      <c r="AK211" s="1">
        <v>214.540649</v>
      </c>
    </row>
    <row r="212" spans="1:37" ht="15.75" x14ac:dyDescent="0.25">
      <c r="A212" s="1" t="s">
        <v>692</v>
      </c>
      <c r="B212" s="1">
        <v>3131</v>
      </c>
      <c r="C212" s="1" t="s">
        <v>693</v>
      </c>
      <c r="D212" s="1" t="str">
        <f t="shared" si="6"/>
        <v>CT</v>
      </c>
      <c r="E212" s="23">
        <v>312.31321415631868</v>
      </c>
      <c r="F212" s="23">
        <f>SUMIF([2]RouteID_Conversion!$P$2:$P$745,[2]MD_BoardingByRoute!D212,[2]RouteID_Conversion!$Q$2:$Q$745)</f>
        <v>255.7358026504514</v>
      </c>
      <c r="I212" s="1">
        <v>285</v>
      </c>
      <c r="J212" s="1">
        <v>42.030464172400002</v>
      </c>
      <c r="K212" s="1">
        <v>63.4869804382</v>
      </c>
      <c r="L212" s="23">
        <v>11.457461344372613</v>
      </c>
      <c r="M212" s="23">
        <v>631</v>
      </c>
      <c r="N212" s="22"/>
      <c r="O212" s="22"/>
      <c r="S212" s="22">
        <v>3222</v>
      </c>
      <c r="T212" s="22">
        <v>172.110062</v>
      </c>
      <c r="U212" s="1">
        <v>3414</v>
      </c>
      <c r="V212" s="1">
        <v>3402</v>
      </c>
      <c r="W212" s="1">
        <v>23.839884000000001</v>
      </c>
      <c r="X212" s="1">
        <v>176.17591899999999</v>
      </c>
      <c r="Y212" s="1">
        <v>3402</v>
      </c>
      <c r="Z212" s="1">
        <v>21.245562</v>
      </c>
      <c r="AB212" s="1">
        <v>152.74572800000001</v>
      </c>
      <c r="AD212" s="1">
        <v>3414</v>
      </c>
      <c r="AE212" s="1">
        <v>172.59841900000001</v>
      </c>
      <c r="AF212" s="1">
        <f t="shared" si="7"/>
        <v>-12</v>
      </c>
      <c r="AI212" s="22">
        <v>3230</v>
      </c>
      <c r="AJ212" s="22">
        <v>71.122176999999994</v>
      </c>
      <c r="AK212" s="1">
        <v>101.268936</v>
      </c>
    </row>
    <row r="213" spans="1:37" ht="15.75" x14ac:dyDescent="0.25">
      <c r="A213" s="1" t="s">
        <v>694</v>
      </c>
      <c r="B213" s="1">
        <v>3190</v>
      </c>
      <c r="C213" s="1" t="s">
        <v>695</v>
      </c>
      <c r="D213" s="1" t="str">
        <f t="shared" si="6"/>
        <v>CT</v>
      </c>
      <c r="E213" s="23">
        <v>102.93327213407061</v>
      </c>
      <c r="F213" s="23">
        <f>SUMIF([2]RouteID_Conversion!$P$2:$P$745,[2]MD_BoardingByRoute!D213,[2]RouteID_Conversion!$Q$2:$Q$745)</f>
        <v>0</v>
      </c>
      <c r="I213" s="1">
        <v>286</v>
      </c>
      <c r="J213" s="1">
        <v>27.0326461792</v>
      </c>
      <c r="K213" s="1">
        <v>47.109188079799999</v>
      </c>
      <c r="L213" s="23"/>
      <c r="M213" s="23">
        <v>214.63636363636363</v>
      </c>
      <c r="N213" s="22"/>
      <c r="O213" s="22"/>
      <c r="S213" s="22">
        <v>3230</v>
      </c>
      <c r="T213" s="22">
        <v>71.122176999999994</v>
      </c>
      <c r="U213" s="1">
        <v>3421</v>
      </c>
      <c r="V213" s="1">
        <v>3414</v>
      </c>
      <c r="W213" s="1">
        <v>172.59841900000001</v>
      </c>
      <c r="X213" s="1">
        <v>13.005558000000001</v>
      </c>
      <c r="Y213" s="1">
        <v>3414</v>
      </c>
      <c r="Z213" s="1">
        <v>151.31274400000001</v>
      </c>
      <c r="AB213" s="1">
        <v>9.8749310000000001</v>
      </c>
      <c r="AD213" s="1">
        <v>3421</v>
      </c>
      <c r="AE213" s="1">
        <v>11.756679999999999</v>
      </c>
      <c r="AF213" s="1">
        <f t="shared" si="7"/>
        <v>-7</v>
      </c>
      <c r="AI213" s="22">
        <v>3240</v>
      </c>
      <c r="AJ213" s="22">
        <v>206.45614599999999</v>
      </c>
      <c r="AK213" s="1">
        <v>257.18344100000002</v>
      </c>
    </row>
    <row r="214" spans="1:37" ht="15.75" x14ac:dyDescent="0.25">
      <c r="A214" s="1" t="s">
        <v>696</v>
      </c>
      <c r="B214" s="1">
        <v>3200</v>
      </c>
      <c r="C214" s="1" t="s">
        <v>697</v>
      </c>
      <c r="D214" s="1" t="str">
        <f t="shared" si="6"/>
        <v>CT</v>
      </c>
      <c r="E214" s="23">
        <v>37.535422724315914</v>
      </c>
      <c r="F214" s="23">
        <f>SUMIF([2]RouteID_Conversion!$P$2:$P$745,[2]MD_BoardingByRoute!D214,[2]RouteID_Conversion!$Q$2:$Q$745)</f>
        <v>0</v>
      </c>
      <c r="I214" s="1">
        <v>287</v>
      </c>
      <c r="J214" s="1">
        <v>26.175857543900001</v>
      </c>
      <c r="K214" s="1">
        <v>26.861055374100001</v>
      </c>
      <c r="L214" s="23">
        <v>76.145627206677887</v>
      </c>
      <c r="M214" s="23">
        <v>464.59090909090901</v>
      </c>
      <c r="N214" s="22"/>
      <c r="O214" s="22"/>
      <c r="S214" s="22">
        <v>3240</v>
      </c>
      <c r="T214" s="22">
        <v>206.45614599999999</v>
      </c>
      <c r="U214" s="1">
        <v>3855</v>
      </c>
      <c r="V214" s="1">
        <v>3421</v>
      </c>
      <c r="W214" s="1">
        <v>11.756679999999999</v>
      </c>
      <c r="X214" s="1">
        <v>35.873916999999999</v>
      </c>
      <c r="Y214" s="1">
        <v>3421</v>
      </c>
      <c r="Z214" s="1">
        <v>9.8615670000000009</v>
      </c>
      <c r="AB214" s="1">
        <v>34.719070000000002</v>
      </c>
      <c r="AD214" s="1">
        <v>3855</v>
      </c>
      <c r="AE214" s="1">
        <v>50.994357999999998</v>
      </c>
      <c r="AF214" s="1">
        <f t="shared" si="7"/>
        <v>-434</v>
      </c>
      <c r="AI214" s="22">
        <v>3270</v>
      </c>
      <c r="AJ214" s="22">
        <v>441.16394000000003</v>
      </c>
      <c r="AK214" s="1">
        <v>757.26348900000005</v>
      </c>
    </row>
    <row r="215" spans="1:37" ht="15.75" x14ac:dyDescent="0.25">
      <c r="A215" s="1" t="s">
        <v>698</v>
      </c>
      <c r="B215" s="1">
        <v>3201</v>
      </c>
      <c r="C215" s="1" t="s">
        <v>699</v>
      </c>
      <c r="D215" s="1" t="str">
        <f t="shared" si="6"/>
        <v>CT</v>
      </c>
      <c r="E215" s="23">
        <v>659.44795256752207</v>
      </c>
      <c r="F215" s="23">
        <f>SUMIF([2]RouteID_Conversion!$P$2:$P$745,[2]MD_BoardingByRoute!D215,[2]RouteID_Conversion!$Q$2:$Q$745)</f>
        <v>1240.4783096313445</v>
      </c>
      <c r="I215" s="1">
        <v>288</v>
      </c>
      <c r="J215" s="1">
        <v>23.6433486938</v>
      </c>
      <c r="K215" s="1">
        <v>19.4147853851</v>
      </c>
      <c r="L215" s="23">
        <v>87.800582639857438</v>
      </c>
      <c r="M215" s="23">
        <v>1551.6363636363637</v>
      </c>
      <c r="N215" s="22"/>
      <c r="O215" s="22"/>
      <c r="S215" s="22">
        <v>3270</v>
      </c>
      <c r="T215" s="22">
        <v>441.16394000000003</v>
      </c>
      <c r="U215" s="1">
        <v>3870</v>
      </c>
      <c r="V215" s="1">
        <v>3855</v>
      </c>
      <c r="W215" s="1">
        <v>50.994357999999998</v>
      </c>
      <c r="X215" s="1">
        <v>100.216133</v>
      </c>
      <c r="Y215" s="1">
        <v>3855</v>
      </c>
      <c r="Z215" s="1">
        <v>34.830956</v>
      </c>
      <c r="AB215" s="1">
        <v>90.664664999999999</v>
      </c>
      <c r="AD215" s="1">
        <v>3870</v>
      </c>
      <c r="AE215" s="1">
        <v>138.695526</v>
      </c>
      <c r="AF215" s="1">
        <f t="shared" si="7"/>
        <v>-15</v>
      </c>
      <c r="AI215" s="22">
        <v>3275</v>
      </c>
      <c r="AJ215" s="22">
        <v>287.29409800000002</v>
      </c>
      <c r="AK215" s="1">
        <v>420.363159</v>
      </c>
    </row>
    <row r="216" spans="1:37" ht="15.75" x14ac:dyDescent="0.25">
      <c r="A216" s="1" t="s">
        <v>700</v>
      </c>
      <c r="B216" s="1">
        <v>3202</v>
      </c>
      <c r="C216" s="1" t="s">
        <v>701</v>
      </c>
      <c r="D216" s="1" t="str">
        <f t="shared" si="6"/>
        <v>CT</v>
      </c>
      <c r="E216" s="23">
        <v>586.08140833406799</v>
      </c>
      <c r="F216" s="23">
        <f>SUMIF([2]RouteID_Conversion!$P$2:$P$745,[2]MD_BoardingByRoute!D216,[2]RouteID_Conversion!$Q$2:$Q$745)</f>
        <v>1318.7976078987101</v>
      </c>
      <c r="I216" s="1">
        <v>289</v>
      </c>
      <c r="J216" s="1">
        <v>35.448181152300002</v>
      </c>
      <c r="K216" s="1">
        <v>115.928825378</v>
      </c>
      <c r="L216" s="23">
        <v>44.37744755589393</v>
      </c>
      <c r="M216" s="23">
        <v>1136.136363636364</v>
      </c>
      <c r="N216" s="22"/>
      <c r="O216" s="22"/>
      <c r="S216" s="22">
        <v>3275</v>
      </c>
      <c r="T216" s="22">
        <v>287.29409800000002</v>
      </c>
      <c r="U216" s="1">
        <v>3871</v>
      </c>
      <c r="V216" s="1">
        <v>3870</v>
      </c>
      <c r="W216" s="1">
        <v>138.695526</v>
      </c>
      <c r="X216" s="1">
        <v>316.25967400000002</v>
      </c>
      <c r="Y216" s="1">
        <v>3870</v>
      </c>
      <c r="Z216" s="1">
        <v>91.447272999999996</v>
      </c>
      <c r="AB216" s="1">
        <v>277.07952899999998</v>
      </c>
      <c r="AD216" s="1">
        <v>3871</v>
      </c>
      <c r="AE216" s="1">
        <v>296.882812</v>
      </c>
      <c r="AF216" s="1">
        <f t="shared" si="7"/>
        <v>-1</v>
      </c>
      <c r="AI216" s="22">
        <v>3280</v>
      </c>
      <c r="AJ216" s="22">
        <v>475.80703699999998</v>
      </c>
      <c r="AK216" s="1">
        <v>616.80346699999996</v>
      </c>
    </row>
    <row r="217" spans="1:37" ht="15.75" x14ac:dyDescent="0.25">
      <c r="A217" s="1" t="s">
        <v>1015</v>
      </c>
      <c r="B217" s="1">
        <v>3207</v>
      </c>
      <c r="C217" s="1" t="s">
        <v>1016</v>
      </c>
      <c r="D217" s="1" t="str">
        <f t="shared" si="6"/>
        <v>CT</v>
      </c>
      <c r="E217" s="23">
        <v>16.070649673905116</v>
      </c>
      <c r="F217" s="23">
        <f>SUMIF([2]RouteID_Conversion!$P$2:$P$745,[2]MD_BoardingByRoute!D217,[2]RouteID_Conversion!$Q$2:$Q$745)</f>
        <v>0</v>
      </c>
      <c r="G217" s="1">
        <v>25.569513320900001</v>
      </c>
      <c r="I217" s="1">
        <v>290</v>
      </c>
      <c r="J217" s="1">
        <v>8.1333332061799997</v>
      </c>
      <c r="K217" s="1">
        <v>25.433574676500001</v>
      </c>
      <c r="L217" s="23">
        <v>38.100739575161121</v>
      </c>
      <c r="M217" s="23">
        <v>67.681818181818187</v>
      </c>
      <c r="N217" s="22"/>
      <c r="O217" s="22"/>
      <c r="S217" s="22">
        <v>3280</v>
      </c>
      <c r="T217" s="22">
        <v>475.80703699999998</v>
      </c>
      <c r="U217" s="1">
        <v>4005</v>
      </c>
      <c r="V217" s="1">
        <v>3871</v>
      </c>
      <c r="W217" s="1">
        <v>296.882812</v>
      </c>
      <c r="X217" s="1">
        <v>0</v>
      </c>
      <c r="Y217" s="1">
        <v>3871</v>
      </c>
      <c r="Z217" s="1">
        <v>276.001801</v>
      </c>
      <c r="AB217" s="1">
        <v>1.4300000000000001E-4</v>
      </c>
      <c r="AD217" s="1">
        <v>3880</v>
      </c>
      <c r="AE217" s="1">
        <v>0</v>
      </c>
      <c r="AF217" s="1">
        <f t="shared" si="7"/>
        <v>-9</v>
      </c>
      <c r="AI217" s="22">
        <v>3401</v>
      </c>
      <c r="AJ217" s="22">
        <v>317.24713100000002</v>
      </c>
      <c r="AK217" s="1">
        <v>290.208191</v>
      </c>
    </row>
    <row r="218" spans="1:37" ht="15.75" x14ac:dyDescent="0.25">
      <c r="A218" s="1" t="s">
        <v>702</v>
      </c>
      <c r="B218" s="1">
        <v>3221</v>
      </c>
      <c r="C218" s="1" t="s">
        <v>703</v>
      </c>
      <c r="D218" s="1" t="str">
        <f t="shared" si="6"/>
        <v>CT</v>
      </c>
      <c r="E218" s="23">
        <v>115.40949147870826</v>
      </c>
      <c r="F218" s="23">
        <f>SUMIF([2]RouteID_Conversion!$P$2:$P$745,[2]MD_BoardingByRoute!D218,[2]RouteID_Conversion!$Q$2:$Q$745)</f>
        <v>93.265482425689569</v>
      </c>
      <c r="G218" s="1">
        <v>26.2948627472</v>
      </c>
      <c r="I218" s="1">
        <v>291</v>
      </c>
      <c r="J218" s="1">
        <v>25.613368988000001</v>
      </c>
      <c r="K218" s="1">
        <v>25.673450469999999</v>
      </c>
      <c r="L218" s="23">
        <v>5.6637023289999551</v>
      </c>
      <c r="M218" s="23">
        <v>248.59090909090915</v>
      </c>
      <c r="N218" s="22"/>
      <c r="O218" s="22"/>
      <c r="S218" s="22">
        <v>3401</v>
      </c>
      <c r="T218" s="22">
        <v>317.24713100000002</v>
      </c>
      <c r="U218" s="1">
        <v>4008</v>
      </c>
      <c r="V218" s="1">
        <v>3880</v>
      </c>
      <c r="W218" s="1">
        <v>0</v>
      </c>
      <c r="X218" s="1">
        <v>100.531448</v>
      </c>
      <c r="Y218" s="1">
        <v>4005</v>
      </c>
      <c r="Z218" s="1">
        <v>2.23E-4</v>
      </c>
      <c r="AB218" s="1">
        <v>91.369461000000001</v>
      </c>
      <c r="AD218" s="1">
        <v>4008</v>
      </c>
      <c r="AE218" s="1">
        <v>73.373931999999996</v>
      </c>
      <c r="AF218" s="1">
        <f t="shared" si="7"/>
        <v>-3</v>
      </c>
      <c r="AI218" s="22">
        <v>3402</v>
      </c>
      <c r="AJ218" s="22">
        <v>469.12200899999999</v>
      </c>
      <c r="AK218" s="1">
        <v>439.925049</v>
      </c>
    </row>
    <row r="219" spans="1:37" ht="15.75" x14ac:dyDescent="0.25">
      <c r="A219" s="1" t="s">
        <v>704</v>
      </c>
      <c r="B219" s="1">
        <v>3222</v>
      </c>
      <c r="C219" s="1" t="s">
        <v>705</v>
      </c>
      <c r="D219" s="1" t="str">
        <f t="shared" si="6"/>
        <v>CT</v>
      </c>
      <c r="E219" s="23">
        <v>104.47812394764402</v>
      </c>
      <c r="F219" s="23">
        <f>SUMIF([2]RouteID_Conversion!$P$2:$P$745,[2]MD_BoardingByRoute!D219,[2]RouteID_Conversion!$Q$2:$Q$745)</f>
        <v>48.662911415100041</v>
      </c>
      <c r="G219" s="1">
        <v>131.91217040999999</v>
      </c>
      <c r="I219" s="1">
        <v>292</v>
      </c>
      <c r="J219" s="1">
        <v>17.442846298199999</v>
      </c>
      <c r="K219" s="1">
        <v>114.741218567</v>
      </c>
      <c r="L219" s="23">
        <v>11.602661836159969</v>
      </c>
      <c r="M219" s="23">
        <v>266.13636363636368</v>
      </c>
      <c r="N219" s="22"/>
      <c r="O219" s="22"/>
      <c r="S219" s="22">
        <v>3402</v>
      </c>
      <c r="T219" s="22">
        <v>469.12200899999999</v>
      </c>
      <c r="U219" s="1">
        <v>4009</v>
      </c>
      <c r="V219" s="1">
        <v>4008</v>
      </c>
      <c r="W219" s="1">
        <v>73.373931999999996</v>
      </c>
      <c r="X219" s="1">
        <v>50.719185000000003</v>
      </c>
      <c r="Y219" s="1">
        <v>4008</v>
      </c>
      <c r="Z219" s="1">
        <v>91.616981999999993</v>
      </c>
      <c r="AB219" s="1">
        <v>35.692211</v>
      </c>
      <c r="AD219" s="1">
        <v>4009</v>
      </c>
      <c r="AE219" s="1">
        <v>43.819674999999997</v>
      </c>
      <c r="AF219" s="1">
        <f t="shared" si="7"/>
        <v>-1</v>
      </c>
      <c r="AI219" s="22">
        <v>3404</v>
      </c>
      <c r="AJ219" s="22">
        <v>372.70541400000002</v>
      </c>
      <c r="AK219" s="1">
        <v>319.17746</v>
      </c>
    </row>
    <row r="220" spans="1:37" ht="15.75" x14ac:dyDescent="0.25">
      <c r="A220" s="1" t="s">
        <v>1017</v>
      </c>
      <c r="B220" s="1">
        <v>3227</v>
      </c>
      <c r="C220" s="1" t="s">
        <v>1018</v>
      </c>
      <c r="D220" s="1" t="str">
        <f t="shared" si="6"/>
        <v>CT</v>
      </c>
      <c r="E220" s="23">
        <v>20.157888901054879</v>
      </c>
      <c r="F220" s="23">
        <f>SUMIF([2]RouteID_Conversion!$P$2:$P$745,[2]MD_BoardingByRoute!D220,[2]RouteID_Conversion!$Q$2:$Q$745)</f>
        <v>54.498458147048865</v>
      </c>
      <c r="G220" s="1">
        <v>24.228078842199999</v>
      </c>
      <c r="I220" s="1">
        <v>293</v>
      </c>
      <c r="J220" s="1">
        <v>2.1999998092699999</v>
      </c>
      <c r="K220" s="1">
        <v>24.143802642800001</v>
      </c>
      <c r="L220" s="23">
        <v>39.138588165504963</v>
      </c>
      <c r="M220" s="23">
        <v>70.772727272727252</v>
      </c>
      <c r="N220" s="22"/>
      <c r="O220" s="22"/>
      <c r="S220" s="22">
        <v>3404</v>
      </c>
      <c r="T220" s="22">
        <v>372.70541400000002</v>
      </c>
      <c r="U220" s="1">
        <v>4012</v>
      </c>
      <c r="V220" s="1">
        <v>4009</v>
      </c>
      <c r="W220" s="1">
        <v>43.819674999999997</v>
      </c>
      <c r="X220" s="1">
        <v>102.30091899999999</v>
      </c>
      <c r="Y220" s="1">
        <v>4009</v>
      </c>
      <c r="Z220" s="1">
        <v>35.701003999999998</v>
      </c>
      <c r="AB220" s="1">
        <v>91.577140999999997</v>
      </c>
      <c r="AD220" s="1">
        <v>4012</v>
      </c>
      <c r="AE220" s="1">
        <v>85.963431999999997</v>
      </c>
      <c r="AF220" s="1">
        <f t="shared" si="7"/>
        <v>-3</v>
      </c>
      <c r="AI220" s="22">
        <v>3406</v>
      </c>
      <c r="AJ220" s="22">
        <v>480.15548699999999</v>
      </c>
      <c r="AK220" s="1">
        <v>419.22699</v>
      </c>
    </row>
    <row r="221" spans="1:37" ht="15.75" x14ac:dyDescent="0.25">
      <c r="A221" s="1" t="s">
        <v>708</v>
      </c>
      <c r="B221" s="1">
        <v>3240</v>
      </c>
      <c r="C221" s="1" t="s">
        <v>709</v>
      </c>
      <c r="D221" s="1" t="str">
        <f t="shared" si="6"/>
        <v>CT</v>
      </c>
      <c r="E221" s="23">
        <v>185.4538820489378</v>
      </c>
      <c r="F221" s="23">
        <f>SUMIF([2]RouteID_Conversion!$P$2:$P$745,[2]MD_BoardingByRoute!D221,[2]RouteID_Conversion!$Q$2:$Q$745)</f>
        <v>110.08405709266651</v>
      </c>
      <c r="G221" s="1">
        <v>60.369647979699998</v>
      </c>
      <c r="I221" s="1">
        <v>295</v>
      </c>
      <c r="J221" s="1">
        <v>17.7773323059</v>
      </c>
      <c r="K221" s="1">
        <v>56.492149353000002</v>
      </c>
      <c r="L221" s="23">
        <v>17.608900288719077</v>
      </c>
      <c r="M221" s="23">
        <v>382.40909090909099</v>
      </c>
      <c r="N221" s="22"/>
      <c r="O221" s="22"/>
      <c r="S221" s="22">
        <v>3408</v>
      </c>
      <c r="T221" s="22">
        <v>546.32232699999997</v>
      </c>
      <c r="U221" s="1">
        <v>4017</v>
      </c>
      <c r="V221" s="1">
        <v>4013</v>
      </c>
      <c r="W221" s="1">
        <v>201.24418600000001</v>
      </c>
      <c r="X221" s="1">
        <v>204.94313</v>
      </c>
      <c r="Y221" s="1">
        <v>4013</v>
      </c>
      <c r="Z221" s="1">
        <v>188.66845699999999</v>
      </c>
      <c r="AB221" s="1">
        <v>167.49595600000001</v>
      </c>
      <c r="AD221" s="1">
        <v>4017</v>
      </c>
      <c r="AE221" s="1">
        <v>180.431793</v>
      </c>
      <c r="AF221" s="1">
        <f t="shared" si="7"/>
        <v>-4</v>
      </c>
      <c r="AI221" s="22">
        <v>3410</v>
      </c>
      <c r="AJ221" s="22">
        <v>469.99240099999997</v>
      </c>
      <c r="AK221" s="1">
        <v>471.55038500000001</v>
      </c>
    </row>
    <row r="222" spans="1:37" ht="15.75" x14ac:dyDescent="0.25">
      <c r="A222" s="1" t="s">
        <v>1019</v>
      </c>
      <c r="B222" s="1">
        <v>3247</v>
      </c>
      <c r="C222" s="1" t="s">
        <v>1020</v>
      </c>
      <c r="D222" s="1" t="str">
        <f t="shared" si="6"/>
        <v>CT</v>
      </c>
      <c r="E222" s="23">
        <v>62.064490330085789</v>
      </c>
      <c r="F222" s="23">
        <f>SUMIF([2]RouteID_Conversion!$P$2:$P$745,[2]MD_BoardingByRoute!D222,[2]RouteID_Conversion!$Q$2:$Q$745)</f>
        <v>2.2098421901464418</v>
      </c>
      <c r="G222" s="1">
        <v>50.826206207299997</v>
      </c>
      <c r="I222" s="1">
        <v>296</v>
      </c>
      <c r="J222" s="1">
        <v>158.147613525</v>
      </c>
      <c r="K222" s="1">
        <v>50.138900756799998</v>
      </c>
      <c r="L222" s="23">
        <v>129.35509669914205</v>
      </c>
      <c r="M222" s="23">
        <v>240</v>
      </c>
      <c r="N222" s="22"/>
      <c r="O222" s="22"/>
      <c r="S222" s="22">
        <v>3410</v>
      </c>
      <c r="T222" s="22">
        <v>469.99240099999997</v>
      </c>
      <c r="U222" s="1">
        <v>4020</v>
      </c>
      <c r="V222" s="1">
        <v>4017</v>
      </c>
      <c r="W222" s="1">
        <v>180.431793</v>
      </c>
      <c r="X222" s="1">
        <v>58.728382000000003</v>
      </c>
      <c r="Y222" s="1">
        <v>4017</v>
      </c>
      <c r="Z222" s="1">
        <v>167.52398700000001</v>
      </c>
      <c r="AB222" s="1">
        <v>44.786133</v>
      </c>
      <c r="AD222" s="1">
        <v>4020</v>
      </c>
      <c r="AE222" s="1">
        <v>58.403995999999999</v>
      </c>
      <c r="AF222" s="1">
        <f t="shared" si="7"/>
        <v>-3</v>
      </c>
      <c r="AI222" s="22">
        <v>3411</v>
      </c>
      <c r="AJ222" s="22">
        <v>492.59728999999999</v>
      </c>
      <c r="AK222" s="1">
        <v>475.76666299999999</v>
      </c>
    </row>
    <row r="223" spans="1:37" ht="15.75" x14ac:dyDescent="0.25">
      <c r="A223" s="1" t="s">
        <v>710</v>
      </c>
      <c r="B223" s="1">
        <v>3270</v>
      </c>
      <c r="C223" s="1" t="s">
        <v>711</v>
      </c>
      <c r="D223" s="1" t="str">
        <f t="shared" si="6"/>
        <v>CT</v>
      </c>
      <c r="E223" s="23">
        <v>251.50545846891086</v>
      </c>
      <c r="F223" s="23">
        <f>SUMIF([2]RouteID_Conversion!$P$2:$P$745,[2]MD_BoardingByRoute!D223,[2]RouteID_Conversion!$Q$2:$Q$745)</f>
        <v>170.42531394958462</v>
      </c>
      <c r="G223" s="1">
        <v>70.429542541499998</v>
      </c>
      <c r="I223" s="1">
        <v>297</v>
      </c>
      <c r="J223" s="1">
        <v>354.02188110399999</v>
      </c>
      <c r="K223" s="1">
        <v>63.237247467000003</v>
      </c>
      <c r="L223" s="23">
        <v>4.8026365767297454</v>
      </c>
      <c r="M223" s="23">
        <v>534.31818181818187</v>
      </c>
      <c r="N223" s="22"/>
      <c r="O223" s="22"/>
      <c r="S223" s="22">
        <v>3411</v>
      </c>
      <c r="T223" s="22">
        <v>492.59728999999999</v>
      </c>
      <c r="U223" s="1">
        <v>4021</v>
      </c>
      <c r="V223" s="1">
        <v>4020</v>
      </c>
      <c r="W223" s="1">
        <v>58.403995999999999</v>
      </c>
      <c r="X223" s="1">
        <v>78.171172999999996</v>
      </c>
      <c r="Y223" s="1">
        <v>4020</v>
      </c>
      <c r="Z223" s="1">
        <v>44.771248</v>
      </c>
      <c r="AB223" s="1">
        <v>57.335751000000002</v>
      </c>
      <c r="AD223" s="1">
        <v>4021</v>
      </c>
      <c r="AE223" s="1">
        <v>66.089043000000004</v>
      </c>
      <c r="AF223" s="1">
        <f t="shared" si="7"/>
        <v>-1</v>
      </c>
      <c r="AI223" s="22">
        <v>3412</v>
      </c>
      <c r="AJ223" s="22">
        <v>720.83233600000005</v>
      </c>
      <c r="AK223" s="1">
        <v>709.33166500000004</v>
      </c>
    </row>
    <row r="224" spans="1:37" ht="15.75" x14ac:dyDescent="0.25">
      <c r="A224" s="1" t="s">
        <v>712</v>
      </c>
      <c r="B224" s="1">
        <v>3275</v>
      </c>
      <c r="C224" s="1" t="s">
        <v>713</v>
      </c>
      <c r="D224" s="1" t="str">
        <f t="shared" si="6"/>
        <v>CT</v>
      </c>
      <c r="E224" s="23">
        <v>167.99451455866779</v>
      </c>
      <c r="F224" s="23">
        <f>SUMIF([2]RouteID_Conversion!$P$2:$P$745,[2]MD_BoardingByRoute!D224,[2]RouteID_Conversion!$Q$2:$Q$745)</f>
        <v>140.4704723358152</v>
      </c>
      <c r="G224" s="1">
        <v>26.665056228600001</v>
      </c>
      <c r="I224" s="1">
        <v>299</v>
      </c>
      <c r="J224" s="1">
        <v>75.092239379899993</v>
      </c>
      <c r="K224" s="1">
        <v>25.850627899199999</v>
      </c>
      <c r="L224" s="23">
        <v>25.821978843544425</v>
      </c>
      <c r="M224" s="23">
        <v>354.68181818181819</v>
      </c>
      <c r="N224" s="22"/>
      <c r="O224" s="22"/>
      <c r="S224" s="22">
        <v>3414</v>
      </c>
      <c r="T224" s="22">
        <v>212.05995200000001</v>
      </c>
      <c r="U224" s="1">
        <v>4024</v>
      </c>
      <c r="V224" s="1">
        <v>4023</v>
      </c>
      <c r="W224" s="1">
        <v>27.346277000000001</v>
      </c>
      <c r="X224" s="1">
        <v>71.882362000000001</v>
      </c>
      <c r="Y224" s="1">
        <v>4023</v>
      </c>
      <c r="Z224" s="1">
        <v>25.334472999999999</v>
      </c>
      <c r="AB224" s="1">
        <v>56.722580000000001</v>
      </c>
      <c r="AD224" s="1">
        <v>4024</v>
      </c>
      <c r="AE224" s="1">
        <v>71.742294000000001</v>
      </c>
      <c r="AF224" s="1">
        <f t="shared" si="7"/>
        <v>-1</v>
      </c>
      <c r="AI224" s="22">
        <v>3415</v>
      </c>
      <c r="AJ224" s="22">
        <v>471.68585200000001</v>
      </c>
      <c r="AK224" s="1">
        <v>487.868134</v>
      </c>
    </row>
    <row r="225" spans="1:37" ht="15.75" x14ac:dyDescent="0.25">
      <c r="A225" s="1" t="s">
        <v>1021</v>
      </c>
      <c r="B225" s="1">
        <v>3277</v>
      </c>
      <c r="C225" s="1" t="s">
        <v>1022</v>
      </c>
      <c r="D225" s="1" t="str">
        <f t="shared" si="6"/>
        <v>CT</v>
      </c>
      <c r="E225" s="23">
        <v>37.159761912095682</v>
      </c>
      <c r="F225" s="23">
        <f>SUMIF([2]RouteID_Conversion!$P$2:$P$745,[2]MD_BoardingByRoute!D225,[2]RouteID_Conversion!$Q$2:$Q$745)</f>
        <v>0</v>
      </c>
      <c r="G225" s="1">
        <v>26.409296035800001</v>
      </c>
      <c r="I225" s="1">
        <v>300</v>
      </c>
      <c r="J225" s="1">
        <v>37.435432434100001</v>
      </c>
      <c r="K225" s="1">
        <v>25.5949935913</v>
      </c>
      <c r="L225" s="23">
        <v>42.000105151242529</v>
      </c>
      <c r="M225" s="23">
        <v>89.363636363636346</v>
      </c>
      <c r="N225" s="22"/>
      <c r="O225" s="22"/>
      <c r="S225" s="22">
        <v>3415</v>
      </c>
      <c r="T225" s="22">
        <v>471.68585200000001</v>
      </c>
      <c r="U225" s="1">
        <v>4025</v>
      </c>
      <c r="V225" s="1">
        <v>4024</v>
      </c>
      <c r="W225" s="1">
        <v>71.742294000000001</v>
      </c>
      <c r="X225" s="1">
        <v>97.718918000000002</v>
      </c>
      <c r="Y225" s="1">
        <v>4024</v>
      </c>
      <c r="Z225" s="1">
        <v>56.706088999999999</v>
      </c>
      <c r="AB225" s="1">
        <v>67.158851999999996</v>
      </c>
      <c r="AD225" s="1">
        <v>4025</v>
      </c>
      <c r="AE225" s="1">
        <v>82.648437999999999</v>
      </c>
      <c r="AF225" s="1">
        <f t="shared" si="7"/>
        <v>-1</v>
      </c>
      <c r="AI225" s="22">
        <v>3416</v>
      </c>
      <c r="AJ225" s="22">
        <v>402.64120500000001</v>
      </c>
      <c r="AK225" s="1">
        <v>406.19760100000002</v>
      </c>
    </row>
    <row r="226" spans="1:37" ht="15.75" x14ac:dyDescent="0.25">
      <c r="A226" s="1" t="s">
        <v>714</v>
      </c>
      <c r="B226" s="1">
        <v>3280</v>
      </c>
      <c r="C226" s="1" t="s">
        <v>715</v>
      </c>
      <c r="D226" s="1" t="str">
        <f t="shared" si="6"/>
        <v>CT</v>
      </c>
      <c r="E226" s="23">
        <v>208.50893680838499</v>
      </c>
      <c r="F226" s="23">
        <f>SUMIF([2]RouteID_Conversion!$P$2:$P$745,[2]MD_BoardingByRoute!D226,[2]RouteID_Conversion!$Q$2:$Q$745)</f>
        <v>357.76782035827603</v>
      </c>
      <c r="G226" s="1">
        <v>85.707183837900004</v>
      </c>
      <c r="I226" s="1">
        <v>301</v>
      </c>
      <c r="J226" s="1">
        <v>177.44934082</v>
      </c>
      <c r="K226" s="1">
        <v>79.190711975100001</v>
      </c>
      <c r="L226" s="23">
        <v>41.954237644794318</v>
      </c>
      <c r="M226" s="23">
        <v>531.81818181818198</v>
      </c>
      <c r="N226" s="22"/>
      <c r="O226" s="22"/>
      <c r="S226" s="22">
        <v>3416</v>
      </c>
      <c r="T226" s="22">
        <v>402.64120500000001</v>
      </c>
      <c r="U226" s="1">
        <v>4026</v>
      </c>
      <c r="V226" s="1">
        <v>4025</v>
      </c>
      <c r="W226" s="1">
        <v>82.648437999999999</v>
      </c>
      <c r="X226" s="1">
        <v>74.3536</v>
      </c>
      <c r="Y226" s="1">
        <v>4025</v>
      </c>
      <c r="Z226" s="1">
        <v>67.187973</v>
      </c>
      <c r="AB226" s="1">
        <v>58.249175999999999</v>
      </c>
      <c r="AD226" s="1">
        <v>4026</v>
      </c>
      <c r="AE226" s="1">
        <v>76.207038999999995</v>
      </c>
      <c r="AF226" s="1">
        <f t="shared" si="7"/>
        <v>-1</v>
      </c>
      <c r="AI226" s="22">
        <v>3417</v>
      </c>
      <c r="AJ226" s="22">
        <v>214.89009100000001</v>
      </c>
      <c r="AK226" s="1">
        <v>215.37266500000001</v>
      </c>
    </row>
    <row r="227" spans="1:37" ht="15.75" x14ac:dyDescent="0.25">
      <c r="A227" s="1" t="s">
        <v>716</v>
      </c>
      <c r="B227" s="1">
        <v>3401</v>
      </c>
      <c r="C227" s="1" t="s">
        <v>717</v>
      </c>
      <c r="D227" s="1" t="str">
        <f t="shared" si="6"/>
        <v>CT</v>
      </c>
      <c r="E227" s="23">
        <v>17.590901334015594</v>
      </c>
      <c r="F227" s="23">
        <f>SUMIF([2]RouteID_Conversion!$P$2:$P$745,[2]MD_BoardingByRoute!D227,[2]RouteID_Conversion!$Q$2:$Q$745)</f>
        <v>0</v>
      </c>
      <c r="G227" s="1">
        <v>79.020324707</v>
      </c>
      <c r="I227" s="1">
        <v>302</v>
      </c>
      <c r="J227" s="1">
        <v>118.283828735</v>
      </c>
      <c r="K227" s="1">
        <v>72.509140014600007</v>
      </c>
      <c r="L227" s="23">
        <v>145.36361102372868</v>
      </c>
      <c r="M227" s="23">
        <v>839.13636363636363</v>
      </c>
      <c r="N227" s="22"/>
      <c r="O227" s="22"/>
      <c r="S227" s="22">
        <v>3417</v>
      </c>
      <c r="T227" s="22">
        <v>214.89009100000001</v>
      </c>
      <c r="U227" s="1">
        <v>4029</v>
      </c>
      <c r="V227" s="1">
        <v>4026</v>
      </c>
      <c r="W227" s="1">
        <v>76.207038999999995</v>
      </c>
      <c r="X227" s="1">
        <v>111.828903</v>
      </c>
      <c r="Y227" s="1">
        <v>4026</v>
      </c>
      <c r="Z227" s="1">
        <v>58.261284000000003</v>
      </c>
      <c r="AB227" s="1">
        <v>83.257339000000002</v>
      </c>
      <c r="AD227" s="1">
        <v>4029</v>
      </c>
      <c r="AE227" s="1">
        <v>93.384117000000003</v>
      </c>
      <c r="AF227" s="1">
        <f t="shared" si="7"/>
        <v>-3</v>
      </c>
      <c r="AI227" s="22">
        <v>3421</v>
      </c>
      <c r="AJ227" s="22">
        <v>213.769745</v>
      </c>
      <c r="AK227" s="1">
        <v>286.86025999999998</v>
      </c>
    </row>
    <row r="228" spans="1:37" ht="15.75" x14ac:dyDescent="0.25">
      <c r="A228" s="1" t="s">
        <v>1023</v>
      </c>
      <c r="B228" s="1">
        <v>3414</v>
      </c>
      <c r="C228" s="1" t="s">
        <v>1024</v>
      </c>
      <c r="D228" s="1" t="str">
        <f t="shared" si="6"/>
        <v>CT</v>
      </c>
      <c r="E228" s="23">
        <v>154.53025193140991</v>
      </c>
      <c r="F228" s="23">
        <f>SUMIF([2]RouteID_Conversion!$P$2:$P$745,[2]MD_BoardingByRoute!D228,[2]RouteID_Conversion!$Q$2:$Q$745)</f>
        <v>226.65803813934303</v>
      </c>
      <c r="G228" s="1">
        <v>39.3806762695</v>
      </c>
      <c r="I228" s="1">
        <v>312</v>
      </c>
      <c r="J228" s="1">
        <v>27.499019622799999</v>
      </c>
      <c r="K228" s="1">
        <v>38.983345031699997</v>
      </c>
      <c r="L228" s="23"/>
      <c r="M228" s="23">
        <v>256.45454545454538</v>
      </c>
      <c r="N228" s="22"/>
      <c r="O228" s="22"/>
      <c r="S228" s="22">
        <v>3860</v>
      </c>
      <c r="T228" s="22">
        <v>616.20855700000004</v>
      </c>
      <c r="U228" s="1">
        <v>6510</v>
      </c>
      <c r="V228" s="1">
        <v>4091</v>
      </c>
      <c r="W228" s="1">
        <v>2.438596</v>
      </c>
      <c r="X228" s="1">
        <v>645.26556400000004</v>
      </c>
      <c r="Y228" s="1">
        <v>4091</v>
      </c>
      <c r="Z228" s="1">
        <v>2.737222</v>
      </c>
      <c r="AB228" s="1">
        <v>96.181892000000005</v>
      </c>
      <c r="AD228" s="1">
        <v>4092</v>
      </c>
      <c r="AE228" s="1">
        <v>97.089744999999994</v>
      </c>
      <c r="AF228" s="1">
        <f t="shared" si="7"/>
        <v>-1</v>
      </c>
      <c r="AI228" s="22">
        <v>3870</v>
      </c>
      <c r="AJ228" s="22">
        <v>210.49923699999999</v>
      </c>
      <c r="AK228" s="1">
        <v>156.33753999999999</v>
      </c>
    </row>
    <row r="229" spans="1:37" ht="15.75" x14ac:dyDescent="0.25">
      <c r="A229" s="1" t="s">
        <v>740</v>
      </c>
      <c r="B229" s="1">
        <v>3421</v>
      </c>
      <c r="C229" s="1" t="s">
        <v>741</v>
      </c>
      <c r="D229" s="1" t="str">
        <f t="shared" si="6"/>
        <v>CT</v>
      </c>
      <c r="E229" s="23">
        <v>36.195389442589196</v>
      </c>
      <c r="F229" s="23">
        <f>SUMIF([2]RouteID_Conversion!$P$2:$P$745,[2]MD_BoardingByRoute!D229,[2]RouteID_Conversion!$Q$2:$Q$745)</f>
        <v>6.6551545858383001</v>
      </c>
      <c r="G229" s="1">
        <v>18.850269317599999</v>
      </c>
      <c r="I229" s="1">
        <v>316</v>
      </c>
      <c r="J229" s="1">
        <v>1.09020876884</v>
      </c>
      <c r="K229" s="1">
        <v>18.525169372600001</v>
      </c>
      <c r="L229" s="23">
        <v>47.804045195991719</v>
      </c>
      <c r="M229" s="23">
        <v>506.31818181818181</v>
      </c>
      <c r="N229" s="22"/>
      <c r="O229" s="22"/>
      <c r="S229" s="22">
        <v>4005</v>
      </c>
      <c r="T229" s="22">
        <v>5.9299679999999997</v>
      </c>
      <c r="U229" s="1">
        <v>6535</v>
      </c>
      <c r="V229" s="1">
        <v>6522</v>
      </c>
      <c r="W229" s="1">
        <v>786.75799600000005</v>
      </c>
      <c r="X229" s="1">
        <v>1256.171143</v>
      </c>
      <c r="Y229" s="1">
        <v>6522</v>
      </c>
      <c r="Z229" s="1">
        <v>713.62097200000005</v>
      </c>
      <c r="AB229" s="1">
        <v>84.573181000000005</v>
      </c>
      <c r="AD229" s="1">
        <v>6532</v>
      </c>
      <c r="AE229" s="1">
        <v>87.223312000000007</v>
      </c>
      <c r="AF229" s="1">
        <f t="shared" si="7"/>
        <v>-10</v>
      </c>
      <c r="AI229" s="22">
        <v>4008</v>
      </c>
      <c r="AJ229" s="22">
        <v>12.625111</v>
      </c>
      <c r="AK229" s="1">
        <v>15.330057999999999</v>
      </c>
    </row>
    <row r="230" spans="1:37" ht="15.75" x14ac:dyDescent="0.25">
      <c r="A230" s="1" t="s">
        <v>754</v>
      </c>
      <c r="B230" s="1">
        <v>3701</v>
      </c>
      <c r="C230" s="1" t="s">
        <v>1025</v>
      </c>
      <c r="D230" s="1" t="str">
        <f t="shared" si="6"/>
        <v>CT</v>
      </c>
      <c r="E230" s="23">
        <v>1146.2800761412398</v>
      </c>
      <c r="F230" s="23">
        <f>SUMIF([2]RouteID_Conversion!$P$2:$P$745,[2]MD_BoardingByRoute!D230,[2]RouteID_Conversion!$Q$2:$Q$745)</f>
        <v>2236.2080841064417</v>
      </c>
      <c r="G230" s="1">
        <v>97.569519043</v>
      </c>
      <c r="I230" s="1">
        <v>323</v>
      </c>
      <c r="J230" s="1">
        <v>34.474460601799997</v>
      </c>
      <c r="K230" s="1">
        <v>96.616531372099999</v>
      </c>
      <c r="L230" s="23">
        <v>197.21664009511792</v>
      </c>
      <c r="M230" s="23">
        <v>3029.6640422514542</v>
      </c>
      <c r="N230" s="22"/>
      <c r="O230" s="22"/>
      <c r="S230" s="22">
        <v>4019</v>
      </c>
      <c r="T230" s="22">
        <v>5.7004250000000001</v>
      </c>
      <c r="U230" s="1">
        <v>6560</v>
      </c>
      <c r="V230" s="1">
        <v>6555</v>
      </c>
      <c r="W230" s="1">
        <v>49.380726000000003</v>
      </c>
      <c r="X230" s="1">
        <v>943.964111</v>
      </c>
      <c r="Y230" s="1">
        <v>6555</v>
      </c>
      <c r="Z230" s="1">
        <v>57.303825000000003</v>
      </c>
      <c r="AB230" s="1">
        <v>76.196563999999995</v>
      </c>
      <c r="AD230" s="1">
        <v>6556</v>
      </c>
      <c r="AE230" s="1">
        <v>79.601333999999994</v>
      </c>
      <c r="AF230" s="1">
        <f t="shared" si="7"/>
        <v>-1</v>
      </c>
      <c r="AI230" s="22">
        <v>4020</v>
      </c>
      <c r="AJ230" s="22">
        <v>72.698905999999994</v>
      </c>
      <c r="AK230" s="1">
        <v>5.6329599999999997</v>
      </c>
    </row>
    <row r="231" spans="1:37" ht="15.75" x14ac:dyDescent="0.25">
      <c r="A231" s="1" t="s">
        <v>760</v>
      </c>
      <c r="B231" s="1">
        <v>3851</v>
      </c>
      <c r="C231" s="1" t="s">
        <v>761</v>
      </c>
      <c r="D231" s="1" t="str">
        <f t="shared" si="6"/>
        <v>CT</v>
      </c>
      <c r="E231" s="23">
        <v>21.775953472706586</v>
      </c>
      <c r="F231" s="23">
        <f>SUMIF([2]RouteID_Conversion!$P$2:$P$745,[2]MD_BoardingByRoute!D231,[2]RouteID_Conversion!$Q$2:$Q$745)</f>
        <v>0</v>
      </c>
      <c r="G231" s="1">
        <v>60.227909088099999</v>
      </c>
      <c r="I231" s="1">
        <v>327</v>
      </c>
      <c r="J231" s="1">
        <v>17.065498352100001</v>
      </c>
      <c r="K231" s="1">
        <v>58.328491210899998</v>
      </c>
      <c r="L231" s="23"/>
      <c r="M231" s="23">
        <v>302.86363636363637</v>
      </c>
      <c r="N231" s="22"/>
      <c r="O231" s="22"/>
      <c r="S231" s="22">
        <v>4023</v>
      </c>
      <c r="T231" s="22">
        <v>11.583727</v>
      </c>
      <c r="U231" s="1">
        <v>6578</v>
      </c>
      <c r="V231" s="1">
        <v>6574</v>
      </c>
      <c r="W231" s="1">
        <v>644.74774200000002</v>
      </c>
      <c r="X231" s="1">
        <v>862.00750700000003</v>
      </c>
      <c r="Y231" s="1">
        <v>6574</v>
      </c>
      <c r="Z231" s="1">
        <v>825.93633999999997</v>
      </c>
      <c r="AB231" s="1">
        <v>48.255913</v>
      </c>
      <c r="AD231" s="1">
        <v>6577</v>
      </c>
      <c r="AE231" s="1">
        <v>44.119892</v>
      </c>
      <c r="AF231" s="1">
        <f t="shared" si="7"/>
        <v>-3</v>
      </c>
      <c r="AI231" s="22">
        <v>4024</v>
      </c>
      <c r="AJ231" s="22">
        <v>52.682406999999998</v>
      </c>
      <c r="AK231" s="1">
        <v>12.495934</v>
      </c>
    </row>
    <row r="232" spans="1:37" ht="15.75" x14ac:dyDescent="0.25">
      <c r="A232" s="1" t="s">
        <v>762</v>
      </c>
      <c r="B232" s="1">
        <v>3855</v>
      </c>
      <c r="C232" s="1" t="s">
        <v>763</v>
      </c>
      <c r="D232" s="1" t="str">
        <f t="shared" si="6"/>
        <v>CT</v>
      </c>
      <c r="E232" s="23">
        <v>90.976715643560397</v>
      </c>
      <c r="F232" s="23">
        <f>SUMIF([2]RouteID_Conversion!$P$2:$P$745,[2]MD_BoardingByRoute!D232,[2]RouteID_Conversion!$Q$2:$Q$745)</f>
        <v>27.957697868347147</v>
      </c>
      <c r="G232" s="1">
        <v>9.3127975463899997</v>
      </c>
      <c r="I232" s="1">
        <v>328</v>
      </c>
      <c r="J232" s="1">
        <v>6.8687152862499996</v>
      </c>
      <c r="K232" s="1">
        <v>9.2495279312100003</v>
      </c>
      <c r="L232" s="23"/>
      <c r="M232" s="23">
        <v>571.77272727272725</v>
      </c>
      <c r="N232" s="22"/>
      <c r="O232" s="22"/>
      <c r="S232" s="22">
        <v>4024</v>
      </c>
      <c r="T232" s="22">
        <v>52.682406999999998</v>
      </c>
      <c r="U232" s="1">
        <v>6586</v>
      </c>
      <c r="V232" s="1">
        <v>6577</v>
      </c>
      <c r="W232" s="1">
        <v>44.119892</v>
      </c>
      <c r="X232" s="1">
        <v>31.480425</v>
      </c>
      <c r="Y232" s="1">
        <v>6577</v>
      </c>
      <c r="Z232" s="1">
        <v>48.573875000000001</v>
      </c>
      <c r="AB232" s="1">
        <v>801.49975600000005</v>
      </c>
      <c r="AD232" s="1">
        <v>6578</v>
      </c>
      <c r="AE232" s="1">
        <v>676.03472899999997</v>
      </c>
      <c r="AF232" s="1">
        <f t="shared" si="7"/>
        <v>-1</v>
      </c>
      <c r="AI232" s="22">
        <v>4025</v>
      </c>
      <c r="AJ232" s="22">
        <v>54.342185999999998</v>
      </c>
      <c r="AK232" s="1">
        <v>70.087531999999996</v>
      </c>
    </row>
    <row r="233" spans="1:37" ht="15.75" x14ac:dyDescent="0.25">
      <c r="A233" s="1" t="s">
        <v>764</v>
      </c>
      <c r="B233" s="1">
        <v>3860</v>
      </c>
      <c r="C233" s="1" t="s">
        <v>765</v>
      </c>
      <c r="D233" s="1" t="str">
        <f t="shared" si="6"/>
        <v>CT</v>
      </c>
      <c r="E233" s="23">
        <v>127.35574838024924</v>
      </c>
      <c r="F233" s="23">
        <f>SUMIF([2]RouteID_Conversion!$P$2:$P$745,[2]MD_BoardingByRoute!D233,[2]RouteID_Conversion!$Q$2:$Q$745)</f>
        <v>0</v>
      </c>
      <c r="G233" s="1">
        <v>11.486166000400001</v>
      </c>
      <c r="I233" s="1">
        <v>329</v>
      </c>
      <c r="J233" s="1">
        <v>13.8194036484</v>
      </c>
      <c r="K233" s="1">
        <v>11.4844379425</v>
      </c>
      <c r="L233" s="23"/>
      <c r="M233" s="23">
        <v>440.9545454545455</v>
      </c>
      <c r="N233" s="22"/>
      <c r="O233" s="22"/>
      <c r="S233" s="22">
        <v>4025</v>
      </c>
      <c r="T233" s="22">
        <v>54.342185999999998</v>
      </c>
      <c r="U233" s="1">
        <v>6590</v>
      </c>
      <c r="V233" s="1">
        <v>6578</v>
      </c>
      <c r="W233" s="1">
        <v>676.03472899999997</v>
      </c>
      <c r="X233" s="1">
        <v>178.91223099999999</v>
      </c>
      <c r="Y233" s="1">
        <v>6578</v>
      </c>
      <c r="Z233" s="1">
        <v>804.85199</v>
      </c>
      <c r="AB233" s="1">
        <v>25.997316000000001</v>
      </c>
      <c r="AD233" s="1">
        <v>6586</v>
      </c>
      <c r="AE233" s="1">
        <v>32.264564999999997</v>
      </c>
      <c r="AF233" s="1">
        <f t="shared" si="7"/>
        <v>-8</v>
      </c>
      <c r="AI233" s="22">
        <v>4026</v>
      </c>
      <c r="AJ233" s="22">
        <v>43.450504000000002</v>
      </c>
      <c r="AK233" s="1">
        <v>71.183723000000001</v>
      </c>
    </row>
    <row r="234" spans="1:37" ht="15.75" x14ac:dyDescent="0.25">
      <c r="A234" s="1" t="s">
        <v>766</v>
      </c>
      <c r="B234" s="1">
        <v>3870</v>
      </c>
      <c r="C234" s="1" t="s">
        <v>767</v>
      </c>
      <c r="D234" s="1" t="str">
        <f t="shared" si="6"/>
        <v>CT</v>
      </c>
      <c r="E234" s="23">
        <v>14.789603279017047</v>
      </c>
      <c r="F234" s="23">
        <f>SUMIF([2]RouteID_Conversion!$P$2:$P$745,[2]MD_BoardingByRoute!D234,[2]RouteID_Conversion!$Q$2:$Q$745)</f>
        <v>95.129059314727726</v>
      </c>
      <c r="G234" s="1">
        <v>49.495624542199998</v>
      </c>
      <c r="I234" s="1">
        <v>330</v>
      </c>
      <c r="J234" s="1">
        <v>124.994430542</v>
      </c>
      <c r="K234" s="1">
        <v>48.440483093300003</v>
      </c>
      <c r="L234" s="23"/>
      <c r="M234" s="23">
        <v>253.95454545454547</v>
      </c>
      <c r="N234" s="22"/>
      <c r="O234" s="22"/>
      <c r="S234" s="22">
        <v>4026</v>
      </c>
      <c r="T234" s="22">
        <v>43.450504000000002</v>
      </c>
      <c r="U234" s="1">
        <v>6592</v>
      </c>
      <c r="V234" s="1">
        <v>6586</v>
      </c>
      <c r="W234" s="1">
        <v>32.264564999999997</v>
      </c>
      <c r="X234" s="1">
        <v>198.988754</v>
      </c>
      <c r="Y234" s="1">
        <v>6586</v>
      </c>
      <c r="Z234" s="1">
        <v>25.917368</v>
      </c>
      <c r="AB234" s="1">
        <v>150.35510300000001</v>
      </c>
      <c r="AD234" s="1">
        <v>6590</v>
      </c>
      <c r="AE234" s="1">
        <v>113.187355</v>
      </c>
      <c r="AF234" s="1">
        <f t="shared" si="7"/>
        <v>-4</v>
      </c>
      <c r="AI234" s="22">
        <v>4029</v>
      </c>
      <c r="AJ234" s="22">
        <v>32.468314999999997</v>
      </c>
      <c r="AK234" s="1">
        <v>63.114868000000001</v>
      </c>
    </row>
    <row r="235" spans="1:37" ht="15.75" x14ac:dyDescent="0.25">
      <c r="A235" s="1" t="s">
        <v>768</v>
      </c>
      <c r="B235" s="1">
        <v>3871</v>
      </c>
      <c r="C235" s="1" t="s">
        <v>769</v>
      </c>
      <c r="D235" s="1" t="str">
        <f t="shared" si="6"/>
        <v>CT</v>
      </c>
      <c r="E235" s="23">
        <v>81.166869558801849</v>
      </c>
      <c r="F235" s="23">
        <f>SUMIF([2]RouteID_Conversion!$P$2:$P$745,[2]MD_BoardingByRoute!D235,[2]RouteID_Conversion!$Q$2:$Q$745)</f>
        <v>135.4749994277953</v>
      </c>
      <c r="G235" s="1">
        <v>49.746368408199999</v>
      </c>
      <c r="I235" s="1">
        <v>331</v>
      </c>
      <c r="J235" s="1">
        <v>20.804649352999999</v>
      </c>
      <c r="K235" s="1">
        <v>48.635364532499999</v>
      </c>
      <c r="L235" s="23">
        <v>30.554767462137981</v>
      </c>
      <c r="M235" s="23">
        <v>131.68181818181822</v>
      </c>
      <c r="N235" s="22"/>
      <c r="O235" s="22"/>
      <c r="S235" s="22">
        <v>4029</v>
      </c>
      <c r="T235" s="22">
        <v>32.468314999999997</v>
      </c>
      <c r="U235" s="1">
        <v>6594</v>
      </c>
      <c r="V235" s="1">
        <v>6590</v>
      </c>
      <c r="W235" s="1">
        <v>113.187355</v>
      </c>
      <c r="X235" s="1">
        <v>800.23053000000004</v>
      </c>
      <c r="Y235" s="1">
        <v>6590</v>
      </c>
      <c r="Z235" s="1">
        <v>151.73587000000001</v>
      </c>
      <c r="AB235" s="1">
        <v>168.682007</v>
      </c>
      <c r="AD235" s="1">
        <v>6592</v>
      </c>
      <c r="AE235" s="1">
        <v>121.472481</v>
      </c>
      <c r="AF235" s="1">
        <f t="shared" si="7"/>
        <v>-2</v>
      </c>
      <c r="AI235" s="22">
        <v>4032</v>
      </c>
      <c r="AJ235" s="22">
        <v>24.938700000000001</v>
      </c>
      <c r="AK235" s="1">
        <v>42.711463999999999</v>
      </c>
    </row>
    <row r="236" spans="1:37" ht="15.75" x14ac:dyDescent="0.25">
      <c r="A236" s="1" t="s">
        <v>772</v>
      </c>
      <c r="B236" s="1">
        <v>4005</v>
      </c>
      <c r="C236" s="1" t="s">
        <v>773</v>
      </c>
      <c r="D236" s="1" t="str">
        <f t="shared" si="6"/>
        <v>KT</v>
      </c>
      <c r="E236" s="23">
        <v>111</v>
      </c>
      <c r="F236" s="23">
        <f>SUMIF([2]RouteID_Conversion!$P$2:$P$745,[2]MD_BoardingByRoute!D236,[2]RouteID_Conversion!$Q$2:$Q$745)</f>
        <v>0</v>
      </c>
      <c r="G236" s="1">
        <v>100.407318115</v>
      </c>
      <c r="I236" s="1">
        <v>334</v>
      </c>
      <c r="J236" s="1">
        <v>116.256217957</v>
      </c>
      <c r="K236" s="1">
        <v>87.945060729999994</v>
      </c>
      <c r="L236" s="23">
        <v>9</v>
      </c>
      <c r="M236" s="23">
        <v>232</v>
      </c>
      <c r="N236" s="22"/>
      <c r="O236" s="22"/>
      <c r="S236" s="22">
        <v>4034</v>
      </c>
      <c r="T236" s="22">
        <v>27.471074999999999</v>
      </c>
      <c r="U236" s="1">
        <v>7003</v>
      </c>
      <c r="V236" s="1">
        <v>6599</v>
      </c>
      <c r="W236" s="1">
        <v>919.737976</v>
      </c>
      <c r="X236" s="1">
        <v>411.93173200000001</v>
      </c>
      <c r="Y236" s="1">
        <v>6599</v>
      </c>
      <c r="Z236" s="1">
        <v>1019.895813</v>
      </c>
      <c r="AB236" s="1">
        <v>184.70867899999999</v>
      </c>
      <c r="AD236" s="1">
        <v>7002</v>
      </c>
      <c r="AE236" s="1">
        <v>234.51835600000001</v>
      </c>
      <c r="AF236" s="1">
        <f t="shared" si="7"/>
        <v>-403</v>
      </c>
      <c r="AI236" s="22">
        <v>4035</v>
      </c>
      <c r="AJ236" s="22">
        <v>0.475379</v>
      </c>
      <c r="AK236" s="1">
        <v>35.701542000000003</v>
      </c>
    </row>
    <row r="237" spans="1:37" ht="15.75" x14ac:dyDescent="0.25">
      <c r="A237" s="1" t="s">
        <v>774</v>
      </c>
      <c r="B237" s="1">
        <v>4008</v>
      </c>
      <c r="C237" s="1" t="s">
        <v>775</v>
      </c>
      <c r="D237" s="1" t="str">
        <f t="shared" si="6"/>
        <v>KT</v>
      </c>
      <c r="E237" s="23">
        <v>81</v>
      </c>
      <c r="F237" s="23">
        <f>SUMIF([2]RouteID_Conversion!$P$2:$P$745,[2]MD_BoardingByRoute!D237,[2]RouteID_Conversion!$Q$2:$Q$745)</f>
        <v>104.05042886733992</v>
      </c>
      <c r="G237" s="1">
        <v>34.892913818399997</v>
      </c>
      <c r="I237" s="1">
        <v>335</v>
      </c>
      <c r="J237" s="1">
        <v>66.237823486300002</v>
      </c>
      <c r="K237" s="1">
        <v>33.068359375</v>
      </c>
      <c r="L237" s="23">
        <v>0</v>
      </c>
      <c r="M237" s="23">
        <v>137</v>
      </c>
      <c r="N237" s="22"/>
      <c r="O237" s="22"/>
      <c r="S237" s="22">
        <v>4035</v>
      </c>
      <c r="T237" s="22">
        <v>0.475379</v>
      </c>
      <c r="U237" s="1">
        <v>7004</v>
      </c>
      <c r="V237" s="1">
        <v>7002</v>
      </c>
      <c r="W237" s="1">
        <v>234.51835600000001</v>
      </c>
      <c r="X237" s="1">
        <v>136.69120799999999</v>
      </c>
      <c r="Y237" s="1">
        <v>7002</v>
      </c>
      <c r="Z237" s="1">
        <v>184.80595400000001</v>
      </c>
      <c r="AB237" s="1">
        <v>305.488922</v>
      </c>
      <c r="AD237" s="1">
        <v>7003</v>
      </c>
      <c r="AE237" s="1">
        <v>315.60983299999998</v>
      </c>
      <c r="AF237" s="1">
        <f t="shared" si="7"/>
        <v>-1</v>
      </c>
      <c r="AI237" s="22">
        <v>4036</v>
      </c>
      <c r="AJ237" s="22">
        <v>7.3965839999999998</v>
      </c>
      <c r="AK237" s="1">
        <v>0.79437100000000005</v>
      </c>
    </row>
    <row r="238" spans="1:37" ht="15.75" x14ac:dyDescent="0.25">
      <c r="A238" s="1" t="s">
        <v>776</v>
      </c>
      <c r="B238" s="1">
        <v>4009</v>
      </c>
      <c r="C238" s="1" t="s">
        <v>777</v>
      </c>
      <c r="D238" s="1" t="str">
        <f t="shared" si="6"/>
        <v>KT</v>
      </c>
      <c r="E238" s="23">
        <v>121</v>
      </c>
      <c r="F238" s="23">
        <f>SUMIF([2]RouteID_Conversion!$P$2:$P$745,[2]MD_BoardingByRoute!D238,[2]RouteID_Conversion!$Q$2:$Q$745)</f>
        <v>41.666665792465139</v>
      </c>
      <c r="G238" s="1">
        <v>29.363740921000002</v>
      </c>
      <c r="I238" s="1">
        <v>336</v>
      </c>
      <c r="J238" s="1">
        <v>58.926811218300003</v>
      </c>
      <c r="K238" s="1">
        <v>28.957216262799999</v>
      </c>
      <c r="L238" s="23">
        <v>0</v>
      </c>
      <c r="M238" s="23">
        <v>206</v>
      </c>
      <c r="N238" s="22"/>
      <c r="O238" s="22"/>
      <c r="S238" s="22">
        <v>4036</v>
      </c>
      <c r="T238" s="22">
        <v>7.3965839999999998</v>
      </c>
      <c r="U238" s="1">
        <v>7005</v>
      </c>
      <c r="V238" s="1">
        <v>7003</v>
      </c>
      <c r="W238" s="1">
        <v>315.60983299999998</v>
      </c>
      <c r="X238" s="1">
        <v>15.551886</v>
      </c>
      <c r="Y238" s="1">
        <v>7003</v>
      </c>
      <c r="Z238" s="1">
        <v>305.56158399999998</v>
      </c>
      <c r="AB238" s="1">
        <v>95.666381999999999</v>
      </c>
      <c r="AD238" s="1">
        <v>7004</v>
      </c>
      <c r="AE238" s="1">
        <v>123.07328</v>
      </c>
      <c r="AF238" s="1">
        <f t="shared" si="7"/>
        <v>-1</v>
      </c>
      <c r="AI238" s="22">
        <v>4037</v>
      </c>
      <c r="AJ238" s="22">
        <v>4.2459480000000003</v>
      </c>
      <c r="AK238" s="1">
        <v>11.765415000000001</v>
      </c>
    </row>
    <row r="239" spans="1:37" ht="15.75" x14ac:dyDescent="0.25">
      <c r="A239" s="1" t="s">
        <v>778</v>
      </c>
      <c r="B239" s="1">
        <v>4011</v>
      </c>
      <c r="C239" s="1" t="s">
        <v>779</v>
      </c>
      <c r="D239" s="1" t="str">
        <f t="shared" si="6"/>
        <v>KT</v>
      </c>
      <c r="E239" s="23">
        <v>583</v>
      </c>
      <c r="F239" s="23">
        <f>SUMIF([2]RouteID_Conversion!$P$2:$P$745,[2]MD_BoardingByRoute!D239,[2]RouteID_Conversion!$Q$2:$Q$745)</f>
        <v>91.883780956268254</v>
      </c>
      <c r="G239" s="1">
        <v>45.283836364700001</v>
      </c>
      <c r="I239" s="1">
        <v>337</v>
      </c>
      <c r="J239" s="1">
        <v>17.685846328699999</v>
      </c>
      <c r="K239" s="1">
        <v>44.5321540833</v>
      </c>
      <c r="L239" s="23">
        <v>2</v>
      </c>
      <c r="M239" s="23">
        <v>1127</v>
      </c>
      <c r="N239" s="23" t="e">
        <f t="shared" ref="N239:N260" si="8">SUM(J239:L239)+G239+D239</f>
        <v>#VALUE!</v>
      </c>
      <c r="O239" s="22"/>
      <c r="S239" s="22">
        <v>4037</v>
      </c>
      <c r="T239" s="22">
        <v>4.2459480000000003</v>
      </c>
      <c r="U239" s="1">
        <v>7007</v>
      </c>
      <c r="V239" s="1">
        <v>7004</v>
      </c>
      <c r="W239" s="1">
        <v>123.07328</v>
      </c>
      <c r="X239" s="1">
        <v>437.036743</v>
      </c>
      <c r="Y239" s="1">
        <v>7004</v>
      </c>
      <c r="Z239" s="1">
        <v>95.581588999999994</v>
      </c>
      <c r="AB239" s="1">
        <v>11.989345</v>
      </c>
      <c r="AD239" s="1">
        <v>7005</v>
      </c>
      <c r="AE239" s="1">
        <v>24.358575999999999</v>
      </c>
      <c r="AF239" s="1">
        <f t="shared" si="7"/>
        <v>-1</v>
      </c>
      <c r="AI239" s="22">
        <v>4041</v>
      </c>
      <c r="AJ239" s="22">
        <v>8.9962E-2</v>
      </c>
      <c r="AK239" s="1">
        <v>4.4132490000000004</v>
      </c>
    </row>
    <row r="240" spans="1:37" ht="15.75" x14ac:dyDescent="0.25">
      <c r="A240" s="1" t="s">
        <v>780</v>
      </c>
      <c r="B240" s="1">
        <v>4012</v>
      </c>
      <c r="C240" s="1" t="s">
        <v>781</v>
      </c>
      <c r="D240" s="1" t="str">
        <f t="shared" si="6"/>
        <v>KT</v>
      </c>
      <c r="E240" s="23">
        <v>199</v>
      </c>
      <c r="F240" s="23">
        <f>SUMIF([2]RouteID_Conversion!$P$2:$P$745,[2]MD_BoardingByRoute!D240,[2]RouteID_Conversion!$Q$2:$Q$745)</f>
        <v>52.645617604255627</v>
      </c>
      <c r="G240" s="1">
        <v>58.5003242493</v>
      </c>
      <c r="I240" s="1">
        <v>338</v>
      </c>
      <c r="J240" s="1">
        <v>64.675949096699995</v>
      </c>
      <c r="K240" s="1">
        <v>50.8316574097</v>
      </c>
      <c r="L240" s="23">
        <v>0</v>
      </c>
      <c r="M240" s="23">
        <v>391</v>
      </c>
      <c r="N240" s="23" t="e">
        <f t="shared" si="8"/>
        <v>#VALUE!</v>
      </c>
      <c r="O240" s="22"/>
      <c r="S240" s="22">
        <v>4041</v>
      </c>
      <c r="T240" s="22">
        <v>8.9962E-2</v>
      </c>
      <c r="U240" s="1">
        <v>7008</v>
      </c>
      <c r="V240" s="1">
        <v>7005</v>
      </c>
      <c r="W240" s="1">
        <v>24.358575999999999</v>
      </c>
      <c r="X240" s="1">
        <v>167.559021</v>
      </c>
      <c r="Y240" s="1">
        <v>7005</v>
      </c>
      <c r="Z240" s="1">
        <v>11.989926000000001</v>
      </c>
      <c r="AB240" s="1">
        <v>345.335846</v>
      </c>
      <c r="AD240" s="1">
        <v>7007</v>
      </c>
      <c r="AE240" s="1">
        <v>397.702606</v>
      </c>
      <c r="AF240" s="1">
        <f t="shared" si="7"/>
        <v>-2</v>
      </c>
      <c r="AI240" s="22">
        <v>4081</v>
      </c>
      <c r="AJ240" s="22">
        <v>2.4224619999999999</v>
      </c>
      <c r="AK240" s="1">
        <v>0.144896</v>
      </c>
    </row>
    <row r="241" spans="1:37" ht="15.75" x14ac:dyDescent="0.25">
      <c r="A241" s="1" t="s">
        <v>782</v>
      </c>
      <c r="B241" s="1">
        <v>4013</v>
      </c>
      <c r="C241" s="1" t="s">
        <v>783</v>
      </c>
      <c r="D241" s="1" t="str">
        <f t="shared" si="6"/>
        <v>KT</v>
      </c>
      <c r="E241" s="23">
        <v>243</v>
      </c>
      <c r="F241" s="23">
        <f>SUMIF([2]RouteID_Conversion!$P$2:$P$745,[2]MD_BoardingByRoute!D241,[2]RouteID_Conversion!$Q$2:$Q$745)</f>
        <v>291.00335597991852</v>
      </c>
      <c r="G241" s="1">
        <v>65.924530029300001</v>
      </c>
      <c r="I241" s="1">
        <v>339</v>
      </c>
      <c r="J241" s="1">
        <v>35.064815521200003</v>
      </c>
      <c r="K241" s="1">
        <v>62.722900390600003</v>
      </c>
      <c r="L241" s="23">
        <v>0</v>
      </c>
      <c r="M241" s="23">
        <v>509</v>
      </c>
      <c r="N241" s="23" t="e">
        <f t="shared" si="8"/>
        <v>#VALUE!</v>
      </c>
      <c r="O241" s="22"/>
      <c r="S241" s="22">
        <v>4081</v>
      </c>
      <c r="T241" s="22">
        <v>2.4224619999999999</v>
      </c>
      <c r="U241" s="1">
        <v>7009</v>
      </c>
      <c r="V241" s="1">
        <v>7007</v>
      </c>
      <c r="W241" s="1">
        <v>397.702606</v>
      </c>
      <c r="X241" s="1">
        <v>428.35879499999999</v>
      </c>
      <c r="Y241" s="1">
        <v>7007</v>
      </c>
      <c r="Z241" s="1">
        <v>345.07849099999999</v>
      </c>
      <c r="AB241" s="1">
        <v>119.965439</v>
      </c>
      <c r="AD241" s="1">
        <v>7008</v>
      </c>
      <c r="AE241" s="1">
        <v>139.71920800000001</v>
      </c>
      <c r="AF241" s="1">
        <f t="shared" si="7"/>
        <v>-1</v>
      </c>
      <c r="AI241" s="22">
        <v>4085</v>
      </c>
      <c r="AJ241" s="22">
        <v>2.25657</v>
      </c>
      <c r="AK241" s="1">
        <v>3.862625</v>
      </c>
    </row>
    <row r="242" spans="1:37" ht="15.75" x14ac:dyDescent="0.25">
      <c r="A242" s="1" t="s">
        <v>786</v>
      </c>
      <c r="B242" s="1">
        <v>4017</v>
      </c>
      <c r="C242" s="1" t="s">
        <v>787</v>
      </c>
      <c r="D242" s="1" t="str">
        <f t="shared" si="6"/>
        <v>KT</v>
      </c>
      <c r="E242" s="23">
        <v>237</v>
      </c>
      <c r="F242" s="23">
        <f>SUMIF([2]RouteID_Conversion!$P$2:$P$745,[2]MD_BoardingByRoute!D242,[2]RouteID_Conversion!$Q$2:$Q$745)</f>
        <v>260.92982578277565</v>
      </c>
      <c r="G242" s="1">
        <v>55.425880432100001</v>
      </c>
      <c r="I242" s="1">
        <v>341</v>
      </c>
      <c r="J242" s="1">
        <v>441.64572143599997</v>
      </c>
      <c r="K242" s="1">
        <v>54.934738159200002</v>
      </c>
      <c r="L242" s="23">
        <v>0</v>
      </c>
      <c r="M242" s="23">
        <v>424</v>
      </c>
      <c r="N242" s="23" t="e">
        <f t="shared" si="8"/>
        <v>#VALUE!</v>
      </c>
      <c r="O242" s="22"/>
      <c r="S242" s="22">
        <v>4086</v>
      </c>
      <c r="T242" s="22">
        <v>80.049605999999997</v>
      </c>
      <c r="U242" s="1">
        <v>7014</v>
      </c>
      <c r="V242" s="1">
        <v>7009</v>
      </c>
      <c r="W242" s="1">
        <v>405.73242199999999</v>
      </c>
      <c r="X242" s="1">
        <v>132.77568099999999</v>
      </c>
      <c r="Y242" s="1">
        <v>7009</v>
      </c>
      <c r="Z242" s="1">
        <v>331.03558299999997</v>
      </c>
      <c r="AB242" s="1">
        <v>69.571242999999996</v>
      </c>
      <c r="AD242" s="1">
        <v>7012</v>
      </c>
      <c r="AE242" s="1">
        <v>82.467444999999998</v>
      </c>
      <c r="AF242" s="1">
        <f t="shared" si="7"/>
        <v>-3</v>
      </c>
      <c r="AI242" s="22">
        <v>4090</v>
      </c>
      <c r="AJ242" s="22">
        <v>168.75151099999999</v>
      </c>
      <c r="AK242" s="1">
        <v>176.64308199999999</v>
      </c>
    </row>
    <row r="243" spans="1:37" ht="15.75" x14ac:dyDescent="0.25">
      <c r="A243" s="1" t="s">
        <v>790</v>
      </c>
      <c r="B243" s="1">
        <v>4020</v>
      </c>
      <c r="C243" s="1" t="s">
        <v>791</v>
      </c>
      <c r="D243" s="1" t="str">
        <f t="shared" si="6"/>
        <v>KT</v>
      </c>
      <c r="E243" s="23">
        <v>199</v>
      </c>
      <c r="F243" s="23">
        <f>SUMIF([2]RouteID_Conversion!$P$2:$P$745,[2]MD_BoardingByRoute!D243,[2]RouteID_Conversion!$Q$2:$Q$745)</f>
        <v>89.184074878692599</v>
      </c>
      <c r="G243" s="1">
        <v>31.581388473499999</v>
      </c>
      <c r="I243" s="1">
        <v>343</v>
      </c>
      <c r="J243" s="1">
        <v>34.955127716100002</v>
      </c>
      <c r="K243" s="1">
        <v>30.835697174100002</v>
      </c>
      <c r="L243" s="23">
        <v>17</v>
      </c>
      <c r="M243" s="23">
        <v>482</v>
      </c>
      <c r="N243" s="23" t="e">
        <f t="shared" si="8"/>
        <v>#VALUE!</v>
      </c>
      <c r="O243" s="22"/>
      <c r="S243" s="22">
        <v>4091</v>
      </c>
      <c r="T243" s="22">
        <v>136.31336999999999</v>
      </c>
      <c r="U243" s="1">
        <v>7018</v>
      </c>
      <c r="V243" s="1">
        <v>7014</v>
      </c>
      <c r="W243" s="1">
        <v>97.980941999999999</v>
      </c>
      <c r="X243" s="1">
        <v>118.66803</v>
      </c>
      <c r="Y243" s="1">
        <v>7014</v>
      </c>
      <c r="Z243" s="1">
        <v>103.366257</v>
      </c>
      <c r="AB243" s="1">
        <v>110.068726</v>
      </c>
      <c r="AD243" s="1">
        <v>7017</v>
      </c>
      <c r="AE243" s="1">
        <v>135.79809599999999</v>
      </c>
      <c r="AF243" s="1">
        <f t="shared" si="7"/>
        <v>-3</v>
      </c>
      <c r="AI243" s="22">
        <v>4092</v>
      </c>
      <c r="AJ243" s="22">
        <v>19.809152999999998</v>
      </c>
      <c r="AK243" s="1">
        <v>215.79994199999999</v>
      </c>
    </row>
    <row r="244" spans="1:37" ht="15.75" x14ac:dyDescent="0.25">
      <c r="A244" s="1" t="s">
        <v>792</v>
      </c>
      <c r="B244" s="1">
        <v>4021</v>
      </c>
      <c r="C244" s="1" t="s">
        <v>793</v>
      </c>
      <c r="D244" s="1" t="str">
        <f t="shared" si="6"/>
        <v>KT</v>
      </c>
      <c r="E244" s="23">
        <v>143</v>
      </c>
      <c r="F244" s="23">
        <f>SUMIF([2]RouteID_Conversion!$P$2:$P$745,[2]MD_BoardingByRoute!D244,[2]RouteID_Conversion!$Q$2:$Q$745)</f>
        <v>94.294420719146586</v>
      </c>
      <c r="G244" s="1">
        <v>36.142387390099998</v>
      </c>
      <c r="I244" s="1">
        <v>344</v>
      </c>
      <c r="J244" s="1">
        <v>54.481822967500001</v>
      </c>
      <c r="K244" s="1">
        <v>34.461963653600002</v>
      </c>
      <c r="L244" s="23">
        <v>26</v>
      </c>
      <c r="M244" s="23">
        <v>359</v>
      </c>
      <c r="N244" s="23" t="e">
        <f t="shared" si="8"/>
        <v>#VALUE!</v>
      </c>
      <c r="O244" s="22"/>
      <c r="S244" s="22">
        <v>4092</v>
      </c>
      <c r="T244" s="22">
        <v>19.809152999999998</v>
      </c>
      <c r="U244" s="1">
        <v>7025</v>
      </c>
      <c r="V244" s="1">
        <v>7017</v>
      </c>
      <c r="W244" s="1">
        <v>135.79809599999999</v>
      </c>
      <c r="X244" s="1">
        <v>125.772209</v>
      </c>
      <c r="Y244" s="1">
        <v>7017</v>
      </c>
      <c r="Z244" s="1">
        <v>109.98838000000001</v>
      </c>
      <c r="AB244" s="1">
        <v>101.939896</v>
      </c>
      <c r="AD244" s="1">
        <v>7018</v>
      </c>
      <c r="AE244" s="1">
        <v>121.75546300000001</v>
      </c>
      <c r="AF244" s="1">
        <f t="shared" si="7"/>
        <v>-1</v>
      </c>
      <c r="AI244" s="22">
        <v>4093</v>
      </c>
      <c r="AJ244" s="22">
        <v>35.390686000000002</v>
      </c>
      <c r="AK244" s="1">
        <v>35.507075999999998</v>
      </c>
    </row>
    <row r="245" spans="1:37" ht="15.75" x14ac:dyDescent="0.25">
      <c r="A245" s="1" t="s">
        <v>796</v>
      </c>
      <c r="B245" s="1">
        <v>4023</v>
      </c>
      <c r="C245" s="1" t="s">
        <v>797</v>
      </c>
      <c r="D245" s="1" t="str">
        <f t="shared" si="6"/>
        <v>KT</v>
      </c>
      <c r="E245" s="23">
        <v>41</v>
      </c>
      <c r="F245" s="23">
        <f>SUMIF([2]RouteID_Conversion!$P$2:$P$745,[2]MD_BoardingByRoute!D245,[2]RouteID_Conversion!$Q$2:$Q$745)</f>
        <v>29.238522529601941</v>
      </c>
      <c r="G245" s="1">
        <v>50.836547851600002</v>
      </c>
      <c r="I245" s="1">
        <v>346</v>
      </c>
      <c r="J245" s="1">
        <v>11.771243095399999</v>
      </c>
      <c r="K245" s="1">
        <v>50.697414398200003</v>
      </c>
      <c r="L245" s="23">
        <v>0</v>
      </c>
      <c r="M245" s="23">
        <v>57</v>
      </c>
      <c r="N245" s="23" t="e">
        <f t="shared" si="8"/>
        <v>#VALUE!</v>
      </c>
      <c r="O245" s="22"/>
      <c r="S245" s="22">
        <v>4094</v>
      </c>
      <c r="T245" s="22">
        <v>11.888313999999999</v>
      </c>
      <c r="U245" s="1">
        <v>7029</v>
      </c>
      <c r="V245" s="1">
        <v>7025</v>
      </c>
      <c r="W245" s="1">
        <v>112.95622299999999</v>
      </c>
      <c r="X245" s="1">
        <v>265.45141599999999</v>
      </c>
      <c r="Y245" s="1">
        <v>7025</v>
      </c>
      <c r="Z245" s="1">
        <v>80.911338999999998</v>
      </c>
      <c r="AB245" s="1">
        <v>118.120445</v>
      </c>
      <c r="AD245" s="1">
        <v>7027</v>
      </c>
      <c r="AE245" s="1">
        <v>129.06456</v>
      </c>
      <c r="AF245" s="1">
        <f t="shared" si="7"/>
        <v>-2</v>
      </c>
      <c r="AI245" s="22">
        <v>4095</v>
      </c>
      <c r="AJ245" s="22">
        <v>40.631981000000003</v>
      </c>
      <c r="AK245" s="1">
        <v>10.605867999999999</v>
      </c>
    </row>
    <row r="246" spans="1:37" ht="15.75" x14ac:dyDescent="0.25">
      <c r="A246" s="1" t="s">
        <v>798</v>
      </c>
      <c r="B246" s="1">
        <v>4024</v>
      </c>
      <c r="C246" s="1" t="s">
        <v>799</v>
      </c>
      <c r="D246" s="1" t="str">
        <f t="shared" si="6"/>
        <v>KT</v>
      </c>
      <c r="E246" s="23">
        <v>223</v>
      </c>
      <c r="F246" s="23">
        <f>SUMIF([2]RouteID_Conversion!$P$2:$P$745,[2]MD_BoardingByRoute!D246,[2]RouteID_Conversion!$Q$2:$Q$745)</f>
        <v>87.42263650894148</v>
      </c>
      <c r="G246" s="1">
        <v>57.682628631599997</v>
      </c>
      <c r="I246" s="1">
        <v>347</v>
      </c>
      <c r="J246" s="1">
        <v>37.849395752</v>
      </c>
      <c r="K246" s="1">
        <v>56.342586517299999</v>
      </c>
      <c r="L246" s="23">
        <v>15</v>
      </c>
      <c r="M246" s="23">
        <v>486</v>
      </c>
      <c r="N246" s="23" t="e">
        <f t="shared" si="8"/>
        <v>#VALUE!</v>
      </c>
      <c r="O246" s="22"/>
      <c r="S246" s="22">
        <v>4095</v>
      </c>
      <c r="T246" s="22">
        <v>40.631981000000003</v>
      </c>
      <c r="U246" s="1">
        <v>7701</v>
      </c>
      <c r="V246" s="1">
        <v>7027</v>
      </c>
      <c r="W246" s="1">
        <v>129.06456</v>
      </c>
      <c r="X246" s="1">
        <v>135.973511</v>
      </c>
      <c r="Y246" s="1">
        <v>7027</v>
      </c>
      <c r="Z246" s="1">
        <v>117.861412</v>
      </c>
      <c r="AB246" s="1">
        <v>209.64233400000001</v>
      </c>
      <c r="AD246" s="1">
        <v>7029</v>
      </c>
      <c r="AE246" s="1">
        <v>236.933212</v>
      </c>
      <c r="AF246" s="1">
        <f t="shared" si="7"/>
        <v>-2</v>
      </c>
      <c r="AI246" s="22">
        <v>4096</v>
      </c>
      <c r="AJ246" s="22">
        <v>11.326788000000001</v>
      </c>
      <c r="AK246" s="1">
        <v>53.073951999999998</v>
      </c>
    </row>
    <row r="247" spans="1:37" ht="15.75" x14ac:dyDescent="0.25">
      <c r="A247" s="1" t="s">
        <v>800</v>
      </c>
      <c r="B247" s="1">
        <v>4025</v>
      </c>
      <c r="C247" s="1" t="s">
        <v>801</v>
      </c>
      <c r="D247" s="1" t="str">
        <f t="shared" si="6"/>
        <v>KT</v>
      </c>
      <c r="E247" s="23">
        <v>221</v>
      </c>
      <c r="F247" s="23">
        <f>SUMIF([2]RouteID_Conversion!$P$2:$P$745,[2]MD_BoardingByRoute!D247,[2]RouteID_Conversion!$Q$2:$Q$745)</f>
        <v>98.259757041930897</v>
      </c>
      <c r="G247" s="1">
        <v>28.950843810999999</v>
      </c>
      <c r="I247" s="1">
        <v>348</v>
      </c>
      <c r="J247" s="1">
        <v>5.8709001541100001</v>
      </c>
      <c r="K247" s="1">
        <v>27.664012908899998</v>
      </c>
      <c r="L247" s="23">
        <v>23</v>
      </c>
      <c r="M247" s="23">
        <v>452</v>
      </c>
      <c r="N247" s="23" t="e">
        <f t="shared" si="8"/>
        <v>#VALUE!</v>
      </c>
      <c r="O247" s="22"/>
      <c r="S247" s="22">
        <v>4096</v>
      </c>
      <c r="T247" s="22">
        <v>11.326788000000001</v>
      </c>
      <c r="U247" s="1">
        <v>6590</v>
      </c>
      <c r="V247" s="1">
        <v>7029</v>
      </c>
      <c r="W247" s="1">
        <v>236.933212</v>
      </c>
      <c r="X247" s="1">
        <v>178.91223099999999</v>
      </c>
      <c r="Y247" s="1">
        <v>7029</v>
      </c>
      <c r="Z247" s="1">
        <v>209.69274899999999</v>
      </c>
      <c r="AB247" s="1">
        <v>110.343948</v>
      </c>
      <c r="AD247" s="1">
        <v>7701</v>
      </c>
      <c r="AE247" s="1">
        <v>125.311806</v>
      </c>
      <c r="AF247" s="1">
        <f t="shared" si="7"/>
        <v>-672</v>
      </c>
      <c r="AI247" s="22">
        <v>4097</v>
      </c>
      <c r="AJ247" s="22">
        <v>18.855965000000001</v>
      </c>
      <c r="AK247" s="1">
        <v>9.7689120000000003</v>
      </c>
    </row>
    <row r="248" spans="1:37" ht="15.75" x14ac:dyDescent="0.25">
      <c r="A248" s="1" t="s">
        <v>802</v>
      </c>
      <c r="B248" s="1">
        <v>4026</v>
      </c>
      <c r="C248" s="1" t="s">
        <v>803</v>
      </c>
      <c r="D248" s="1" t="str">
        <f t="shared" si="6"/>
        <v>KT</v>
      </c>
      <c r="E248" s="23">
        <v>228</v>
      </c>
      <c r="F248" s="23">
        <f>SUMIF([2]RouteID_Conversion!$P$2:$P$745,[2]MD_BoardingByRoute!D248,[2]RouteID_Conversion!$Q$2:$Q$745)</f>
        <v>102.0316805839537</v>
      </c>
      <c r="G248" s="1">
        <v>22.720397949199999</v>
      </c>
      <c r="I248" s="1">
        <v>349</v>
      </c>
      <c r="J248" s="1">
        <v>7.3670144081100002</v>
      </c>
      <c r="K248" s="1">
        <v>21.545738220200001</v>
      </c>
      <c r="L248" s="23">
        <v>0</v>
      </c>
      <c r="M248" s="23">
        <v>471</v>
      </c>
      <c r="N248" s="23" t="e">
        <f t="shared" si="8"/>
        <v>#VALUE!</v>
      </c>
      <c r="O248" s="22"/>
      <c r="S248" s="22">
        <v>4097</v>
      </c>
      <c r="T248" s="22">
        <v>18.855965000000001</v>
      </c>
      <c r="U248" s="1">
        <v>6592</v>
      </c>
      <c r="V248" s="1">
        <v>7701</v>
      </c>
      <c r="W248" s="1">
        <v>125.311806</v>
      </c>
      <c r="X248" s="1">
        <v>198.988754</v>
      </c>
      <c r="Y248" s="1">
        <v>7701</v>
      </c>
      <c r="Z248" s="1">
        <v>110.18119799999999</v>
      </c>
      <c r="AB248" s="1">
        <v>150.35510300000001</v>
      </c>
      <c r="AD248" s="1">
        <v>6590</v>
      </c>
      <c r="AE248" s="1">
        <v>113.187355</v>
      </c>
      <c r="AF248" s="1">
        <f t="shared" si="7"/>
        <v>1111</v>
      </c>
      <c r="AI248" s="22">
        <v>4098</v>
      </c>
      <c r="AJ248" s="22">
        <v>7.2541710000000004</v>
      </c>
      <c r="AK248" s="1">
        <v>19.946604000000001</v>
      </c>
    </row>
    <row r="249" spans="1:37" ht="15.75" x14ac:dyDescent="0.25">
      <c r="A249" s="1" t="s">
        <v>804</v>
      </c>
      <c r="B249" s="1">
        <v>4029</v>
      </c>
      <c r="C249" s="1" t="s">
        <v>805</v>
      </c>
      <c r="D249" s="1" t="str">
        <f t="shared" si="6"/>
        <v>KT</v>
      </c>
      <c r="E249" s="23">
        <v>119</v>
      </c>
      <c r="F249" s="23">
        <f>SUMIF([2]RouteID_Conversion!$P$2:$P$745,[2]MD_BoardingByRoute!D249,[2]RouteID_Conversion!$Q$2:$Q$745)</f>
        <v>126.80073547363267</v>
      </c>
      <c r="G249" s="1">
        <v>27.865238189700001</v>
      </c>
      <c r="I249" s="1">
        <v>350</v>
      </c>
      <c r="J249" s="1">
        <v>11.449792861900001</v>
      </c>
      <c r="K249" s="1">
        <v>27.227104186999998</v>
      </c>
      <c r="L249" s="23">
        <v>21</v>
      </c>
      <c r="M249" s="23">
        <v>303</v>
      </c>
      <c r="N249" s="23" t="e">
        <f t="shared" si="8"/>
        <v>#VALUE!</v>
      </c>
      <c r="O249" s="22"/>
      <c r="S249" s="22">
        <v>4098</v>
      </c>
      <c r="T249" s="22">
        <v>7.2541710000000004</v>
      </c>
      <c r="U249" s="1">
        <v>6594</v>
      </c>
      <c r="V249" s="1">
        <v>6590</v>
      </c>
      <c r="W249" s="1">
        <v>113.187355</v>
      </c>
      <c r="X249" s="1">
        <v>800.23053000000004</v>
      </c>
      <c r="Y249" s="1">
        <v>6590</v>
      </c>
      <c r="Z249" s="1">
        <v>151.73587000000001</v>
      </c>
      <c r="AB249" s="1">
        <v>168.682007</v>
      </c>
      <c r="AD249" s="1">
        <v>6592</v>
      </c>
      <c r="AE249" s="1">
        <v>121.472481</v>
      </c>
      <c r="AF249" s="1">
        <f t="shared" si="7"/>
        <v>-2</v>
      </c>
      <c r="AI249" s="22">
        <v>4099</v>
      </c>
      <c r="AJ249" s="22">
        <v>14.960756999999999</v>
      </c>
      <c r="AK249" s="1">
        <v>7.7787689999999996</v>
      </c>
    </row>
    <row r="250" spans="1:37" ht="15.75" x14ac:dyDescent="0.25">
      <c r="A250" s="1" t="s">
        <v>806</v>
      </c>
      <c r="B250" s="1">
        <v>4032</v>
      </c>
      <c r="C250" s="1" t="s">
        <v>807</v>
      </c>
      <c r="D250" s="1" t="str">
        <f t="shared" si="6"/>
        <v>KT</v>
      </c>
      <c r="E250" s="23">
        <v>85</v>
      </c>
      <c r="F250" s="23">
        <f>SUMIF([2]RouteID_Conversion!$P$2:$P$745,[2]MD_BoardingByRoute!D250,[2]RouteID_Conversion!$Q$2:$Q$745)</f>
        <v>70.845328330993539</v>
      </c>
      <c r="G250" s="1">
        <v>21.287088394200001</v>
      </c>
      <c r="I250" s="1">
        <v>351</v>
      </c>
      <c r="J250" s="1">
        <v>8.2937183380100006</v>
      </c>
      <c r="K250" s="1">
        <v>20.892488479600001</v>
      </c>
      <c r="L250" s="23">
        <v>0</v>
      </c>
      <c r="M250" s="23">
        <v>161</v>
      </c>
      <c r="N250" s="23" t="e">
        <f t="shared" si="8"/>
        <v>#VALUE!</v>
      </c>
      <c r="O250" s="22"/>
      <c r="S250" s="22">
        <v>4099</v>
      </c>
      <c r="T250" s="22">
        <v>14.960756999999999</v>
      </c>
      <c r="U250" s="1">
        <v>6599</v>
      </c>
      <c r="V250" s="1">
        <v>6592</v>
      </c>
      <c r="W250" s="1">
        <v>121.472481</v>
      </c>
      <c r="X250" s="1">
        <v>1001.487915</v>
      </c>
      <c r="Y250" s="1">
        <v>6592</v>
      </c>
      <c r="Z250" s="1">
        <v>169.719131</v>
      </c>
      <c r="AB250" s="1">
        <v>678.532104</v>
      </c>
      <c r="AD250" s="1">
        <v>6594</v>
      </c>
      <c r="AE250" s="1">
        <v>504.98400900000001</v>
      </c>
      <c r="AF250" s="1">
        <f t="shared" si="7"/>
        <v>-2</v>
      </c>
      <c r="AI250" s="22">
        <v>4106</v>
      </c>
      <c r="AJ250" s="22">
        <v>40.631981000000003</v>
      </c>
      <c r="AK250" s="1">
        <v>14.906745000000001</v>
      </c>
    </row>
    <row r="251" spans="1:37" ht="15.75" x14ac:dyDescent="0.25">
      <c r="A251" s="1" t="s">
        <v>810</v>
      </c>
      <c r="B251" s="1">
        <v>4034</v>
      </c>
      <c r="C251" s="1" t="s">
        <v>811</v>
      </c>
      <c r="D251" s="1" t="str">
        <f t="shared" si="6"/>
        <v>KT</v>
      </c>
      <c r="E251" s="23">
        <v>54</v>
      </c>
      <c r="F251" s="23">
        <f>SUMIF([2]RouteID_Conversion!$P$2:$P$745,[2]MD_BoardingByRoute!D251,[2]RouteID_Conversion!$Q$2:$Q$745)</f>
        <v>5.8016890287399256</v>
      </c>
      <c r="G251" s="1">
        <v>85.821166992200006</v>
      </c>
      <c r="I251" s="1">
        <v>353</v>
      </c>
      <c r="J251" s="1">
        <v>25.2610778809</v>
      </c>
      <c r="K251" s="1">
        <v>77.162979125999996</v>
      </c>
      <c r="L251" s="23">
        <v>0</v>
      </c>
      <c r="M251" s="23">
        <v>115</v>
      </c>
      <c r="N251" s="23" t="e">
        <f t="shared" si="8"/>
        <v>#VALUE!</v>
      </c>
      <c r="O251" s="22"/>
      <c r="S251" s="22">
        <v>4201</v>
      </c>
      <c r="T251" s="22">
        <v>9.758184</v>
      </c>
      <c r="U251" s="1">
        <v>7003</v>
      </c>
      <c r="V251" s="1">
        <v>6599</v>
      </c>
      <c r="W251" s="1">
        <v>919.737976</v>
      </c>
      <c r="X251" s="1">
        <v>411.93173200000001</v>
      </c>
      <c r="Y251" s="1">
        <v>6599</v>
      </c>
      <c r="Z251" s="1">
        <v>1019.895813</v>
      </c>
      <c r="AB251" s="1">
        <v>184.70867899999999</v>
      </c>
      <c r="AD251" s="1">
        <v>7002</v>
      </c>
      <c r="AE251" s="1">
        <v>234.51835600000001</v>
      </c>
      <c r="AF251" s="1">
        <f t="shared" si="7"/>
        <v>-403</v>
      </c>
      <c r="AI251" s="22">
        <v>4202</v>
      </c>
      <c r="AJ251" s="22">
        <v>9.6023029999999991</v>
      </c>
      <c r="AK251" s="1">
        <v>19.827085</v>
      </c>
    </row>
    <row r="252" spans="1:37" ht="15.75" x14ac:dyDescent="0.25">
      <c r="A252" s="1" t="s">
        <v>812</v>
      </c>
      <c r="B252" s="1">
        <v>4035</v>
      </c>
      <c r="C252" s="1" t="s">
        <v>813</v>
      </c>
      <c r="D252" s="1" t="str">
        <f t="shared" si="6"/>
        <v>KT</v>
      </c>
      <c r="E252" s="23">
        <v>55</v>
      </c>
      <c r="F252" s="23">
        <f>SUMIF([2]RouteID_Conversion!$P$2:$P$745,[2]MD_BoardingByRoute!D252,[2]RouteID_Conversion!$Q$2:$Q$745)</f>
        <v>1</v>
      </c>
      <c r="G252" s="1">
        <v>104.68870544399999</v>
      </c>
      <c r="I252" s="1">
        <v>354</v>
      </c>
      <c r="J252" s="1">
        <v>64.682624816900002</v>
      </c>
      <c r="K252" s="1">
        <v>93.7650222778</v>
      </c>
      <c r="L252" s="23">
        <v>0</v>
      </c>
      <c r="M252" s="23">
        <v>73</v>
      </c>
      <c r="N252" s="23" t="e">
        <f t="shared" si="8"/>
        <v>#VALUE!</v>
      </c>
      <c r="O252" s="22"/>
      <c r="S252" s="22">
        <v>4202</v>
      </c>
      <c r="T252" s="22">
        <v>9.6023029999999991</v>
      </c>
      <c r="U252" s="1">
        <v>7004</v>
      </c>
      <c r="V252" s="1">
        <v>7002</v>
      </c>
      <c r="W252" s="1">
        <v>234.51835600000001</v>
      </c>
      <c r="X252" s="1">
        <v>136.69120799999999</v>
      </c>
      <c r="Y252" s="1">
        <v>7002</v>
      </c>
      <c r="Z252" s="1">
        <v>184.80595400000001</v>
      </c>
      <c r="AB252" s="1">
        <v>305.488922</v>
      </c>
      <c r="AD252" s="1">
        <v>7003</v>
      </c>
      <c r="AE252" s="1">
        <v>315.60983299999998</v>
      </c>
      <c r="AF252" s="1">
        <f t="shared" si="7"/>
        <v>-1</v>
      </c>
      <c r="AI252" s="22">
        <v>4203</v>
      </c>
      <c r="AJ252" s="22">
        <v>5.0282859999999996</v>
      </c>
      <c r="AK252" s="1">
        <v>23.499099999999999</v>
      </c>
    </row>
    <row r="253" spans="1:37" ht="15.75" x14ac:dyDescent="0.25">
      <c r="A253" s="1" t="s">
        <v>814</v>
      </c>
      <c r="B253" s="1">
        <v>4036</v>
      </c>
      <c r="C253" s="1" t="s">
        <v>815</v>
      </c>
      <c r="D253" s="1" t="str">
        <f t="shared" si="6"/>
        <v>KT</v>
      </c>
      <c r="E253" s="23">
        <v>50</v>
      </c>
      <c r="F253" s="23">
        <f>SUMIF([2]RouteID_Conversion!$P$2:$P$745,[2]MD_BoardingByRoute!D253,[2]RouteID_Conversion!$Q$2:$Q$745)</f>
        <v>5.3016887903213465</v>
      </c>
      <c r="G253" s="1">
        <v>112.182403564</v>
      </c>
      <c r="I253" s="1">
        <v>355</v>
      </c>
      <c r="J253" s="1">
        <v>70.154228210400007</v>
      </c>
      <c r="K253" s="1">
        <v>100.665481567</v>
      </c>
      <c r="L253" s="23">
        <v>0</v>
      </c>
      <c r="M253" s="23">
        <v>107</v>
      </c>
      <c r="N253" s="23" t="e">
        <f t="shared" si="8"/>
        <v>#VALUE!</v>
      </c>
      <c r="O253" s="22"/>
      <c r="S253" s="22">
        <v>4203</v>
      </c>
      <c r="T253" s="22">
        <v>5.0282859999999996</v>
      </c>
      <c r="U253" s="1">
        <v>7005</v>
      </c>
      <c r="V253" s="1">
        <v>7003</v>
      </c>
      <c r="W253" s="1">
        <v>315.60983299999998</v>
      </c>
      <c r="X253" s="1">
        <v>15.551886</v>
      </c>
      <c r="Y253" s="1">
        <v>7003</v>
      </c>
      <c r="Z253" s="1">
        <v>305.56158399999998</v>
      </c>
      <c r="AB253" s="1">
        <v>95.666381999999999</v>
      </c>
      <c r="AD253" s="1">
        <v>7004</v>
      </c>
      <c r="AE253" s="1">
        <v>123.07328</v>
      </c>
      <c r="AF253" s="1">
        <f t="shared" si="7"/>
        <v>-1</v>
      </c>
      <c r="AI253" s="22">
        <v>4204</v>
      </c>
      <c r="AJ253" s="22">
        <v>20.494005000000001</v>
      </c>
      <c r="AK253" s="1">
        <v>16.249677999999999</v>
      </c>
    </row>
    <row r="254" spans="1:37" ht="15.75" x14ac:dyDescent="0.25">
      <c r="A254" s="1" t="s">
        <v>816</v>
      </c>
      <c r="B254" s="1">
        <v>4037</v>
      </c>
      <c r="C254" s="1" t="s">
        <v>817</v>
      </c>
      <c r="D254" s="1" t="str">
        <f t="shared" si="6"/>
        <v>KT</v>
      </c>
      <c r="E254" s="23">
        <v>30</v>
      </c>
      <c r="F254" s="23">
        <f>SUMIF([2]RouteID_Conversion!$P$2:$P$745,[2]MD_BoardingByRoute!D254,[2]RouteID_Conversion!$Q$2:$Q$745)</f>
        <v>9.53281825780868</v>
      </c>
      <c r="G254" s="1">
        <v>91.800460815400001</v>
      </c>
      <c r="I254" s="1">
        <v>356</v>
      </c>
      <c r="J254" s="1">
        <v>98.520179748499999</v>
      </c>
      <c r="K254" s="1">
        <v>84.146186828599994</v>
      </c>
      <c r="L254" s="23">
        <v>0</v>
      </c>
      <c r="M254" s="23">
        <v>63</v>
      </c>
      <c r="N254" s="23" t="e">
        <f t="shared" si="8"/>
        <v>#VALUE!</v>
      </c>
      <c r="O254" s="22"/>
      <c r="S254" s="22">
        <v>4204</v>
      </c>
      <c r="T254" s="22">
        <v>20.494005000000001</v>
      </c>
      <c r="U254" s="1">
        <v>7007</v>
      </c>
      <c r="V254" s="1">
        <v>7004</v>
      </c>
      <c r="W254" s="1">
        <v>123.07328</v>
      </c>
      <c r="X254" s="1">
        <v>437.036743</v>
      </c>
      <c r="Y254" s="1">
        <v>7004</v>
      </c>
      <c r="Z254" s="1">
        <v>95.581588999999994</v>
      </c>
      <c r="AB254" s="1">
        <v>11.989345</v>
      </c>
      <c r="AD254" s="1">
        <v>7005</v>
      </c>
      <c r="AE254" s="1">
        <v>24.358575999999999</v>
      </c>
      <c r="AF254" s="1">
        <f t="shared" si="7"/>
        <v>-1</v>
      </c>
      <c r="AI254" s="22">
        <v>4205</v>
      </c>
      <c r="AJ254" s="22">
        <v>17.471079</v>
      </c>
      <c r="AK254" s="1">
        <v>41.008633000000003</v>
      </c>
    </row>
    <row r="255" spans="1:37" ht="15.75" x14ac:dyDescent="0.25">
      <c r="A255" s="1" t="s">
        <v>818</v>
      </c>
      <c r="B255" s="1">
        <v>4041</v>
      </c>
      <c r="C255" s="1" t="s">
        <v>819</v>
      </c>
      <c r="D255" s="1" t="str">
        <f t="shared" si="6"/>
        <v>KT</v>
      </c>
      <c r="E255" s="23">
        <v>25</v>
      </c>
      <c r="F255" s="23">
        <f>SUMIF([2]RouteID_Conversion!$P$2:$P$745,[2]MD_BoardingByRoute!D255,[2]RouteID_Conversion!$Q$2:$Q$745)</f>
        <v>0</v>
      </c>
      <c r="G255" s="1">
        <v>58.083988189700001</v>
      </c>
      <c r="I255" s="1">
        <v>357</v>
      </c>
      <c r="J255" s="1">
        <v>77.662750244099996</v>
      </c>
      <c r="K255" s="1">
        <v>49.465885162399999</v>
      </c>
      <c r="L255" s="23">
        <v>0</v>
      </c>
      <c r="M255" s="23">
        <v>44</v>
      </c>
      <c r="N255" s="23" t="e">
        <f t="shared" si="8"/>
        <v>#VALUE!</v>
      </c>
      <c r="O255" s="22"/>
      <c r="S255" s="22">
        <v>4205</v>
      </c>
      <c r="T255" s="22">
        <v>17.471079</v>
      </c>
      <c r="U255" s="1">
        <v>7008</v>
      </c>
      <c r="V255" s="1">
        <v>7005</v>
      </c>
      <c r="W255" s="1">
        <v>24.358575999999999</v>
      </c>
      <c r="X255" s="1">
        <v>167.559021</v>
      </c>
      <c r="Y255" s="1">
        <v>7005</v>
      </c>
      <c r="Z255" s="1">
        <v>11.989926000000001</v>
      </c>
      <c r="AB255" s="1">
        <v>345.335846</v>
      </c>
      <c r="AD255" s="1">
        <v>7007</v>
      </c>
      <c r="AE255" s="1">
        <v>397.702606</v>
      </c>
      <c r="AF255" s="1">
        <f t="shared" si="7"/>
        <v>-2</v>
      </c>
      <c r="AI255" s="22">
        <v>4206</v>
      </c>
      <c r="AJ255" s="22">
        <v>17.636662000000001</v>
      </c>
      <c r="AK255" s="1">
        <v>36.359985000000002</v>
      </c>
    </row>
    <row r="256" spans="1:37" ht="15.75" x14ac:dyDescent="0.25">
      <c r="A256" s="1" t="s">
        <v>1026</v>
      </c>
      <c r="B256" s="1">
        <v>4043</v>
      </c>
      <c r="C256" s="1" t="s">
        <v>1027</v>
      </c>
      <c r="D256" s="1" t="str">
        <f t="shared" si="6"/>
        <v>KT</v>
      </c>
      <c r="E256" s="23">
        <v>44</v>
      </c>
      <c r="F256" s="23">
        <f>SUMIF([2]RouteID_Conversion!$P$2:$P$745,[2]MD_BoardingByRoute!D256,[2]RouteID_Conversion!$Q$2:$Q$745)</f>
        <v>10.600881218910182</v>
      </c>
      <c r="G256" s="1">
        <v>62.0657539368</v>
      </c>
      <c r="I256" s="1">
        <v>358</v>
      </c>
      <c r="J256" s="1">
        <v>26.216257095300001</v>
      </c>
      <c r="K256" s="1">
        <v>53.447650909399997</v>
      </c>
      <c r="L256" s="23">
        <v>0</v>
      </c>
      <c r="M256" s="23">
        <v>54</v>
      </c>
      <c r="N256" s="23" t="e">
        <f t="shared" si="8"/>
        <v>#VALUE!</v>
      </c>
      <c r="O256" s="22"/>
      <c r="S256" s="22">
        <v>4206</v>
      </c>
      <c r="T256" s="22">
        <v>17.636662000000001</v>
      </c>
      <c r="U256" s="1">
        <v>7009</v>
      </c>
      <c r="V256" s="1">
        <v>7007</v>
      </c>
      <c r="W256" s="1">
        <v>397.702606</v>
      </c>
      <c r="X256" s="1">
        <v>428.35879499999999</v>
      </c>
      <c r="Y256" s="1">
        <v>7007</v>
      </c>
      <c r="Z256" s="1">
        <v>345.07849099999999</v>
      </c>
      <c r="AB256" s="1">
        <v>119.965439</v>
      </c>
      <c r="AD256" s="1">
        <v>7008</v>
      </c>
      <c r="AE256" s="1">
        <v>139.71920800000001</v>
      </c>
      <c r="AF256" s="1">
        <f t="shared" si="7"/>
        <v>-1</v>
      </c>
      <c r="AI256" s="22">
        <v>4207</v>
      </c>
      <c r="AJ256" s="22">
        <v>8.6998669999999994</v>
      </c>
      <c r="AK256" s="1">
        <v>39.299849999999999</v>
      </c>
    </row>
    <row r="257" spans="1:37" ht="15.75" x14ac:dyDescent="0.25">
      <c r="A257" s="1" t="s">
        <v>824</v>
      </c>
      <c r="B257" s="1">
        <v>4086</v>
      </c>
      <c r="C257" s="1" t="s">
        <v>825</v>
      </c>
      <c r="D257" s="1" t="str">
        <f t="shared" si="6"/>
        <v>KT</v>
      </c>
      <c r="E257" s="23">
        <v>30</v>
      </c>
      <c r="F257" s="23">
        <f>SUMIF([2]RouteID_Conversion!$P$2:$P$745,[2]MD_BoardingByRoute!D257,[2]RouteID_Conversion!$Q$2:$Q$745)</f>
        <v>2.6495727151632229</v>
      </c>
      <c r="G257" s="1">
        <v>41.537498474099998</v>
      </c>
      <c r="I257" s="1">
        <v>361</v>
      </c>
      <c r="J257" s="1">
        <v>56.143642425499998</v>
      </c>
      <c r="K257" s="1">
        <v>39.943347930900003</v>
      </c>
      <c r="L257" s="23">
        <v>28</v>
      </c>
      <c r="M257" s="23">
        <v>196</v>
      </c>
      <c r="N257" s="23" t="e">
        <f t="shared" si="8"/>
        <v>#VALUE!</v>
      </c>
      <c r="O257" s="22"/>
      <c r="S257" s="22">
        <v>4209</v>
      </c>
      <c r="T257" s="22">
        <v>23.311983000000001</v>
      </c>
      <c r="U257" s="1">
        <v>7017</v>
      </c>
      <c r="V257" s="1">
        <v>7012</v>
      </c>
      <c r="W257" s="1">
        <v>82.467444999999998</v>
      </c>
      <c r="X257" s="1">
        <v>146.89688100000001</v>
      </c>
      <c r="Y257" s="1">
        <v>7012</v>
      </c>
      <c r="Z257" s="1">
        <v>69.464493000000004</v>
      </c>
      <c r="AB257" s="1">
        <v>103.140305</v>
      </c>
      <c r="AD257" s="1">
        <v>7014</v>
      </c>
      <c r="AE257" s="1">
        <v>97.980941999999999</v>
      </c>
      <c r="AF257" s="1">
        <f t="shared" si="7"/>
        <v>-2</v>
      </c>
      <c r="AI257" s="22">
        <v>4210</v>
      </c>
      <c r="AJ257" s="22">
        <v>18.378822</v>
      </c>
      <c r="AK257" s="1">
        <v>42.1492</v>
      </c>
    </row>
    <row r="258" spans="1:37" ht="15.75" x14ac:dyDescent="0.25">
      <c r="A258" s="1" t="s">
        <v>826</v>
      </c>
      <c r="B258" s="1">
        <v>4090</v>
      </c>
      <c r="C258" s="1" t="s">
        <v>827</v>
      </c>
      <c r="D258" s="1" t="str">
        <f t="shared" ref="D258:D266" si="9">MID(A258,1,2)</f>
        <v>KT</v>
      </c>
      <c r="E258" s="23">
        <v>102</v>
      </c>
      <c r="F258" s="23">
        <f>SUMIF([2]RouteID_Conversion!$P$2:$P$745,[2]MD_BoardingByRoute!D258,[2]RouteID_Conversion!$Q$2:$Q$745)</f>
        <v>146.1616810560225</v>
      </c>
      <c r="G258" s="1">
        <v>39.837932586699999</v>
      </c>
      <c r="I258" s="1">
        <v>362</v>
      </c>
      <c r="J258" s="1">
        <v>78.192863464400006</v>
      </c>
      <c r="K258" s="1">
        <v>39.185470581099999</v>
      </c>
      <c r="L258" s="23">
        <v>166</v>
      </c>
      <c r="M258" s="23">
        <v>832</v>
      </c>
      <c r="N258" s="23" t="e">
        <f t="shared" si="8"/>
        <v>#VALUE!</v>
      </c>
      <c r="O258" s="22"/>
      <c r="S258" s="22">
        <v>4210</v>
      </c>
      <c r="T258" s="22">
        <v>18.378822</v>
      </c>
      <c r="U258" s="1">
        <v>7018</v>
      </c>
      <c r="V258" s="1">
        <v>7014</v>
      </c>
      <c r="W258" s="1">
        <v>97.980941999999999</v>
      </c>
      <c r="X258" s="1">
        <v>118.66803</v>
      </c>
      <c r="Y258" s="1">
        <v>7014</v>
      </c>
      <c r="Z258" s="1">
        <v>103.366257</v>
      </c>
      <c r="AB258" s="1">
        <v>110.068726</v>
      </c>
      <c r="AD258" s="1">
        <v>7017</v>
      </c>
      <c r="AE258" s="1">
        <v>135.79809599999999</v>
      </c>
      <c r="AF258" s="1">
        <f t="shared" si="7"/>
        <v>-3</v>
      </c>
      <c r="AI258" s="22">
        <v>4211</v>
      </c>
      <c r="AJ258" s="22">
        <v>17.251156000000002</v>
      </c>
      <c r="AK258" s="1">
        <v>36.077595000000002</v>
      </c>
    </row>
    <row r="259" spans="1:37" ht="15.75" x14ac:dyDescent="0.25">
      <c r="A259" s="1" t="s">
        <v>828</v>
      </c>
      <c r="B259" s="1">
        <v>4091</v>
      </c>
      <c r="C259" s="1" t="s">
        <v>829</v>
      </c>
      <c r="D259" s="1" t="str">
        <f t="shared" si="9"/>
        <v>KT</v>
      </c>
      <c r="E259" s="23">
        <v>8</v>
      </c>
      <c r="F259" s="23">
        <f>SUMIF([2]RouteID_Conversion!$P$2:$P$745,[2]MD_BoardingByRoute!D259,[2]RouteID_Conversion!$Q$2:$Q$745)</f>
        <v>1.0191263705492011</v>
      </c>
      <c r="G259" s="1">
        <v>64.972434997600004</v>
      </c>
      <c r="I259" s="1">
        <v>363</v>
      </c>
      <c r="J259" s="1">
        <v>62.204868316700001</v>
      </c>
      <c r="K259" s="1">
        <v>57.957546234100001</v>
      </c>
      <c r="L259" s="23">
        <v>80</v>
      </c>
      <c r="M259" s="23">
        <v>375</v>
      </c>
      <c r="N259" s="23" t="e">
        <f t="shared" si="8"/>
        <v>#VALUE!</v>
      </c>
      <c r="O259" s="22"/>
      <c r="S259" s="22">
        <v>4211</v>
      </c>
      <c r="T259" s="22">
        <v>17.251156000000002</v>
      </c>
      <c r="U259" s="1">
        <v>7025</v>
      </c>
      <c r="V259" s="1">
        <v>7017</v>
      </c>
      <c r="W259" s="1">
        <v>135.79809599999999</v>
      </c>
      <c r="X259" s="1">
        <v>125.772209</v>
      </c>
      <c r="Y259" s="1">
        <v>7017</v>
      </c>
      <c r="Z259" s="1">
        <v>109.98838000000001</v>
      </c>
      <c r="AB259" s="1">
        <v>101.939896</v>
      </c>
      <c r="AD259" s="1">
        <v>7018</v>
      </c>
      <c r="AE259" s="1">
        <v>121.75546300000001</v>
      </c>
      <c r="AF259" s="1">
        <f t="shared" si="7"/>
        <v>-1</v>
      </c>
      <c r="AI259" s="22">
        <v>4212</v>
      </c>
      <c r="AJ259" s="22">
        <v>21.415310000000002</v>
      </c>
      <c r="AK259" s="1">
        <v>32.686604000000003</v>
      </c>
    </row>
    <row r="260" spans="1:37" ht="15.75" x14ac:dyDescent="0.25">
      <c r="A260" s="1" t="s">
        <v>830</v>
      </c>
      <c r="B260" s="1">
        <v>4092</v>
      </c>
      <c r="C260" s="1" t="s">
        <v>831</v>
      </c>
      <c r="D260" s="1" t="str">
        <f t="shared" si="9"/>
        <v>KT</v>
      </c>
      <c r="E260" s="23">
        <v>53</v>
      </c>
      <c r="F260" s="23">
        <f>SUMIF([2]RouteID_Conversion!$P$2:$P$745,[2]MD_BoardingByRoute!D260,[2]RouteID_Conversion!$Q$2:$Q$745)</f>
        <v>58.711360216140662</v>
      </c>
      <c r="G260" s="1">
        <v>48.776714325</v>
      </c>
      <c r="I260" s="1">
        <v>364</v>
      </c>
      <c r="J260" s="1">
        <v>47.957580566399997</v>
      </c>
      <c r="K260" s="1">
        <v>48.553070068399997</v>
      </c>
      <c r="L260" s="23">
        <v>0</v>
      </c>
      <c r="M260" s="23">
        <v>79</v>
      </c>
      <c r="N260" s="23" t="e">
        <f t="shared" si="8"/>
        <v>#VALUE!</v>
      </c>
      <c r="O260" s="22"/>
      <c r="S260" s="22">
        <v>4212</v>
      </c>
      <c r="T260" s="22">
        <v>21.415310000000002</v>
      </c>
      <c r="U260" s="1">
        <v>7027</v>
      </c>
      <c r="V260" s="1">
        <v>7018</v>
      </c>
      <c r="W260" s="1">
        <v>121.75546300000001</v>
      </c>
      <c r="X260" s="1">
        <v>147.68017599999999</v>
      </c>
      <c r="Y260" s="1">
        <v>7018</v>
      </c>
      <c r="Z260" s="1">
        <v>101.779465</v>
      </c>
      <c r="AB260" s="1">
        <v>80.905929999999998</v>
      </c>
      <c r="AD260" s="1">
        <v>7025</v>
      </c>
      <c r="AE260" s="1">
        <v>112.95622299999999</v>
      </c>
      <c r="AF260" s="1">
        <f t="shared" si="7"/>
        <v>-7</v>
      </c>
      <c r="AI260" s="22">
        <v>4213</v>
      </c>
      <c r="AJ260" s="22">
        <v>7.2278560000000001</v>
      </c>
      <c r="AK260" s="1">
        <v>53.396903999999999</v>
      </c>
    </row>
    <row r="261" spans="1:37" ht="15.75" x14ac:dyDescent="0.25">
      <c r="A261" s="1" t="s">
        <v>996</v>
      </c>
      <c r="B261" s="1">
        <v>4501</v>
      </c>
      <c r="C261" s="1" t="s">
        <v>997</v>
      </c>
      <c r="D261" s="1" t="str">
        <f t="shared" si="9"/>
        <v>KT</v>
      </c>
      <c r="E261" s="23">
        <v>462.51000000000005</v>
      </c>
      <c r="F261" s="23">
        <f>SUMIF([2]RouteID_Conversion!$P$2:$P$745,[2]MD_BoardingByRoute!D261,[2]RouteID_Conversion!$Q$2:$Q$745)</f>
        <v>178.89999866485573</v>
      </c>
      <c r="G261" s="1">
        <v>74.962905883800005</v>
      </c>
      <c r="I261" s="1">
        <v>449</v>
      </c>
      <c r="J261" s="1">
        <v>96.893829345699999</v>
      </c>
      <c r="K261" s="1">
        <v>72.916969299300007</v>
      </c>
      <c r="L261" s="23"/>
      <c r="M261" s="23">
        <v>1713</v>
      </c>
      <c r="N261" s="22"/>
      <c r="O261" s="22"/>
      <c r="S261" s="22"/>
      <c r="AI261" s="22">
        <v>7004</v>
      </c>
      <c r="AJ261" s="22">
        <v>244.82399000000001</v>
      </c>
      <c r="AK261" s="1">
        <v>840.86175500000002</v>
      </c>
    </row>
    <row r="262" spans="1:37" ht="15.75" x14ac:dyDescent="0.25">
      <c r="A262" s="1" t="s">
        <v>998</v>
      </c>
      <c r="B262" s="1">
        <v>4502</v>
      </c>
      <c r="C262" s="1" t="s">
        <v>999</v>
      </c>
      <c r="D262" s="1" t="str">
        <f t="shared" si="9"/>
        <v>KT</v>
      </c>
      <c r="E262" s="23">
        <v>193.59</v>
      </c>
      <c r="F262" s="23">
        <f>SUMIF([2]RouteID_Conversion!$P$2:$P$745,[2]MD_BoardingByRoute!D262,[2]RouteID_Conversion!$Q$2:$Q$745)</f>
        <v>0</v>
      </c>
      <c r="G262" s="1">
        <v>55.603378295900001</v>
      </c>
      <c r="I262" s="1">
        <v>450</v>
      </c>
      <c r="J262" s="1">
        <v>32.367202758799998</v>
      </c>
      <c r="K262" s="1">
        <v>55.151657104500003</v>
      </c>
      <c r="L262" s="23"/>
      <c r="M262" s="23">
        <v>717</v>
      </c>
      <c r="N262" s="22" t="s">
        <v>1028</v>
      </c>
      <c r="O262" s="22"/>
      <c r="S262" s="22"/>
      <c r="AI262" s="22">
        <v>7005</v>
      </c>
      <c r="AJ262" s="22">
        <v>31.958341999999998</v>
      </c>
      <c r="AK262" s="1">
        <v>269.06982399999998</v>
      </c>
    </row>
    <row r="263" spans="1:37" ht="15.75" x14ac:dyDescent="0.25">
      <c r="A263" s="1" t="s">
        <v>1000</v>
      </c>
      <c r="B263" s="1">
        <v>5001</v>
      </c>
      <c r="C263" s="1" t="s">
        <v>1001</v>
      </c>
      <c r="D263" s="1" t="str">
        <f t="shared" si="9"/>
        <v>WF</v>
      </c>
      <c r="E263" s="23">
        <v>238</v>
      </c>
      <c r="F263" s="23">
        <f>SUMIF([2]RouteID_Conversion!$P$2:$P$745,[2]MD_BoardingByRoute!D263,[2]RouteID_Conversion!$Q$2:$Q$745)</f>
        <v>10.142461635172335</v>
      </c>
      <c r="G263" s="1">
        <v>57.385158538799999</v>
      </c>
      <c r="I263" s="1">
        <v>451</v>
      </c>
      <c r="J263" s="1">
        <v>31.728328704799999</v>
      </c>
      <c r="K263" s="1">
        <v>55.784290313699998</v>
      </c>
      <c r="L263" s="23"/>
      <c r="M263" s="23">
        <v>692</v>
      </c>
      <c r="N263" s="22"/>
      <c r="O263" s="22"/>
      <c r="S263" s="22"/>
      <c r="AI263" s="22">
        <v>7007</v>
      </c>
      <c r="AJ263" s="22">
        <v>377.65451000000002</v>
      </c>
      <c r="AK263" s="1">
        <v>38.958579999999998</v>
      </c>
    </row>
    <row r="264" spans="1:37" ht="15.75" x14ac:dyDescent="0.25">
      <c r="A264" s="1" t="s">
        <v>1002</v>
      </c>
      <c r="B264" s="1">
        <v>5004</v>
      </c>
      <c r="C264" s="1" t="s">
        <v>1003</v>
      </c>
      <c r="D264" s="1" t="str">
        <f t="shared" si="9"/>
        <v>WF</v>
      </c>
      <c r="E264" s="23">
        <v>30</v>
      </c>
      <c r="F264" s="23">
        <f>SUMIF([2]RouteID_Conversion!$P$2:$P$745,[2]MD_BoardingByRoute!D264,[2]RouteID_Conversion!$Q$2:$Q$745)</f>
        <v>2</v>
      </c>
      <c r="G264" s="1">
        <v>67.242996215800005</v>
      </c>
      <c r="I264" s="1">
        <v>454</v>
      </c>
      <c r="J264" s="1">
        <v>37.126342773399998</v>
      </c>
      <c r="K264" s="1">
        <v>66.709274292000003</v>
      </c>
      <c r="L264" s="23">
        <v>7</v>
      </c>
      <c r="M264" s="23"/>
      <c r="N264" s="22" t="s">
        <v>1028</v>
      </c>
      <c r="O264" s="22"/>
      <c r="AI264" s="22">
        <v>7012</v>
      </c>
      <c r="AJ264" s="22">
        <v>99.796227000000002</v>
      </c>
      <c r="AK264" s="1">
        <v>512.855774</v>
      </c>
    </row>
    <row r="265" spans="1:37" ht="15.75" x14ac:dyDescent="0.25">
      <c r="A265" s="1" t="s">
        <v>1004</v>
      </c>
      <c r="B265" s="1">
        <v>5005</v>
      </c>
      <c r="C265" s="1" t="s">
        <v>1005</v>
      </c>
      <c r="D265" s="1" t="str">
        <f t="shared" si="9"/>
        <v>WF</v>
      </c>
      <c r="E265" s="23">
        <v>1869</v>
      </c>
      <c r="F265" s="23">
        <f>SUMIF([2]RouteID_Conversion!$P$2:$P$745,[2]MD_BoardingByRoute!D265,[2]RouteID_Conversion!$Q$2:$Q$745)</f>
        <v>61.997662022709719</v>
      </c>
      <c r="G265" s="1">
        <v>74.2763214111</v>
      </c>
      <c r="I265" s="1">
        <v>455</v>
      </c>
      <c r="J265" s="1">
        <v>45.734889984100001</v>
      </c>
      <c r="K265" s="1">
        <v>71.996002197300001</v>
      </c>
      <c r="L265" s="23"/>
      <c r="M265" s="23">
        <v>3793</v>
      </c>
      <c r="N265" s="22" t="s">
        <v>1028</v>
      </c>
      <c r="O265" s="22"/>
      <c r="S265" s="1">
        <f>SUM(S261:S263)</f>
        <v>0</v>
      </c>
      <c r="T265" s="1">
        <f>SUM(T261:T263)</f>
        <v>0</v>
      </c>
      <c r="AI265" s="22">
        <v>7014</v>
      </c>
      <c r="AJ265" s="22">
        <v>190.09196499999999</v>
      </c>
      <c r="AK265" s="1">
        <v>150.81887800000001</v>
      </c>
    </row>
    <row r="266" spans="1:37" ht="15.75" x14ac:dyDescent="0.25">
      <c r="A266" s="1" t="s">
        <v>1006</v>
      </c>
      <c r="B266" s="1">
        <v>5006</v>
      </c>
      <c r="C266" s="1" t="s">
        <v>1007</v>
      </c>
      <c r="D266" s="1" t="str">
        <f t="shared" si="9"/>
        <v>WF</v>
      </c>
      <c r="E266" s="23">
        <v>1235</v>
      </c>
      <c r="F266" s="23">
        <f>SUMIF([2]RouteID_Conversion!$P$2:$P$745,[2]MD_BoardingByRoute!D266,[2]RouteID_Conversion!$Q$2:$Q$745)</f>
        <v>23.594745159149149</v>
      </c>
      <c r="G266" s="1">
        <v>38.801799774199999</v>
      </c>
      <c r="I266" s="1">
        <v>456</v>
      </c>
      <c r="J266" s="1">
        <v>8.1646680831899996</v>
      </c>
      <c r="K266" s="1">
        <v>37.016677856400001</v>
      </c>
      <c r="L266" s="23"/>
      <c r="M266" s="23">
        <v>2332</v>
      </c>
      <c r="N266" s="22"/>
      <c r="O266" s="22"/>
      <c r="P266" s="22"/>
      <c r="Q266" s="22"/>
      <c r="AI266" s="22">
        <v>7017</v>
      </c>
      <c r="AJ266" s="22">
        <v>270.402649</v>
      </c>
      <c r="AK266" s="1">
        <v>355.98168900000002</v>
      </c>
    </row>
    <row r="267" spans="1:37" ht="15.75" x14ac:dyDescent="0.25">
      <c r="A267" s="1" t="s">
        <v>990</v>
      </c>
      <c r="B267" s="1">
        <v>6010</v>
      </c>
      <c r="C267" s="1" t="s">
        <v>991</v>
      </c>
      <c r="D267" s="1" t="s">
        <v>151</v>
      </c>
      <c r="E267" s="23">
        <v>1212.316</v>
      </c>
      <c r="F267" s="23">
        <f>SUMIF([2]RouteID_Conversion!$P$2:$P$745,[2]MD_BoardingByRoute!D267,[2]RouteID_Conversion!$Q$2:$Q$745)</f>
        <v>485.20570373535105</v>
      </c>
      <c r="G267" s="1">
        <v>35.670101165799998</v>
      </c>
      <c r="I267" s="1">
        <v>446</v>
      </c>
      <c r="J267" s="1">
        <v>72.328231811500004</v>
      </c>
      <c r="K267" s="1">
        <v>35.412322998</v>
      </c>
      <c r="L267" s="23"/>
      <c r="M267" s="23">
        <v>2986</v>
      </c>
      <c r="N267" s="22"/>
      <c r="O267" s="22"/>
      <c r="S267" s="22"/>
      <c r="AI267" s="22">
        <v>7070</v>
      </c>
      <c r="AJ267" s="22">
        <v>25.107168000000001</v>
      </c>
      <c r="AK267" s="1">
        <v>305.955872</v>
      </c>
    </row>
    <row r="268" spans="1:37" ht="15.75" x14ac:dyDescent="0.25">
      <c r="A268" s="1" t="s">
        <v>988</v>
      </c>
      <c r="B268" s="1">
        <v>6011</v>
      </c>
      <c r="C268" s="1" t="s">
        <v>989</v>
      </c>
      <c r="D268" s="1" t="s">
        <v>151</v>
      </c>
      <c r="E268" s="23">
        <v>7079</v>
      </c>
      <c r="F268" s="23">
        <f>SUMIF([2]RouteID_Conversion!$P$2:$P$745,[2]MD_BoardingByRoute!D268,[2]RouteID_Conversion!$Q$2:$Q$745)</f>
        <v>5780.764602661131</v>
      </c>
      <c r="G268" s="1">
        <v>39.258285522500003</v>
      </c>
      <c r="I268" s="1">
        <v>445</v>
      </c>
      <c r="J268" s="1">
        <v>27.0988044739</v>
      </c>
      <c r="K268" s="1">
        <v>38.372253418</v>
      </c>
      <c r="L268" s="23">
        <f>391+346+312+205</f>
        <v>1254</v>
      </c>
      <c r="M268" s="23" t="e">
        <f>D268+G268+J268+K268+L268</f>
        <v>#VALUE!</v>
      </c>
      <c r="N268" s="22"/>
      <c r="O268" s="22"/>
      <c r="S268" s="22"/>
      <c r="AI268" s="22">
        <v>7701</v>
      </c>
      <c r="AJ268" s="22">
        <v>46.040222</v>
      </c>
      <c r="AK268" s="1">
        <v>53.829594</v>
      </c>
    </row>
    <row r="269" spans="1:37" ht="15.75" x14ac:dyDescent="0.25">
      <c r="A269" s="1" t="s">
        <v>904</v>
      </c>
      <c r="B269" s="1">
        <v>6510</v>
      </c>
      <c r="C269" s="1" t="s">
        <v>905</v>
      </c>
      <c r="D269" s="1" t="str">
        <f t="shared" ref="D269:D309" si="10">MID(A269,1,2)</f>
        <v>MK</v>
      </c>
      <c r="E269" s="23">
        <v>754.62200313004985</v>
      </c>
      <c r="F269" s="23">
        <f>SUMIF([2]RouteID_Conversion!$P$2:$P$745,[2]MD_BoardingByRoute!D269,[2]RouteID_Conversion!$Q$2:$Q$745)</f>
        <v>1242.3895049095122</v>
      </c>
      <c r="G269" s="1">
        <v>15.489705085800001</v>
      </c>
      <c r="I269" s="1">
        <v>401</v>
      </c>
      <c r="J269" s="1">
        <v>7.2370662689199996</v>
      </c>
      <c r="K269" s="1">
        <v>15.4306077957</v>
      </c>
      <c r="L269" s="1">
        <f>M$378*$M269</f>
        <v>133.04459913439334</v>
      </c>
      <c r="M269" s="23">
        <f>61713/22</f>
        <v>2805.1363636363635</v>
      </c>
      <c r="N269" s="23" t="e">
        <f>D269+G269+J269+K269+L269</f>
        <v>#VALUE!</v>
      </c>
      <c r="O269" s="22"/>
      <c r="S269" s="22">
        <v>7003</v>
      </c>
      <c r="T269" s="22">
        <v>481.10772700000001</v>
      </c>
      <c r="AI269" s="22">
        <v>7702</v>
      </c>
      <c r="AJ269" s="22">
        <v>0</v>
      </c>
      <c r="AK269" s="1">
        <v>47.973666999999999</v>
      </c>
    </row>
    <row r="270" spans="1:37" ht="15.75" x14ac:dyDescent="0.25">
      <c r="A270" s="1" t="s">
        <v>906</v>
      </c>
      <c r="B270" s="1">
        <v>6511</v>
      </c>
      <c r="C270" s="1" t="s">
        <v>907</v>
      </c>
      <c r="D270" s="1" t="str">
        <f t="shared" si="10"/>
        <v>MK</v>
      </c>
      <c r="E270" s="23">
        <v>808.81617158519509</v>
      </c>
      <c r="F270" s="23">
        <f>SUMIF([2]RouteID_Conversion!$P$2:$P$745,[2]MD_BoardingByRoute!D270,[2]RouteID_Conversion!$Q$2:$Q$745)</f>
        <v>4647.3747730255109</v>
      </c>
      <c r="G270" s="1">
        <v>13.0687894821</v>
      </c>
      <c r="I270" s="1">
        <v>402</v>
      </c>
      <c r="J270" s="1">
        <v>11.264690399199999</v>
      </c>
      <c r="K270" s="1">
        <v>13.0216751099</v>
      </c>
      <c r="L270" s="1">
        <f>M$378*$M270</f>
        <v>142.59937144109745</v>
      </c>
      <c r="M270" s="23">
        <f>66145/22</f>
        <v>3006.590909090909</v>
      </c>
      <c r="N270" s="23" t="e">
        <f>D270+G270+J270+K270+L270</f>
        <v>#VALUE!</v>
      </c>
      <c r="O270" s="22"/>
      <c r="S270" s="22">
        <v>7004</v>
      </c>
      <c r="T270" s="22">
        <v>244.82399000000001</v>
      </c>
      <c r="AI270" s="22">
        <v>6001</v>
      </c>
      <c r="AJ270" s="22">
        <v>607.05865500000004</v>
      </c>
      <c r="AK270" s="1">
        <v>2647.2304690000001</v>
      </c>
    </row>
    <row r="271" spans="1:37" ht="15.75" x14ac:dyDescent="0.25">
      <c r="A271" s="1" t="s">
        <v>908</v>
      </c>
      <c r="B271" s="1">
        <v>6522</v>
      </c>
      <c r="C271" s="1" t="s">
        <v>909</v>
      </c>
      <c r="D271" s="1" t="str">
        <f t="shared" si="10"/>
        <v>MK</v>
      </c>
      <c r="E271" s="23">
        <v>1027.8</v>
      </c>
      <c r="F271" s="23">
        <f>SUMIF([2]RouteID_Conversion!$P$2:$P$745,[2]MD_BoardingByRoute!D271,[2]RouteID_Conversion!$Q$2:$Q$745)</f>
        <v>1233.8719844818097</v>
      </c>
      <c r="G271" s="1">
        <v>5.8503317832899997</v>
      </c>
      <c r="I271" s="1">
        <v>404</v>
      </c>
      <c r="J271" s="1">
        <v>0</v>
      </c>
      <c r="K271" s="1">
        <v>5.79740858078</v>
      </c>
      <c r="L271" s="23">
        <v>203.4</v>
      </c>
      <c r="M271" s="23">
        <v>3322.1</v>
      </c>
      <c r="N271" s="22"/>
      <c r="O271" s="22"/>
      <c r="S271" s="22">
        <v>7007</v>
      </c>
      <c r="T271" s="22">
        <v>377.65451000000002</v>
      </c>
      <c r="AI271" s="22">
        <v>6011</v>
      </c>
      <c r="AJ271" s="22">
        <v>1353.393677</v>
      </c>
      <c r="AK271" s="1">
        <v>558.83081100000004</v>
      </c>
    </row>
    <row r="272" spans="1:37" ht="15.75" x14ac:dyDescent="0.25">
      <c r="A272" s="1" t="s">
        <v>910</v>
      </c>
      <c r="B272" s="1">
        <v>6532</v>
      </c>
      <c r="C272" s="1" t="s">
        <v>911</v>
      </c>
      <c r="D272" s="1" t="str">
        <f t="shared" si="10"/>
        <v>MK</v>
      </c>
      <c r="E272" s="23">
        <v>349.2540251389575</v>
      </c>
      <c r="F272" s="23">
        <f>SUMIF([2]RouteID_Conversion!$P$2:$P$745,[2]MD_BoardingByRoute!D272,[2]RouteID_Conversion!$Q$2:$Q$745)</f>
        <v>64.636527061462274</v>
      </c>
      <c r="G272" s="1">
        <v>24.6738853455</v>
      </c>
      <c r="I272" s="1">
        <v>405</v>
      </c>
      <c r="J272" s="1">
        <v>36.794746398900003</v>
      </c>
      <c r="K272" s="1">
        <v>24.836875915499999</v>
      </c>
      <c r="L272" s="1">
        <f>M$378*$M272</f>
        <v>61.575678389910429</v>
      </c>
      <c r="M272" s="23">
        <f>28562/22</f>
        <v>1298.2727272727273</v>
      </c>
      <c r="N272" s="23" t="e">
        <f>D272+G272+J272+K272+L272</f>
        <v>#VALUE!</v>
      </c>
      <c r="O272" s="22"/>
      <c r="S272" s="22">
        <v>7008</v>
      </c>
      <c r="T272" s="22">
        <v>580.52056900000002</v>
      </c>
      <c r="AI272" s="22">
        <v>6010</v>
      </c>
      <c r="AJ272" s="22">
        <v>63.240211000000002</v>
      </c>
      <c r="AK272" s="1">
        <v>275.68017600000002</v>
      </c>
    </row>
    <row r="273" spans="1:37" ht="15.75" x14ac:dyDescent="0.25">
      <c r="A273" s="1" t="s">
        <v>912</v>
      </c>
      <c r="B273" s="1">
        <v>6535</v>
      </c>
      <c r="C273" s="1" t="s">
        <v>913</v>
      </c>
      <c r="D273" s="1" t="str">
        <f t="shared" si="10"/>
        <v>MK</v>
      </c>
      <c r="E273" s="23">
        <v>411.15178703425204</v>
      </c>
      <c r="F273" s="23">
        <f>SUMIF([2]RouteID_Conversion!$P$2:$P$745,[2]MD_BoardingByRoute!D273,[2]RouteID_Conversion!$Q$2:$Q$745)</f>
        <v>1254.2934608459459</v>
      </c>
      <c r="G273" s="1">
        <v>18.1471939087</v>
      </c>
      <c r="I273" s="1">
        <v>406</v>
      </c>
      <c r="J273" s="1">
        <v>22.674032211299998</v>
      </c>
      <c r="K273" s="1">
        <v>17.879825592</v>
      </c>
      <c r="L273" s="1">
        <f>M$378*$M273</f>
        <v>72.488642608442973</v>
      </c>
      <c r="M273" s="23">
        <f>33624/22</f>
        <v>1528.3636363636363</v>
      </c>
      <c r="N273" s="23" t="e">
        <f>D273+G273+J273+K273+L273</f>
        <v>#VALUE!</v>
      </c>
      <c r="O273" s="22"/>
      <c r="S273" s="22">
        <v>7009</v>
      </c>
      <c r="T273" s="22">
        <v>534.471497</v>
      </c>
      <c r="AI273" s="22">
        <v>8001</v>
      </c>
      <c r="AJ273" s="22">
        <v>0.72434500000000002</v>
      </c>
      <c r="AK273" s="1">
        <v>1033.490356</v>
      </c>
    </row>
    <row r="274" spans="1:37" ht="15.75" x14ac:dyDescent="0.25">
      <c r="A274" s="1" t="s">
        <v>914</v>
      </c>
      <c r="B274" s="1">
        <v>6540</v>
      </c>
      <c r="C274" s="1" t="s">
        <v>915</v>
      </c>
      <c r="D274" s="1" t="str">
        <f t="shared" si="10"/>
        <v>MK</v>
      </c>
      <c r="E274" s="23">
        <v>437.7</v>
      </c>
      <c r="F274" s="23">
        <f>SUMIF([2]RouteID_Conversion!$P$2:$P$745,[2]MD_BoardingByRoute!D274,[2]RouteID_Conversion!$Q$2:$Q$745)</f>
        <v>836.53818607330163</v>
      </c>
      <c r="G274" s="1">
        <v>73.366958618200002</v>
      </c>
      <c r="I274" s="1">
        <v>407</v>
      </c>
      <c r="J274" s="1">
        <v>18.617706298800002</v>
      </c>
      <c r="K274" s="1">
        <v>69.512382507300003</v>
      </c>
      <c r="L274" s="23">
        <v>0</v>
      </c>
      <c r="M274" s="23">
        <v>1197.9000000000001</v>
      </c>
      <c r="N274" s="22"/>
      <c r="O274" s="22"/>
      <c r="S274" s="22">
        <v>7012</v>
      </c>
      <c r="T274" s="22">
        <v>99.796227000000002</v>
      </c>
      <c r="AI274" s="22">
        <v>1975</v>
      </c>
      <c r="AJ274" s="22">
        <v>184.95210299999999</v>
      </c>
      <c r="AK274" s="1">
        <v>405.43038899999999</v>
      </c>
    </row>
    <row r="275" spans="1:37" ht="15.75" x14ac:dyDescent="0.25">
      <c r="A275" s="1" t="s">
        <v>916</v>
      </c>
      <c r="B275" s="1">
        <v>6545</v>
      </c>
      <c r="C275" s="1" t="s">
        <v>917</v>
      </c>
      <c r="D275" s="1" t="str">
        <f t="shared" si="10"/>
        <v>MK</v>
      </c>
      <c r="E275" s="23">
        <v>1703.9</v>
      </c>
      <c r="F275" s="23">
        <f>SUMIF([2]RouteID_Conversion!$P$2:$P$745,[2]MD_BoardingByRoute!D275,[2]RouteID_Conversion!$Q$2:$Q$745)</f>
        <v>3591.8933801650965</v>
      </c>
      <c r="G275" s="1">
        <v>65.939178466800001</v>
      </c>
      <c r="I275" s="1">
        <v>408</v>
      </c>
      <c r="J275" s="1">
        <v>37.235412597699998</v>
      </c>
      <c r="K275" s="1">
        <v>61.9040412903</v>
      </c>
      <c r="L275" s="23">
        <v>252.2</v>
      </c>
      <c r="M275" s="23">
        <v>6373.4</v>
      </c>
      <c r="N275" s="22"/>
      <c r="O275" s="22"/>
      <c r="S275" s="22">
        <v>7014</v>
      </c>
      <c r="T275" s="22">
        <v>190.09196499999999</v>
      </c>
      <c r="AI275" s="22">
        <v>4501</v>
      </c>
      <c r="AJ275" s="22">
        <v>32.435471</v>
      </c>
      <c r="AK275" s="1">
        <v>840.86175500000002</v>
      </c>
    </row>
    <row r="276" spans="1:37" ht="15.75" x14ac:dyDescent="0.25">
      <c r="A276" s="1" t="s">
        <v>918</v>
      </c>
      <c r="B276" s="1">
        <v>6550</v>
      </c>
      <c r="C276" s="1" t="s">
        <v>919</v>
      </c>
      <c r="D276" s="1" t="str">
        <f t="shared" si="10"/>
        <v>MK</v>
      </c>
      <c r="E276" s="23">
        <v>1863.5</v>
      </c>
      <c r="F276" s="23">
        <f>SUMIF([2]RouteID_Conversion!$P$2:$P$745,[2]MD_BoardingByRoute!D276,[2]RouteID_Conversion!$Q$2:$Q$745)</f>
        <v>5784.6313858032108</v>
      </c>
      <c r="G276" s="1">
        <v>34.728668212899997</v>
      </c>
      <c r="I276" s="1">
        <v>409</v>
      </c>
      <c r="J276" s="1">
        <v>3.2065284252200001</v>
      </c>
      <c r="K276" s="1">
        <v>32.0995635986</v>
      </c>
      <c r="L276" s="23">
        <v>282</v>
      </c>
      <c r="M276" s="23">
        <v>7371.4</v>
      </c>
      <c r="N276" s="22"/>
      <c r="O276" s="22"/>
      <c r="S276" s="22">
        <v>7017</v>
      </c>
      <c r="T276" s="22">
        <v>270.402649</v>
      </c>
      <c r="AI276" s="22">
        <v>5001</v>
      </c>
      <c r="AJ276" s="22">
        <v>57.962890999999999</v>
      </c>
      <c r="AK276" s="1">
        <v>269.06982399999998</v>
      </c>
    </row>
    <row r="277" spans="1:37" ht="15.75" x14ac:dyDescent="0.25">
      <c r="A277" s="1" t="s">
        <v>920</v>
      </c>
      <c r="B277" s="1">
        <v>6554</v>
      </c>
      <c r="C277" s="1" t="s">
        <v>921</v>
      </c>
      <c r="D277" s="1" t="str">
        <f t="shared" si="10"/>
        <v>MK</v>
      </c>
      <c r="E277" s="23">
        <v>1095.5999999999999</v>
      </c>
      <c r="F277" s="23">
        <f>SUMIF([2]RouteID_Conversion!$P$2:$P$745,[2]MD_BoardingByRoute!D277,[2]RouteID_Conversion!$Q$2:$Q$745)</f>
        <v>5361.8304882049506</v>
      </c>
      <c r="G277" s="1">
        <v>43.106472015400001</v>
      </c>
      <c r="I277" s="1">
        <v>410</v>
      </c>
      <c r="J277" s="1">
        <v>4.8385066986099998</v>
      </c>
      <c r="K277" s="1">
        <v>41.557109832800002</v>
      </c>
      <c r="L277" s="23">
        <v>122.6</v>
      </c>
      <c r="M277" s="23">
        <v>2455.5</v>
      </c>
      <c r="N277" s="22"/>
      <c r="O277" s="22"/>
      <c r="S277" s="22">
        <v>7018</v>
      </c>
      <c r="T277" s="22">
        <v>174.55865499999999</v>
      </c>
      <c r="AI277" s="22">
        <v>5002</v>
      </c>
      <c r="AJ277" s="22">
        <v>51.217236</v>
      </c>
      <c r="AK277" s="1">
        <v>38.958579999999998</v>
      </c>
    </row>
    <row r="278" spans="1:37" ht="15.75" x14ac:dyDescent="0.25">
      <c r="A278" s="1" t="s">
        <v>922</v>
      </c>
      <c r="B278" s="1">
        <v>6555</v>
      </c>
      <c r="C278" s="1" t="s">
        <v>923</v>
      </c>
      <c r="D278" s="1" t="str">
        <f t="shared" si="10"/>
        <v>MK</v>
      </c>
      <c r="E278" s="23">
        <v>3.2</v>
      </c>
      <c r="F278" s="23">
        <f>SUMIF([2]RouteID_Conversion!$P$2:$P$745,[2]MD_BoardingByRoute!D278,[2]RouteID_Conversion!$Q$2:$Q$745)</f>
        <v>82.434753417968594</v>
      </c>
      <c r="G278" s="1">
        <v>45.321205139200003</v>
      </c>
      <c r="I278" s="1">
        <v>411</v>
      </c>
      <c r="J278" s="1">
        <v>4.9243550300600001</v>
      </c>
      <c r="K278" s="1">
        <v>44.0398330688</v>
      </c>
      <c r="L278" s="23">
        <v>8.8000000000000007</v>
      </c>
      <c r="M278" s="23">
        <v>422.4</v>
      </c>
      <c r="N278" s="22"/>
      <c r="O278" s="22"/>
      <c r="S278" s="22">
        <v>7025</v>
      </c>
      <c r="T278" s="22">
        <v>78.218834000000001</v>
      </c>
      <c r="AI278" s="22">
        <v>5003</v>
      </c>
      <c r="AJ278" s="22">
        <v>3.3667000000000002E-2</v>
      </c>
      <c r="AK278" s="1">
        <v>406.39086900000001</v>
      </c>
    </row>
    <row r="279" spans="1:37" ht="15.75" x14ac:dyDescent="0.25">
      <c r="A279" s="1" t="s">
        <v>924</v>
      </c>
      <c r="B279" s="1">
        <v>6556</v>
      </c>
      <c r="C279" s="1" t="s">
        <v>925</v>
      </c>
      <c r="D279" s="1" t="str">
        <f t="shared" si="10"/>
        <v>MK</v>
      </c>
      <c r="E279" s="23">
        <v>58.7</v>
      </c>
      <c r="F279" s="23">
        <f>SUMIF([2]RouteID_Conversion!$P$2:$P$745,[2]MD_BoardingByRoute!D279,[2]RouteID_Conversion!$Q$2:$Q$745)</f>
        <v>77.340293884277258</v>
      </c>
      <c r="G279" s="1">
        <v>53.444370269799997</v>
      </c>
      <c r="I279" s="1">
        <v>412</v>
      </c>
      <c r="J279" s="1">
        <v>5.5250010490400001</v>
      </c>
      <c r="K279" s="1">
        <v>52.474254608199999</v>
      </c>
      <c r="L279" s="23">
        <v>25.5</v>
      </c>
      <c r="M279" s="23">
        <v>655.9</v>
      </c>
      <c r="N279" s="22"/>
      <c r="O279" s="22"/>
      <c r="S279" s="22">
        <v>7027</v>
      </c>
      <c r="T279" s="22">
        <v>268.34899899999999</v>
      </c>
      <c r="AI279" s="22">
        <v>5004</v>
      </c>
      <c r="AJ279" s="22">
        <v>7.7492859999999997</v>
      </c>
      <c r="AK279" s="1">
        <v>923.78625499999998</v>
      </c>
    </row>
    <row r="280" spans="1:37" ht="15.75" x14ac:dyDescent="0.25">
      <c r="A280" s="1" t="s">
        <v>926</v>
      </c>
      <c r="B280" s="1">
        <v>6560</v>
      </c>
      <c r="C280" s="1" t="s">
        <v>927</v>
      </c>
      <c r="D280" s="1" t="str">
        <f t="shared" si="10"/>
        <v>MK</v>
      </c>
      <c r="E280" s="23">
        <v>571.1</v>
      </c>
      <c r="F280" s="23">
        <f>SUMIF([2]RouteID_Conversion!$P$2:$P$745,[2]MD_BoardingByRoute!D280,[2]RouteID_Conversion!$Q$2:$Q$745)</f>
        <v>1120.5834827423078</v>
      </c>
      <c r="G280" s="1">
        <v>54.975250244100003</v>
      </c>
      <c r="I280" s="1">
        <v>413</v>
      </c>
      <c r="J280" s="1">
        <v>6.1781349182099996</v>
      </c>
      <c r="K280" s="1">
        <v>53.046195983899999</v>
      </c>
      <c r="L280" s="23">
        <v>171.3</v>
      </c>
      <c r="M280" s="23">
        <v>1827.2</v>
      </c>
      <c r="N280" s="22"/>
      <c r="O280" s="22"/>
      <c r="S280" s="22">
        <v>7029</v>
      </c>
      <c r="T280" s="22">
        <v>271.71057100000002</v>
      </c>
      <c r="AI280" s="22">
        <v>5005</v>
      </c>
      <c r="AJ280" s="22">
        <v>471.87738000000002</v>
      </c>
      <c r="AK280" s="1">
        <v>512.855774</v>
      </c>
    </row>
    <row r="281" spans="1:37" ht="15.75" x14ac:dyDescent="0.25">
      <c r="A281" s="1" t="s">
        <v>928</v>
      </c>
      <c r="B281" s="1">
        <v>6566</v>
      </c>
      <c r="C281" s="1" t="s">
        <v>929</v>
      </c>
      <c r="D281" s="1" t="str">
        <f t="shared" si="10"/>
        <v>MK</v>
      </c>
      <c r="E281" s="23">
        <v>431.6</v>
      </c>
      <c r="F281" s="23">
        <f>SUMIF([2]RouteID_Conversion!$P$2:$P$745,[2]MD_BoardingByRoute!D281,[2]RouteID_Conversion!$Q$2:$Q$745)</f>
        <v>932.69175100326424</v>
      </c>
      <c r="G281" s="1">
        <v>54.975250244100003</v>
      </c>
      <c r="I281" s="1">
        <v>414</v>
      </c>
      <c r="J281" s="1">
        <v>3.0890674591099998</v>
      </c>
      <c r="K281" s="1">
        <v>53.046195983899999</v>
      </c>
      <c r="L281" s="23">
        <v>124</v>
      </c>
      <c r="M281" s="23">
        <v>2108.6999999999998</v>
      </c>
      <c r="N281" s="22"/>
      <c r="O281" s="22"/>
      <c r="S281" s="22">
        <v>7070</v>
      </c>
      <c r="T281" s="22">
        <v>25.107168000000001</v>
      </c>
      <c r="AI281" s="22">
        <v>5006</v>
      </c>
      <c r="AJ281" s="22">
        <v>63.300452999999997</v>
      </c>
      <c r="AK281" s="1">
        <v>150.81887800000001</v>
      </c>
    </row>
    <row r="282" spans="1:37" ht="15.75" x14ac:dyDescent="0.25">
      <c r="A282" s="1" t="s">
        <v>930</v>
      </c>
      <c r="B282" s="1">
        <v>6574</v>
      </c>
      <c r="C282" s="1" t="s">
        <v>931</v>
      </c>
      <c r="D282" s="1" t="str">
        <f t="shared" si="10"/>
        <v>PT</v>
      </c>
      <c r="E282" s="23">
        <v>654.20627403400908</v>
      </c>
      <c r="F282" s="23">
        <f>SUMIF([2]RouteID_Conversion!$P$2:$P$745,[2]MD_BoardingByRoute!D282,[2]RouteID_Conversion!$Q$2:$Q$745)</f>
        <v>895.92174530029126</v>
      </c>
      <c r="G282" s="1">
        <v>67.568412780800003</v>
      </c>
      <c r="I282" s="1">
        <v>415</v>
      </c>
      <c r="J282" s="1">
        <v>57.5938453674</v>
      </c>
      <c r="K282" s="1">
        <v>60.626689910899998</v>
      </c>
      <c r="L282" s="1">
        <f>M$378*$M282</f>
        <v>115.34067535671865</v>
      </c>
      <c r="M282" s="23">
        <f>53501/22</f>
        <v>2431.8636363636365</v>
      </c>
      <c r="N282" s="23" t="e">
        <f>D282+G282+J282+K282+L282</f>
        <v>#VALUE!</v>
      </c>
      <c r="O282" s="22"/>
      <c r="S282" s="22">
        <v>7701</v>
      </c>
      <c r="T282" s="22">
        <v>46.040222</v>
      </c>
      <c r="AI282" s="22">
        <v>5007</v>
      </c>
      <c r="AJ282" s="22">
        <v>123.114075</v>
      </c>
      <c r="AK282" s="1">
        <v>355.98168900000002</v>
      </c>
    </row>
    <row r="283" spans="1:37" ht="15.75" x14ac:dyDescent="0.25">
      <c r="A283" s="1" t="s">
        <v>932</v>
      </c>
      <c r="B283" s="1">
        <v>6577</v>
      </c>
      <c r="C283" s="1" t="s">
        <v>933</v>
      </c>
      <c r="D283" s="1" t="str">
        <f t="shared" si="10"/>
        <v>MK</v>
      </c>
      <c r="E283" s="23">
        <v>2.9</v>
      </c>
      <c r="F283" s="23">
        <f>SUMIF([2]RouteID_Conversion!$P$2:$P$745,[2]MD_BoardingByRoute!D283,[2]RouteID_Conversion!$Q$2:$Q$745)</f>
        <v>56.834168434142946</v>
      </c>
      <c r="G283" s="1">
        <v>46.280673980700001</v>
      </c>
      <c r="I283" s="1">
        <v>416</v>
      </c>
      <c r="J283" s="1">
        <v>30.6374645233</v>
      </c>
      <c r="K283" s="1">
        <v>43.0193481445</v>
      </c>
      <c r="L283" s="23">
        <v>78.900000000000006</v>
      </c>
      <c r="M283" s="23">
        <v>1015</v>
      </c>
      <c r="N283" s="22"/>
      <c r="O283" s="22"/>
      <c r="S283" s="22">
        <v>7702</v>
      </c>
      <c r="T283" s="22">
        <v>0</v>
      </c>
      <c r="AI283" s="22">
        <v>5008</v>
      </c>
      <c r="AJ283" s="22">
        <v>14.092437</v>
      </c>
      <c r="AK283" s="1">
        <v>278.09921300000002</v>
      </c>
    </row>
    <row r="284" spans="1:37" ht="15.75" x14ac:dyDescent="0.25">
      <c r="A284" s="1" t="s">
        <v>934</v>
      </c>
      <c r="B284" s="1">
        <v>6578</v>
      </c>
      <c r="C284" s="1" t="s">
        <v>935</v>
      </c>
      <c r="D284" s="1" t="str">
        <f t="shared" si="10"/>
        <v>PT</v>
      </c>
      <c r="E284" s="23">
        <v>245.67126318418863</v>
      </c>
      <c r="F284" s="23">
        <f>SUMIF([2]RouteID_Conversion!$P$2:$P$745,[2]MD_BoardingByRoute!D284,[2]RouteID_Conversion!$Q$2:$Q$745)</f>
        <v>1026.8176689147929</v>
      </c>
      <c r="G284" s="1">
        <v>28.003561019900001</v>
      </c>
      <c r="I284" s="1">
        <v>417</v>
      </c>
      <c r="J284" s="1">
        <v>111.101722717</v>
      </c>
      <c r="K284" s="1">
        <v>27.137271881099998</v>
      </c>
      <c r="L284" s="1">
        <f>M$378*$M284</f>
        <v>43.313386826261834</v>
      </c>
      <c r="M284" s="23">
        <f>20091/22</f>
        <v>913.22727272727275</v>
      </c>
      <c r="N284" s="23" t="e">
        <f t="shared" ref="N284:N290" si="11">D284+G284+J284+K284+L284</f>
        <v>#VALUE!</v>
      </c>
      <c r="O284" s="22"/>
      <c r="S284" s="22">
        <v>6001</v>
      </c>
      <c r="T284" s="22">
        <v>607.05865500000004</v>
      </c>
      <c r="AI284" s="22"/>
      <c r="AJ284" s="22"/>
      <c r="AK284" s="1">
        <v>172.393936</v>
      </c>
    </row>
    <row r="285" spans="1:37" ht="15.75" x14ac:dyDescent="0.25">
      <c r="A285" s="1" t="s">
        <v>936</v>
      </c>
      <c r="B285" s="1">
        <v>6586</v>
      </c>
      <c r="C285" s="1" t="s">
        <v>937</v>
      </c>
      <c r="D285" s="1" t="str">
        <f t="shared" si="10"/>
        <v>ST</v>
      </c>
      <c r="E285" s="23">
        <v>125.8498153746289</v>
      </c>
      <c r="F285" s="23">
        <f>SUMIF([2]RouteID_Conversion!$P$2:$P$745,[2]MD_BoardingByRoute!D285,[2]RouteID_Conversion!$Q$2:$Q$745)</f>
        <v>24.366128414869234</v>
      </c>
      <c r="G285" s="1">
        <v>34.012359619100003</v>
      </c>
      <c r="I285" s="1">
        <v>418</v>
      </c>
      <c r="J285" s="1">
        <v>20.101434707599999</v>
      </c>
      <c r="K285" s="1">
        <v>28.277313232400001</v>
      </c>
      <c r="L285" s="1">
        <f>M$378*$M285</f>
        <v>22.188112946886008</v>
      </c>
      <c r="M285" s="23">
        <f>10292/22</f>
        <v>467.81818181818181</v>
      </c>
      <c r="N285" s="23" t="e">
        <f t="shared" si="11"/>
        <v>#VALUE!</v>
      </c>
      <c r="O285" s="22"/>
      <c r="S285" s="22">
        <v>6003</v>
      </c>
      <c r="T285" s="22">
        <v>0</v>
      </c>
      <c r="AI285" s="22"/>
      <c r="AJ285" s="22"/>
      <c r="AK285" s="1">
        <v>89.635909999999996</v>
      </c>
    </row>
    <row r="286" spans="1:37" ht="15.75" x14ac:dyDescent="0.25">
      <c r="A286" s="1" t="s">
        <v>938</v>
      </c>
      <c r="B286" s="1">
        <v>6590</v>
      </c>
      <c r="C286" s="1" t="s">
        <v>939</v>
      </c>
      <c r="D286" s="1" t="str">
        <f t="shared" si="10"/>
        <v>ST</v>
      </c>
      <c r="E286" s="23">
        <v>467.15568855152765</v>
      </c>
      <c r="F286" s="23">
        <f>SUMIF([2]RouteID_Conversion!$P$2:$P$745,[2]MD_BoardingByRoute!D286,[2]RouteID_Conversion!$Q$2:$Q$745)</f>
        <v>337.88852596282914</v>
      </c>
      <c r="G286" s="1">
        <v>34.012359619100003</v>
      </c>
      <c r="I286" s="1">
        <v>419</v>
      </c>
      <c r="J286" s="1">
        <v>6.7004776001000002</v>
      </c>
      <c r="K286" s="1">
        <v>28.277313232400001</v>
      </c>
      <c r="L286" s="1">
        <f>M$378*$M286</f>
        <v>82.362482221417892</v>
      </c>
      <c r="M286" s="23">
        <f>38204/22</f>
        <v>1736.5454545454545</v>
      </c>
      <c r="N286" s="23" t="e">
        <f t="shared" si="11"/>
        <v>#VALUE!</v>
      </c>
      <c r="O286" s="22"/>
      <c r="S286" s="22">
        <v>6011</v>
      </c>
      <c r="T286" s="22">
        <v>1353.393677</v>
      </c>
      <c r="AI286" s="22"/>
      <c r="AJ286" s="22"/>
      <c r="AK286" s="1">
        <v>304.88534499999997</v>
      </c>
    </row>
    <row r="287" spans="1:37" ht="15.75" x14ac:dyDescent="0.25">
      <c r="A287" s="1" t="s">
        <v>940</v>
      </c>
      <c r="B287" s="1">
        <v>6592</v>
      </c>
      <c r="C287" s="1" t="s">
        <v>941</v>
      </c>
      <c r="D287" s="1" t="str">
        <f t="shared" si="10"/>
        <v>ST</v>
      </c>
      <c r="E287" s="23">
        <v>224.21125288662998</v>
      </c>
      <c r="F287" s="23">
        <f>SUMIF([2]RouteID_Conversion!$P$2:$P$745,[2]MD_BoardingByRoute!D287,[2]RouteID_Conversion!$Q$2:$Q$745)</f>
        <v>227.71511650085412</v>
      </c>
      <c r="G287" s="1">
        <v>49.907634735099997</v>
      </c>
      <c r="I287" s="1">
        <v>420</v>
      </c>
      <c r="J287" s="1">
        <v>35.866806030299998</v>
      </c>
      <c r="K287" s="1">
        <v>43.168876647899999</v>
      </c>
      <c r="L287" s="1">
        <f>M$378*$M287</f>
        <v>39.529852214739783</v>
      </c>
      <c r="M287" s="23">
        <f>18336/22</f>
        <v>833.4545454545455</v>
      </c>
      <c r="N287" s="23" t="e">
        <f t="shared" si="11"/>
        <v>#VALUE!</v>
      </c>
      <c r="O287" s="22"/>
      <c r="S287" s="22">
        <v>6010</v>
      </c>
      <c r="T287" s="22">
        <v>63.240211000000002</v>
      </c>
      <c r="AI287" s="22"/>
      <c r="AJ287" s="22"/>
      <c r="AK287" s="1">
        <v>305.955872</v>
      </c>
    </row>
    <row r="288" spans="1:37" ht="15.75" x14ac:dyDescent="0.25">
      <c r="A288" s="1" t="s">
        <v>942</v>
      </c>
      <c r="B288" s="1">
        <v>6594</v>
      </c>
      <c r="C288" s="1" t="s">
        <v>943</v>
      </c>
      <c r="D288" s="1" t="str">
        <f t="shared" si="10"/>
        <v>ST</v>
      </c>
      <c r="E288" s="23">
        <v>473.07400478173753</v>
      </c>
      <c r="F288" s="23">
        <f>SUMIF([2]RouteID_Conversion!$P$2:$P$745,[2]MD_BoardingByRoute!D288,[2]RouteID_Conversion!$Q$2:$Q$745)</f>
        <v>1297.6224212646462</v>
      </c>
      <c r="G288" s="1">
        <v>83.6603393555</v>
      </c>
      <c r="I288" s="1">
        <v>422</v>
      </c>
      <c r="J288" s="1">
        <v>111.792015076</v>
      </c>
      <c r="K288" s="1">
        <v>75.952796935999999</v>
      </c>
      <c r="L288" s="1">
        <f>M$378*$M288</f>
        <v>83.405918547330529</v>
      </c>
      <c r="M288" s="23">
        <f>(35323+3365)/22</f>
        <v>1758.5454545454545</v>
      </c>
      <c r="N288" s="23" t="e">
        <f t="shared" si="11"/>
        <v>#VALUE!</v>
      </c>
      <c r="O288" s="22"/>
      <c r="S288" s="22">
        <v>1975</v>
      </c>
      <c r="T288" s="22">
        <v>184.95210299999999</v>
      </c>
      <c r="AI288" s="22"/>
      <c r="AJ288" s="22"/>
      <c r="AK288" s="1">
        <v>47.973666999999999</v>
      </c>
    </row>
    <row r="289" spans="1:37" ht="15.75" x14ac:dyDescent="0.25">
      <c r="A289" s="1" t="s">
        <v>944</v>
      </c>
      <c r="B289" s="1">
        <v>6595</v>
      </c>
      <c r="C289" s="1" t="s">
        <v>945</v>
      </c>
      <c r="D289" s="1" t="str">
        <f t="shared" si="10"/>
        <v>ST</v>
      </c>
      <c r="E289" s="23">
        <v>134</v>
      </c>
      <c r="F289" s="23">
        <f>SUMIF([2]RouteID_Conversion!$P$2:$P$745,[2]MD_BoardingByRoute!D289,[2]RouteID_Conversion!$Q$2:$Q$745)</f>
        <v>0</v>
      </c>
      <c r="G289" s="1">
        <v>46.702686309800001</v>
      </c>
      <c r="I289" s="1">
        <v>423</v>
      </c>
      <c r="J289" s="1">
        <v>131.20452880900001</v>
      </c>
      <c r="K289" s="1">
        <v>45.545360565199999</v>
      </c>
      <c r="L289" s="23"/>
      <c r="M289" s="23">
        <f>5893/22</f>
        <v>267.86363636363637</v>
      </c>
      <c r="N289" s="23" t="e">
        <f t="shared" si="11"/>
        <v>#VALUE!</v>
      </c>
      <c r="O289" s="22"/>
      <c r="S289" s="22">
        <v>4501</v>
      </c>
      <c r="T289" s="22">
        <v>32.435471</v>
      </c>
      <c r="AI289" s="22"/>
      <c r="AJ289" s="22"/>
      <c r="AK289" s="1">
        <v>1928.2982179999999</v>
      </c>
    </row>
    <row r="290" spans="1:37" ht="15.75" x14ac:dyDescent="0.25">
      <c r="A290" s="1" t="s">
        <v>946</v>
      </c>
      <c r="B290" s="1">
        <v>6599</v>
      </c>
      <c r="C290" s="1" t="s">
        <v>947</v>
      </c>
      <c r="D290" s="1" t="str">
        <f t="shared" si="10"/>
        <v>ST</v>
      </c>
      <c r="E290" s="23">
        <v>20.457320357729706</v>
      </c>
      <c r="F290" s="23">
        <f>SUMIF([2]RouteID_Conversion!$P$2:$P$745,[2]MD_BoardingByRoute!D290,[2]RouteID_Conversion!$Q$2:$Q$745)</f>
        <v>1517.0365812778464</v>
      </c>
      <c r="G290" s="1">
        <v>36.145408630399999</v>
      </c>
      <c r="I290" s="1">
        <v>424</v>
      </c>
      <c r="J290" s="1">
        <v>272.85614013700001</v>
      </c>
      <c r="K290" s="1">
        <v>31.869758606000001</v>
      </c>
      <c r="L290" s="1">
        <f>M$378*$M290</f>
        <v>3.6067540769666042</v>
      </c>
      <c r="M290" s="23">
        <f>1673/22</f>
        <v>76.045454545454547</v>
      </c>
      <c r="N290" s="23" t="e">
        <f t="shared" si="11"/>
        <v>#VALUE!</v>
      </c>
      <c r="O290" s="22"/>
      <c r="S290" s="22">
        <v>5001</v>
      </c>
      <c r="T290" s="22">
        <v>57.962890999999999</v>
      </c>
      <c r="AI290" s="22"/>
      <c r="AJ290" s="22"/>
      <c r="AK290" s="1">
        <v>0</v>
      </c>
    </row>
    <row r="291" spans="1:37" ht="15.75" x14ac:dyDescent="0.25">
      <c r="A291" s="1" t="s">
        <v>948</v>
      </c>
      <c r="B291" s="1">
        <v>7002</v>
      </c>
      <c r="C291" s="1" t="s">
        <v>949</v>
      </c>
      <c r="D291" s="1" t="str">
        <f t="shared" si="10"/>
        <v>ET</v>
      </c>
      <c r="E291" s="23">
        <v>105.95454545454545</v>
      </c>
      <c r="F291" s="23">
        <f>SUMIF([2]RouteID_Conversion!$P$2:$P$745,[2]MD_BoardingByRoute!D291,[2]RouteID_Conversion!$Q$2:$Q$745)</f>
        <v>59.764469146728466</v>
      </c>
      <c r="G291" s="1">
        <v>33.597789764399998</v>
      </c>
      <c r="I291" s="1">
        <v>425</v>
      </c>
      <c r="J291" s="1">
        <v>6.1911530494699996</v>
      </c>
      <c r="K291" s="1">
        <v>32.222984314000001</v>
      </c>
      <c r="L291" s="23">
        <v>0</v>
      </c>
      <c r="M291" s="23">
        <v>281.9545454545455</v>
      </c>
      <c r="N291" s="22"/>
      <c r="O291" s="22"/>
      <c r="S291" s="22">
        <v>5002</v>
      </c>
      <c r="T291" s="22">
        <v>51.217236</v>
      </c>
      <c r="AI291" s="22"/>
      <c r="AJ291" s="22"/>
      <c r="AK291" s="1">
        <v>1292.815918</v>
      </c>
    </row>
    <row r="292" spans="1:37" ht="15.75" x14ac:dyDescent="0.25">
      <c r="A292" s="1" t="s">
        <v>950</v>
      </c>
      <c r="B292" s="1">
        <v>7003</v>
      </c>
      <c r="C292" s="1" t="s">
        <v>951</v>
      </c>
      <c r="D292" s="1" t="str">
        <f t="shared" si="10"/>
        <v>ET</v>
      </c>
      <c r="E292" s="23">
        <v>162.72727272727272</v>
      </c>
      <c r="F292" s="23">
        <f>SUMIF([2]RouteID_Conversion!$P$2:$P$745,[2]MD_BoardingByRoute!D292,[2]RouteID_Conversion!$Q$2:$Q$745)</f>
        <v>272.47798061370764</v>
      </c>
      <c r="G292" s="1">
        <v>62.416194915799998</v>
      </c>
      <c r="I292" s="1">
        <v>426</v>
      </c>
      <c r="J292" s="1">
        <v>21.601081848100002</v>
      </c>
      <c r="K292" s="1">
        <v>59.782051086400003</v>
      </c>
      <c r="L292" s="23">
        <v>45.454545454545453</v>
      </c>
      <c r="M292" s="23">
        <v>442.40909090909088</v>
      </c>
      <c r="N292" s="22"/>
      <c r="O292" s="22"/>
      <c r="S292" s="22">
        <v>5003</v>
      </c>
      <c r="T292" s="22">
        <v>3.3667000000000002E-2</v>
      </c>
      <c r="AI292" s="22"/>
      <c r="AJ292" s="22"/>
      <c r="AK292" s="1">
        <v>63.613250999999998</v>
      </c>
    </row>
    <row r="293" spans="1:37" ht="15.75" x14ac:dyDescent="0.25">
      <c r="A293" s="1" t="s">
        <v>952</v>
      </c>
      <c r="B293" s="1">
        <v>7004</v>
      </c>
      <c r="C293" s="1" t="s">
        <v>953</v>
      </c>
      <c r="D293" s="1" t="str">
        <f t="shared" si="10"/>
        <v>ET</v>
      </c>
      <c r="E293" s="23">
        <v>75.272727272727266</v>
      </c>
      <c r="F293" s="23">
        <f>SUMIF([2]RouteID_Conversion!$P$2:$P$745,[2]MD_BoardingByRoute!D293,[2]RouteID_Conversion!$Q$2:$Q$745)</f>
        <v>167.3136978149405</v>
      </c>
      <c r="G293" s="1">
        <v>61.505664825399997</v>
      </c>
      <c r="I293" s="1">
        <v>427</v>
      </c>
      <c r="J293" s="1">
        <v>18.947479248</v>
      </c>
      <c r="K293" s="1">
        <v>58.964141845699999</v>
      </c>
      <c r="L293" s="23">
        <v>4.8181818181818183</v>
      </c>
      <c r="M293" s="23">
        <v>146.90909090909088</v>
      </c>
      <c r="N293" s="22"/>
      <c r="O293" s="22"/>
      <c r="S293" s="22">
        <v>5004</v>
      </c>
      <c r="T293" s="22">
        <v>7.7492859999999997</v>
      </c>
      <c r="AI293" s="22"/>
      <c r="AJ293" s="22"/>
      <c r="AK293" s="1">
        <v>289.842896</v>
      </c>
    </row>
    <row r="294" spans="1:37" ht="15.75" x14ac:dyDescent="0.25">
      <c r="A294" s="1" t="s">
        <v>954</v>
      </c>
      <c r="B294" s="1">
        <v>7005</v>
      </c>
      <c r="C294" s="1" t="s">
        <v>955</v>
      </c>
      <c r="D294" s="1" t="str">
        <f t="shared" si="10"/>
        <v>ET</v>
      </c>
      <c r="E294" s="23">
        <v>35.909090909090907</v>
      </c>
      <c r="F294" s="23">
        <f>SUMIF([2]RouteID_Conversion!$P$2:$P$745,[2]MD_BoardingByRoute!D294,[2]RouteID_Conversion!$Q$2:$Q$745)</f>
        <v>4.7279350757598806</v>
      </c>
      <c r="G294" s="1">
        <v>48.629154205299997</v>
      </c>
      <c r="I294" s="1">
        <v>428</v>
      </c>
      <c r="J294" s="1">
        <v>65.758407592799998</v>
      </c>
      <c r="K294" s="1">
        <v>47.846168518100001</v>
      </c>
      <c r="L294" s="23">
        <v>4.6363636363636367</v>
      </c>
      <c r="M294" s="23">
        <v>100.5</v>
      </c>
      <c r="N294" s="22"/>
      <c r="O294" s="22"/>
      <c r="S294" s="22">
        <v>5005</v>
      </c>
      <c r="T294" s="22">
        <v>471.87738000000002</v>
      </c>
      <c r="AI294" s="22"/>
      <c r="AJ294" s="22"/>
      <c r="AK294" s="1">
        <v>110.340439</v>
      </c>
    </row>
    <row r="295" spans="1:37" ht="15.75" x14ac:dyDescent="0.25">
      <c r="A295" s="1" t="s">
        <v>956</v>
      </c>
      <c r="B295" s="1">
        <v>7007</v>
      </c>
      <c r="C295" s="1" t="s">
        <v>957</v>
      </c>
      <c r="D295" s="1" t="str">
        <f t="shared" si="10"/>
        <v>ET</v>
      </c>
      <c r="E295" s="23">
        <v>859.18181818181813</v>
      </c>
      <c r="F295" s="23">
        <f>SUMIF([2]RouteID_Conversion!$P$2:$P$745,[2]MD_BoardingByRoute!D295,[2]RouteID_Conversion!$Q$2:$Q$745)</f>
        <v>353.85001182556147</v>
      </c>
      <c r="G295" s="1">
        <v>75.067558288599997</v>
      </c>
      <c r="I295" s="1">
        <v>429</v>
      </c>
      <c r="J295" s="1">
        <v>168.976654053</v>
      </c>
      <c r="K295" s="1">
        <v>73.245147705099996</v>
      </c>
      <c r="L295" s="23">
        <v>32.909090909090907</v>
      </c>
      <c r="M295" s="23">
        <v>1836.909090909091</v>
      </c>
      <c r="N295" s="22"/>
      <c r="O295" s="22"/>
      <c r="S295" s="22">
        <v>5006</v>
      </c>
      <c r="T295" s="22">
        <v>63.300452999999997</v>
      </c>
      <c r="AI295" s="22"/>
      <c r="AJ295" s="22"/>
      <c r="AK295" s="1">
        <v>97.465491999999998</v>
      </c>
    </row>
    <row r="296" spans="1:37" ht="15.75" x14ac:dyDescent="0.25">
      <c r="A296" s="1" t="s">
        <v>958</v>
      </c>
      <c r="B296" s="1">
        <v>7008</v>
      </c>
      <c r="C296" s="1" t="s">
        <v>959</v>
      </c>
      <c r="D296" s="1" t="str">
        <f t="shared" si="10"/>
        <v>ET</v>
      </c>
      <c r="E296" s="23">
        <v>97.090909090909093</v>
      </c>
      <c r="F296" s="23">
        <f>SUMIF([2]RouteID_Conversion!$P$2:$P$745,[2]MD_BoardingByRoute!D296,[2]RouteID_Conversion!$Q$2:$Q$745)</f>
        <v>80.521670579910136</v>
      </c>
      <c r="G296" s="1">
        <v>37.653057098399998</v>
      </c>
      <c r="I296" s="1">
        <v>430</v>
      </c>
      <c r="J296" s="1">
        <v>44.567115783699997</v>
      </c>
      <c r="K296" s="1">
        <v>37.167533874500002</v>
      </c>
      <c r="L296" s="23">
        <v>29.545454545454547</v>
      </c>
      <c r="M296" s="23">
        <v>337.13636363636363</v>
      </c>
      <c r="N296" s="22"/>
      <c r="O296" s="22"/>
      <c r="S296" s="22">
        <v>5007</v>
      </c>
      <c r="T296" s="22">
        <v>123.114075</v>
      </c>
      <c r="AI296" s="22"/>
      <c r="AJ296" s="22"/>
      <c r="AK296" s="1">
        <v>78.289710999999997</v>
      </c>
    </row>
    <row r="297" spans="1:37" ht="15.75" x14ac:dyDescent="0.25">
      <c r="A297" s="1" t="s">
        <v>960</v>
      </c>
      <c r="B297" s="1">
        <v>7009</v>
      </c>
      <c r="C297" s="1" t="s">
        <v>961</v>
      </c>
      <c r="D297" s="1" t="str">
        <f t="shared" si="10"/>
        <v>ET</v>
      </c>
      <c r="E297" s="23">
        <v>1150.2727272727273</v>
      </c>
      <c r="F297" s="23">
        <f>SUMIF([2]RouteID_Conversion!$P$2:$P$745,[2]MD_BoardingByRoute!D297,[2]RouteID_Conversion!$Q$2:$Q$745)</f>
        <v>343.7900712192058</v>
      </c>
      <c r="G297" s="1">
        <v>40.925098419199998</v>
      </c>
      <c r="I297" s="1">
        <v>431</v>
      </c>
      <c r="J297" s="1">
        <v>29.679605484</v>
      </c>
      <c r="K297" s="1">
        <v>39.835956573499999</v>
      </c>
      <c r="L297" s="23">
        <v>92.545454545454547</v>
      </c>
      <c r="M297" s="23">
        <v>2353.8636363636365</v>
      </c>
      <c r="N297" s="22"/>
      <c r="O297" s="22"/>
      <c r="S297" s="22">
        <v>5008</v>
      </c>
      <c r="T297" s="22">
        <v>14.092437</v>
      </c>
      <c r="AI297" s="22"/>
      <c r="AJ297" s="22"/>
      <c r="AK297" s="1">
        <v>123.23408499999999</v>
      </c>
    </row>
    <row r="298" spans="1:37" ht="15.75" x14ac:dyDescent="0.25">
      <c r="A298" s="1" t="s">
        <v>962</v>
      </c>
      <c r="B298" s="1">
        <v>7012</v>
      </c>
      <c r="C298" s="1" t="s">
        <v>963</v>
      </c>
      <c r="D298" s="1" t="str">
        <f t="shared" si="10"/>
        <v>ET</v>
      </c>
      <c r="E298" s="23">
        <v>59.090909090909093</v>
      </c>
      <c r="F298" s="23">
        <f>SUMIF([2]RouteID_Conversion!$P$2:$P$745,[2]MD_BoardingByRoute!D298,[2]RouteID_Conversion!$Q$2:$Q$745)</f>
        <v>16.318749666213929</v>
      </c>
      <c r="G298" s="1">
        <v>60.198886871299997</v>
      </c>
      <c r="I298" s="1">
        <v>432</v>
      </c>
      <c r="J298" s="1">
        <v>24.3644523621</v>
      </c>
      <c r="K298" s="1">
        <v>56.124351501500001</v>
      </c>
      <c r="L298" s="23">
        <v>0</v>
      </c>
      <c r="M298" s="23">
        <v>122.81818181818183</v>
      </c>
      <c r="N298" s="22"/>
      <c r="O298" s="22"/>
      <c r="S298" s="22"/>
      <c r="AI298" s="22"/>
      <c r="AJ298" s="22"/>
      <c r="AK298" s="1">
        <v>0.52211200000000002</v>
      </c>
    </row>
    <row r="299" spans="1:37" ht="15.75" x14ac:dyDescent="0.25">
      <c r="A299" s="1" t="s">
        <v>964</v>
      </c>
      <c r="B299" s="1">
        <v>7014</v>
      </c>
      <c r="C299" s="1" t="s">
        <v>965</v>
      </c>
      <c r="D299" s="1" t="str">
        <f t="shared" si="10"/>
        <v>ET</v>
      </c>
      <c r="E299" s="23">
        <v>37.590909090909093</v>
      </c>
      <c r="F299" s="23">
        <f>SUMIF([2]RouteID_Conversion!$P$2:$P$745,[2]MD_BoardingByRoute!D299,[2]RouteID_Conversion!$Q$2:$Q$745)</f>
        <v>29.368859291076621</v>
      </c>
      <c r="G299" s="1">
        <v>60.198886871299997</v>
      </c>
      <c r="I299" s="1">
        <v>433</v>
      </c>
      <c r="J299" s="1">
        <v>24.3644523621</v>
      </c>
      <c r="K299" s="1">
        <v>56.124351501500001</v>
      </c>
      <c r="L299" s="23">
        <v>3.0454545454545454</v>
      </c>
      <c r="M299" s="23">
        <v>97.454545454545467</v>
      </c>
      <c r="N299" s="22"/>
      <c r="O299" s="22"/>
      <c r="S299" s="22"/>
      <c r="AI299" s="22"/>
      <c r="AJ299" s="22"/>
      <c r="AK299" s="1">
        <v>20.108248</v>
      </c>
    </row>
    <row r="300" spans="1:37" ht="15.75" x14ac:dyDescent="0.25">
      <c r="A300" s="1" t="s">
        <v>966</v>
      </c>
      <c r="B300" s="1">
        <v>7017</v>
      </c>
      <c r="C300" s="1" t="s">
        <v>967</v>
      </c>
      <c r="D300" s="1" t="str">
        <f t="shared" si="10"/>
        <v>ET</v>
      </c>
      <c r="E300" s="23">
        <v>79.272727272727266</v>
      </c>
      <c r="F300" s="23">
        <f>SUMIF([2]RouteID_Conversion!$P$2:$P$745,[2]MD_BoardingByRoute!D300,[2]RouteID_Conversion!$Q$2:$Q$745)</f>
        <v>122.47436714172345</v>
      </c>
      <c r="G300" s="1">
        <v>54.827671051000003</v>
      </c>
      <c r="I300" s="1">
        <v>434</v>
      </c>
      <c r="J300" s="1">
        <v>85.235504150400004</v>
      </c>
      <c r="K300" s="1">
        <v>50.776683807399998</v>
      </c>
      <c r="L300" s="23">
        <v>0</v>
      </c>
      <c r="M300" s="23">
        <v>206</v>
      </c>
      <c r="N300" s="22"/>
      <c r="O300" s="22"/>
      <c r="S300" s="22"/>
      <c r="AI300" s="22"/>
      <c r="AJ300" s="22"/>
      <c r="AK300" s="1">
        <v>756.23150599999997</v>
      </c>
    </row>
    <row r="301" spans="1:37" ht="15.75" x14ac:dyDescent="0.25">
      <c r="A301" s="1" t="s">
        <v>968</v>
      </c>
      <c r="B301" s="1">
        <v>7018</v>
      </c>
      <c r="C301" s="1" t="s">
        <v>969</v>
      </c>
      <c r="D301" s="1" t="str">
        <f t="shared" si="10"/>
        <v>ET</v>
      </c>
      <c r="E301" s="23">
        <v>99.772727272727266</v>
      </c>
      <c r="F301" s="23">
        <f>SUMIF([2]RouteID_Conversion!$P$2:$P$745,[2]MD_BoardingByRoute!D301,[2]RouteID_Conversion!$Q$2:$Q$745)</f>
        <v>124.24209594726538</v>
      </c>
      <c r="G301" s="1">
        <v>46.375740051299999</v>
      </c>
      <c r="I301" s="1">
        <v>435</v>
      </c>
      <c r="J301" s="1">
        <v>63.996170043900001</v>
      </c>
      <c r="K301" s="1">
        <v>45.904121398900003</v>
      </c>
      <c r="L301" s="23">
        <v>6.7727272727272725</v>
      </c>
      <c r="M301" s="23">
        <v>300.86363636363637</v>
      </c>
      <c r="N301" s="22"/>
      <c r="O301" s="22"/>
      <c r="S301" s="22"/>
      <c r="AI301" s="22"/>
      <c r="AJ301" s="22"/>
      <c r="AK301" s="1">
        <v>203.52616900000001</v>
      </c>
    </row>
    <row r="302" spans="1:37" ht="15.75" x14ac:dyDescent="0.25">
      <c r="A302" s="1" t="s">
        <v>970</v>
      </c>
      <c r="B302" s="1">
        <v>7025</v>
      </c>
      <c r="C302" s="1" t="s">
        <v>971</v>
      </c>
      <c r="D302" s="1" t="str">
        <f t="shared" si="10"/>
        <v>ET</v>
      </c>
      <c r="E302" s="23">
        <v>61.045454545454547</v>
      </c>
      <c r="F302" s="23">
        <f>SUMIF([2]RouteID_Conversion!$P$2:$P$745,[2]MD_BoardingByRoute!D302,[2]RouteID_Conversion!$Q$2:$Q$745)</f>
        <v>119.9202766418455</v>
      </c>
      <c r="G302" s="1">
        <v>46.619876861599998</v>
      </c>
      <c r="I302" s="1">
        <v>436</v>
      </c>
      <c r="J302" s="1">
        <v>61.315952301000003</v>
      </c>
      <c r="K302" s="1">
        <v>45.642677307100001</v>
      </c>
      <c r="L302" s="23">
        <v>0</v>
      </c>
      <c r="M302" s="23">
        <v>126.90909090909091</v>
      </c>
      <c r="N302" s="22"/>
      <c r="O302" s="22"/>
      <c r="S302" s="22"/>
      <c r="AI302" s="22"/>
      <c r="AJ302" s="22"/>
      <c r="AK302" s="1">
        <v>192.91876199999999</v>
      </c>
    </row>
    <row r="303" spans="1:37" ht="15.75" x14ac:dyDescent="0.25">
      <c r="A303" s="1" t="s">
        <v>972</v>
      </c>
      <c r="B303" s="1">
        <v>7027</v>
      </c>
      <c r="C303" s="1" t="s">
        <v>973</v>
      </c>
      <c r="D303" s="1" t="str">
        <f t="shared" si="10"/>
        <v>ET</v>
      </c>
      <c r="E303" s="23">
        <v>24.681818181818183</v>
      </c>
      <c r="F303" s="23">
        <f>SUMIF([2]RouteID_Conversion!$P$2:$P$745,[2]MD_BoardingByRoute!D303,[2]RouteID_Conversion!$Q$2:$Q$745)</f>
        <v>56.229281902313168</v>
      </c>
      <c r="G303" s="1">
        <v>54.150360107399997</v>
      </c>
      <c r="I303" s="1">
        <v>437</v>
      </c>
      <c r="J303" s="1">
        <v>7.9064059257499997</v>
      </c>
      <c r="K303" s="1">
        <v>52.658245086699999</v>
      </c>
      <c r="L303" s="23">
        <v>2.8181818181818183</v>
      </c>
      <c r="M303" s="23">
        <v>81.454545454545439</v>
      </c>
      <c r="N303" s="22"/>
      <c r="O303" s="22"/>
      <c r="S303" s="22"/>
      <c r="AI303" s="22"/>
      <c r="AJ303" s="22"/>
      <c r="AK303" s="1">
        <v>125.865776</v>
      </c>
    </row>
    <row r="304" spans="1:37" ht="15.75" x14ac:dyDescent="0.25">
      <c r="A304" s="1" t="s">
        <v>974</v>
      </c>
      <c r="B304" s="1">
        <v>7029</v>
      </c>
      <c r="C304" s="1" t="s">
        <v>975</v>
      </c>
      <c r="D304" s="1" t="str">
        <f t="shared" si="10"/>
        <v>ET</v>
      </c>
      <c r="E304" s="23">
        <v>373.04545454545456</v>
      </c>
      <c r="F304" s="23">
        <f>SUMIF([2]RouteID_Conversion!$P$2:$P$745,[2]MD_BoardingByRoute!D304,[2]RouteID_Conversion!$Q$2:$Q$745)</f>
        <v>160.44482409954063</v>
      </c>
      <c r="G304" s="1">
        <v>51.493011474600003</v>
      </c>
      <c r="I304" s="1">
        <v>438</v>
      </c>
      <c r="J304" s="1">
        <v>47.493530273399998</v>
      </c>
      <c r="K304" s="1">
        <v>50.084472656300001</v>
      </c>
      <c r="L304" s="23">
        <v>32.909090909090907</v>
      </c>
      <c r="M304" s="23">
        <v>895</v>
      </c>
      <c r="N304" s="22"/>
      <c r="O304" s="22"/>
      <c r="S304" s="22"/>
      <c r="AI304" s="22"/>
      <c r="AJ304" s="22"/>
      <c r="AK304" s="1">
        <v>0.57139300000000004</v>
      </c>
    </row>
    <row r="305" spans="1:37" ht="15.75" x14ac:dyDescent="0.25">
      <c r="A305" s="1" t="s">
        <v>976</v>
      </c>
      <c r="B305" s="1">
        <v>7070</v>
      </c>
      <c r="C305" s="1" t="s">
        <v>977</v>
      </c>
      <c r="D305" s="1" t="str">
        <f t="shared" si="10"/>
        <v>ET</v>
      </c>
      <c r="E305" s="23">
        <v>36.863636363636367</v>
      </c>
      <c r="F305" s="23">
        <f>SUMIF([2]RouteID_Conversion!$P$2:$P$745,[2]MD_BoardingByRoute!D305,[2]RouteID_Conversion!$Q$2:$Q$745)</f>
        <v>0</v>
      </c>
      <c r="G305" s="1">
        <v>49.699237823499999</v>
      </c>
      <c r="I305" s="1">
        <v>439</v>
      </c>
      <c r="J305" s="1">
        <v>8.0993022918699999</v>
      </c>
      <c r="K305" s="1">
        <v>49.358116149899999</v>
      </c>
      <c r="L305" s="23">
        <v>50.636363636363633</v>
      </c>
      <c r="M305" s="23">
        <v>207.36363636363635</v>
      </c>
      <c r="N305" s="22"/>
      <c r="O305" s="22"/>
      <c r="S305" s="22"/>
      <c r="AI305" s="22"/>
      <c r="AJ305" s="22"/>
    </row>
    <row r="306" spans="1:37" ht="15.75" x14ac:dyDescent="0.25">
      <c r="A306" s="1" t="s">
        <v>978</v>
      </c>
      <c r="B306" s="1">
        <v>7079</v>
      </c>
      <c r="C306" s="1" t="s">
        <v>979</v>
      </c>
      <c r="D306" s="1" t="str">
        <f t="shared" si="10"/>
        <v>ET</v>
      </c>
      <c r="E306" s="23">
        <v>2.0909090909090908</v>
      </c>
      <c r="F306" s="23">
        <f>SUMIF([2]RouteID_Conversion!$P$2:$P$745,[2]MD_BoardingByRoute!D306,[2]RouteID_Conversion!$Q$2:$Q$745)</f>
        <v>0</v>
      </c>
      <c r="G306" s="1">
        <v>47.077724456799999</v>
      </c>
      <c r="I306" s="1">
        <v>440</v>
      </c>
      <c r="J306" s="1">
        <v>40.443191528299998</v>
      </c>
      <c r="K306" s="1">
        <v>46.794567108199999</v>
      </c>
      <c r="L306" s="23">
        <v>3.8181818181818183</v>
      </c>
      <c r="M306" s="23">
        <v>48.13636363636364</v>
      </c>
      <c r="N306" s="22"/>
      <c r="O306" s="22"/>
      <c r="S306" s="22"/>
      <c r="AI306" s="22"/>
      <c r="AJ306" s="1">
        <f>SUM(AJ1:AJ304)</f>
        <v>129501.00733599992</v>
      </c>
      <c r="AK306" s="1">
        <f>SUM(AK1:AK304)</f>
        <v>163095.90893699988</v>
      </c>
    </row>
    <row r="307" spans="1:37" ht="15.75" x14ac:dyDescent="0.25">
      <c r="A307" s="1" t="s">
        <v>980</v>
      </c>
      <c r="B307" s="1">
        <v>7701</v>
      </c>
      <c r="C307" s="1" t="s">
        <v>981</v>
      </c>
      <c r="D307" s="1" t="str">
        <f t="shared" si="10"/>
        <v>ET</v>
      </c>
      <c r="E307" s="23">
        <v>15.227272727272727</v>
      </c>
      <c r="F307" s="23">
        <f>SUMIF([2]RouteID_Conversion!$P$2:$P$745,[2]MD_BoardingByRoute!D307,[2]RouteID_Conversion!$Q$2:$Q$745)</f>
        <v>112.51345586776709</v>
      </c>
      <c r="G307" s="1">
        <v>14.168045043899999</v>
      </c>
      <c r="I307" s="1">
        <v>441</v>
      </c>
      <c r="J307" s="1">
        <v>0.104602575302</v>
      </c>
      <c r="K307" s="1">
        <v>14.159768104599999</v>
      </c>
      <c r="L307" s="23">
        <v>0</v>
      </c>
      <c r="M307" s="23">
        <v>28.636363636363637</v>
      </c>
      <c r="N307" s="22"/>
      <c r="O307" s="22"/>
      <c r="S307" s="22"/>
    </row>
    <row r="308" spans="1:37" ht="15.75" x14ac:dyDescent="0.25">
      <c r="A308" s="1" t="s">
        <v>982</v>
      </c>
      <c r="B308" s="1">
        <v>7702</v>
      </c>
      <c r="C308" s="1" t="s">
        <v>983</v>
      </c>
      <c r="D308" s="1" t="str">
        <f t="shared" si="10"/>
        <v>ET</v>
      </c>
      <c r="E308" s="23">
        <v>14.318181818181818</v>
      </c>
      <c r="F308" s="23">
        <f>SUMIF([2]RouteID_Conversion!$P$2:$P$745,[2]MD_BoardingByRoute!D308,[2]RouteID_Conversion!$Q$2:$Q$745)</f>
        <v>0</v>
      </c>
      <c r="G308" s="1">
        <v>20.741762161299999</v>
      </c>
      <c r="I308" s="1">
        <v>442</v>
      </c>
      <c r="J308" s="1">
        <v>12.297745704700001</v>
      </c>
      <c r="K308" s="1">
        <v>20.3602924347</v>
      </c>
      <c r="L308" s="23">
        <v>0</v>
      </c>
      <c r="M308" s="23">
        <v>37.63636363636364</v>
      </c>
      <c r="N308" s="22"/>
      <c r="O308" s="22"/>
      <c r="S308" s="22"/>
    </row>
    <row r="309" spans="1:37" ht="15.75" x14ac:dyDescent="0.25">
      <c r="A309" s="1" t="s">
        <v>992</v>
      </c>
      <c r="B309" s="1">
        <v>8001</v>
      </c>
      <c r="C309" s="1" t="s">
        <v>993</v>
      </c>
      <c r="D309" s="1" t="str">
        <f t="shared" si="10"/>
        <v>SC</v>
      </c>
      <c r="E309" s="23">
        <v>2310</v>
      </c>
      <c r="F309" s="23">
        <f>SUMIF([2]RouteID_Conversion!$P$2:$P$745,[2]MD_BoardingByRoute!D309,[2]RouteID_Conversion!$Q$2:$Q$745)</f>
        <v>3.0237304717302318</v>
      </c>
      <c r="G309" s="1">
        <v>48.568908691399997</v>
      </c>
      <c r="I309" s="1">
        <v>447</v>
      </c>
      <c r="J309" s="1">
        <v>9.5649452209499994</v>
      </c>
      <c r="K309" s="1">
        <v>47.904136657700001</v>
      </c>
      <c r="L309" s="23"/>
      <c r="M309" s="23">
        <v>7000</v>
      </c>
      <c r="N309" s="22"/>
      <c r="O309" s="22"/>
      <c r="S309" s="22"/>
    </row>
    <row r="310" spans="1:37" ht="15.75" x14ac:dyDescent="0.25">
      <c r="G310" s="1">
        <v>85.227088928200004</v>
      </c>
      <c r="I310" s="1">
        <v>459</v>
      </c>
      <c r="J310" s="1">
        <v>14.0789613724</v>
      </c>
      <c r="K310" s="1">
        <v>81.975418090800005</v>
      </c>
      <c r="P310" s="22"/>
      <c r="Q310" s="22"/>
      <c r="R310" s="22"/>
    </row>
    <row r="311" spans="1:37" ht="15.75" x14ac:dyDescent="0.25">
      <c r="G311" s="1">
        <v>75.735282897900007</v>
      </c>
      <c r="H311" s="23"/>
      <c r="I311" s="1">
        <v>460</v>
      </c>
      <c r="J311" s="1">
        <v>120.86831665</v>
      </c>
      <c r="K311" s="1">
        <v>71.488441467300007</v>
      </c>
      <c r="L311" s="23"/>
      <c r="M311" s="23"/>
      <c r="N311" s="23"/>
      <c r="O311" s="22"/>
      <c r="P311" s="22"/>
      <c r="Q311" s="22"/>
      <c r="R311" s="22"/>
    </row>
    <row r="312" spans="1:37" ht="15.75" x14ac:dyDescent="0.25">
      <c r="G312" s="1">
        <v>74.156684875500005</v>
      </c>
      <c r="H312" s="23"/>
      <c r="I312" s="1">
        <v>461</v>
      </c>
      <c r="J312" s="1">
        <v>48.766307830800002</v>
      </c>
      <c r="K312" s="1">
        <v>70.743202209499998</v>
      </c>
      <c r="L312" s="23"/>
      <c r="M312" s="23"/>
      <c r="N312" s="23"/>
      <c r="O312" s="22"/>
      <c r="P312" s="22"/>
      <c r="Q312" s="22"/>
      <c r="R312" s="22"/>
    </row>
    <row r="313" spans="1:37" ht="15.75" x14ac:dyDescent="0.25">
      <c r="G313" s="1">
        <v>68.393676757799994</v>
      </c>
      <c r="H313" s="23"/>
      <c r="I313" s="1">
        <v>462</v>
      </c>
      <c r="J313" s="1">
        <v>55.103599548299997</v>
      </c>
      <c r="K313" s="1">
        <v>65.701408386200001</v>
      </c>
      <c r="L313" s="23"/>
      <c r="M313" s="23"/>
      <c r="N313" s="23"/>
      <c r="O313" s="22"/>
      <c r="P313" s="22"/>
      <c r="Q313" s="22"/>
      <c r="R313" s="22"/>
    </row>
    <row r="314" spans="1:37" ht="15.75" x14ac:dyDescent="0.25">
      <c r="G314" s="1">
        <v>65.928855896000002</v>
      </c>
      <c r="H314" s="23"/>
      <c r="I314" s="1">
        <v>463</v>
      </c>
      <c r="J314" s="1">
        <v>17.7930164337</v>
      </c>
      <c r="K314" s="1">
        <v>64.528450012199997</v>
      </c>
      <c r="L314" s="23"/>
      <c r="M314" s="23"/>
      <c r="N314" s="23"/>
      <c r="O314" s="22"/>
      <c r="P314" s="22"/>
      <c r="Q314" s="22"/>
      <c r="R314" s="22"/>
    </row>
    <row r="315" spans="1:37" ht="15.75" x14ac:dyDescent="0.25">
      <c r="G315" s="1">
        <v>64.832427978499993</v>
      </c>
      <c r="H315" s="23"/>
      <c r="I315" s="1">
        <v>464</v>
      </c>
      <c r="J315" s="1">
        <v>124.839752197</v>
      </c>
      <c r="K315" s="1">
        <v>63.4208030701</v>
      </c>
      <c r="L315" s="22"/>
      <c r="M315" s="22"/>
      <c r="N315" s="22"/>
      <c r="O315" s="22"/>
      <c r="P315" s="22"/>
      <c r="Q315" s="22"/>
      <c r="R315" s="22"/>
    </row>
    <row r="316" spans="1:37" ht="15.75" x14ac:dyDescent="0.25">
      <c r="G316" s="1">
        <v>63.9552612305</v>
      </c>
      <c r="H316" s="22"/>
      <c r="I316" s="1">
        <v>465</v>
      </c>
      <c r="J316" s="1">
        <v>36.064811706500002</v>
      </c>
      <c r="K316" s="1">
        <v>62.543590545699999</v>
      </c>
      <c r="L316" s="22"/>
      <c r="M316" s="22"/>
      <c r="N316" s="22"/>
      <c r="O316" s="22"/>
      <c r="P316" s="22"/>
      <c r="Q316" s="22"/>
      <c r="R316" s="22"/>
    </row>
    <row r="317" spans="1:37" ht="15.75" x14ac:dyDescent="0.25">
      <c r="G317" s="1">
        <v>67.610671997099999</v>
      </c>
      <c r="I317" s="1">
        <v>466</v>
      </c>
      <c r="J317" s="1">
        <v>143.14614868199999</v>
      </c>
      <c r="K317" s="1">
        <v>66.224380493200002</v>
      </c>
      <c r="L317" s="22" t="s">
        <v>1012</v>
      </c>
      <c r="M317" s="22" t="s">
        <v>6</v>
      </c>
      <c r="N317" s="22" t="s">
        <v>1</v>
      </c>
      <c r="O317" s="22" t="s">
        <v>2</v>
      </c>
      <c r="P317" s="22" t="s">
        <v>3</v>
      </c>
      <c r="Q317" s="22" t="s">
        <v>4</v>
      </c>
      <c r="R317" s="1" t="s">
        <v>1012</v>
      </c>
    </row>
    <row r="318" spans="1:37" ht="15.75" x14ac:dyDescent="0.25">
      <c r="G318" s="1">
        <v>90.531188964799995</v>
      </c>
      <c r="I318" s="1">
        <v>467</v>
      </c>
      <c r="J318" s="1">
        <v>42.533775329599997</v>
      </c>
      <c r="K318" s="1">
        <v>86.722198486300002</v>
      </c>
      <c r="L318" s="25">
        <f>SUM(L277:L293)</f>
        <v>971.11990946304866</v>
      </c>
      <c r="M318" s="25">
        <f>SUM(M277:M293)</f>
        <v>17841.336363636365</v>
      </c>
      <c r="N318" s="26" t="e">
        <f>#REF!/$M318</f>
        <v>#REF!</v>
      </c>
      <c r="O318" s="26">
        <f t="shared" ref="O318:O324" si="12">G318/$M318</f>
        <v>5.0742381130887563E-3</v>
      </c>
      <c r="P318" s="26">
        <f t="shared" ref="P318:R324" si="13">J318/$M318</f>
        <v>2.3840016500272349E-3</v>
      </c>
      <c r="Q318" s="26">
        <f t="shared" si="13"/>
        <v>4.8607456705459795E-3</v>
      </c>
      <c r="R318" s="26">
        <f t="shared" si="13"/>
        <v>5.4430895179037923E-2</v>
      </c>
      <c r="T318" s="27" t="e">
        <f t="shared" ref="T318:T324" si="14">SUM(N318:R318)</f>
        <v>#REF!</v>
      </c>
    </row>
    <row r="319" spans="1:37" ht="15.75" x14ac:dyDescent="0.25">
      <c r="G319" s="1">
        <v>39.380077362100003</v>
      </c>
      <c r="I319" s="1">
        <v>468</v>
      </c>
      <c r="J319" s="1">
        <v>18.7506275177</v>
      </c>
      <c r="K319" s="1">
        <v>38.872123718300003</v>
      </c>
      <c r="L319" s="25">
        <f>SUM(L236:L260)</f>
        <v>387</v>
      </c>
      <c r="M319" s="25">
        <f>SUM(M236:M260)</f>
        <v>7735</v>
      </c>
      <c r="N319" s="26" t="e">
        <f>#REF!/$M319</f>
        <v>#REF!</v>
      </c>
      <c r="O319" s="26">
        <f t="shared" si="12"/>
        <v>5.0911541515319975E-3</v>
      </c>
      <c r="P319" s="26">
        <f t="shared" si="13"/>
        <v>2.4241276687394959E-3</v>
      </c>
      <c r="Q319" s="26">
        <f t="shared" si="13"/>
        <v>5.0254846436069813E-3</v>
      </c>
      <c r="R319" s="26">
        <f t="shared" si="13"/>
        <v>5.0032320620555917E-2</v>
      </c>
      <c r="T319" s="27" t="e">
        <f t="shared" si="14"/>
        <v>#REF!</v>
      </c>
    </row>
    <row r="320" spans="1:37" ht="15.75" x14ac:dyDescent="0.25">
      <c r="G320" s="1">
        <v>41.839580535899998</v>
      </c>
      <c r="I320" s="1">
        <v>469</v>
      </c>
      <c r="J320" s="1">
        <v>49.147449493400003</v>
      </c>
      <c r="K320" s="1">
        <v>40.314121246299997</v>
      </c>
      <c r="L320" s="25">
        <f>SUM(L198:L235)</f>
        <v>1430.7559217387495</v>
      </c>
      <c r="M320" s="25">
        <f>SUM(M198:M235)</f>
        <v>25256.527678615086</v>
      </c>
      <c r="N320" s="26" t="e">
        <f>#REF!/$M320</f>
        <v>#REF!</v>
      </c>
      <c r="O320" s="26">
        <f t="shared" si="12"/>
        <v>1.6565848270317033E-3</v>
      </c>
      <c r="P320" s="26">
        <f t="shared" si="13"/>
        <v>1.9459305775834561E-3</v>
      </c>
      <c r="Q320" s="26">
        <f t="shared" si="13"/>
        <v>1.5961862121068331E-3</v>
      </c>
      <c r="R320" s="26">
        <f t="shared" si="13"/>
        <v>5.6648955863801601E-2</v>
      </c>
      <c r="T320" s="27" t="e">
        <f t="shared" si="14"/>
        <v>#REF!</v>
      </c>
    </row>
    <row r="321" spans="7:21" ht="15.75" x14ac:dyDescent="0.25">
      <c r="G321" s="1">
        <v>50.594711303700002</v>
      </c>
      <c r="I321" s="1">
        <v>470</v>
      </c>
      <c r="J321" s="1">
        <v>48.6857299805</v>
      </c>
      <c r="K321" s="1">
        <v>49.875926971399998</v>
      </c>
      <c r="L321" s="25">
        <f>SUM(L152:L197)</f>
        <v>1313.4545454545457</v>
      </c>
      <c r="M321" s="25">
        <f>SUM(M152:M197)</f>
        <v>46793.409090909074</v>
      </c>
      <c r="N321" s="26" t="e">
        <f>#REF!/$M321</f>
        <v>#REF!</v>
      </c>
      <c r="O321" s="26">
        <f t="shared" si="12"/>
        <v>1.0812358468135085E-3</v>
      </c>
      <c r="P321" s="26">
        <f t="shared" si="13"/>
        <v>1.0404399022502201E-3</v>
      </c>
      <c r="Q321" s="26">
        <f t="shared" si="13"/>
        <v>1.0658750439512172E-3</v>
      </c>
      <c r="R321" s="26">
        <f t="shared" si="13"/>
        <v>2.8069221092714123E-2</v>
      </c>
      <c r="T321" s="27" t="e">
        <f t="shared" si="14"/>
        <v>#REF!</v>
      </c>
    </row>
    <row r="322" spans="7:21" ht="15.75" x14ac:dyDescent="0.25">
      <c r="G322" s="1">
        <v>50.594711303700002</v>
      </c>
      <c r="I322" s="1">
        <v>471</v>
      </c>
      <c r="J322" s="1">
        <v>24.342864990199999</v>
      </c>
      <c r="K322" s="1">
        <v>49.875926971399998</v>
      </c>
      <c r="L322" s="25">
        <f>SUM(L2:L151)</f>
        <v>14199.000000000004</v>
      </c>
      <c r="M322" s="25">
        <f>SUM(M2:M151)</f>
        <v>325080.00000000006</v>
      </c>
      <c r="N322" s="26" t="e">
        <f>#REF!/$M322</f>
        <v>#REF!</v>
      </c>
      <c r="O322" s="26">
        <f t="shared" si="12"/>
        <v>1.556377239562569E-4</v>
      </c>
      <c r="P322" s="26">
        <f t="shared" si="13"/>
        <v>7.4882690384520716E-5</v>
      </c>
      <c r="Q322" s="26">
        <f t="shared" si="13"/>
        <v>1.5342662412759934E-4</v>
      </c>
      <c r="R322" s="26">
        <f t="shared" si="13"/>
        <v>4.3678479143595426E-2</v>
      </c>
      <c r="T322" s="27" t="e">
        <f t="shared" si="14"/>
        <v>#REF!</v>
      </c>
    </row>
    <row r="323" spans="7:21" ht="15.75" x14ac:dyDescent="0.25">
      <c r="G323" s="1">
        <v>54.315498352100001</v>
      </c>
      <c r="I323" s="1">
        <v>472</v>
      </c>
      <c r="J323" s="1">
        <v>17.505674362200001</v>
      </c>
      <c r="K323" s="1">
        <v>53.774330139200003</v>
      </c>
      <c r="L323" s="25">
        <f>SUM(L261:L276)</f>
        <v>2408.3082915738441</v>
      </c>
      <c r="M323" s="25" t="e">
        <f>SUM(M261:M276)</f>
        <v>#VALUE!</v>
      </c>
      <c r="N323" s="26" t="e">
        <f>#REF!/$M323</f>
        <v>#REF!</v>
      </c>
      <c r="O323" s="26" t="e">
        <f t="shared" si="12"/>
        <v>#VALUE!</v>
      </c>
      <c r="P323" s="26" t="e">
        <f t="shared" si="13"/>
        <v>#VALUE!</v>
      </c>
      <c r="Q323" s="26" t="e">
        <f t="shared" si="13"/>
        <v>#VALUE!</v>
      </c>
      <c r="R323" s="26" t="e">
        <f t="shared" si="13"/>
        <v>#VALUE!</v>
      </c>
      <c r="T323" s="27" t="e">
        <f t="shared" si="14"/>
        <v>#REF!</v>
      </c>
      <c r="U323" s="1" t="s">
        <v>1029</v>
      </c>
    </row>
    <row r="324" spans="7:21" ht="15.75" x14ac:dyDescent="0.25">
      <c r="G324" s="1">
        <v>54.315498352100001</v>
      </c>
      <c r="I324" s="1">
        <v>473</v>
      </c>
      <c r="J324" s="1">
        <v>70.022697448700001</v>
      </c>
      <c r="K324" s="1">
        <v>53.774330139200003</v>
      </c>
      <c r="L324" s="25">
        <f>SUM(L294:L295)</f>
        <v>37.545454545454547</v>
      </c>
      <c r="M324" s="25">
        <f>SUM(M294:M295)</f>
        <v>1937.409090909091</v>
      </c>
      <c r="N324" s="26" t="e">
        <f>#REF!/$M324</f>
        <v>#REF!</v>
      </c>
      <c r="O324" s="26">
        <f t="shared" si="12"/>
        <v>2.8035121031982732E-2</v>
      </c>
      <c r="P324" s="26">
        <f t="shared" si="13"/>
        <v>3.6142442903394877E-2</v>
      </c>
      <c r="Q324" s="26">
        <f t="shared" si="13"/>
        <v>2.7755795299777116E-2</v>
      </c>
      <c r="R324" s="26">
        <f t="shared" si="13"/>
        <v>1.9379208408605682E-2</v>
      </c>
      <c r="T324" s="27" t="e">
        <f t="shared" si="14"/>
        <v>#REF!</v>
      </c>
    </row>
    <row r="325" spans="7:21" ht="15.75" x14ac:dyDescent="0.25">
      <c r="G325" s="1">
        <v>54.315498352100001</v>
      </c>
      <c r="I325" s="1">
        <v>474</v>
      </c>
      <c r="J325" s="1">
        <v>17.505674362200001</v>
      </c>
      <c r="K325" s="1">
        <v>53.774330139200003</v>
      </c>
      <c r="L325" s="25"/>
      <c r="M325" s="25"/>
      <c r="N325" s="26"/>
      <c r="O325" s="26"/>
      <c r="P325" s="26"/>
      <c r="R325" s="26"/>
    </row>
    <row r="326" spans="7:21" ht="15.75" x14ac:dyDescent="0.25">
      <c r="G326" s="1">
        <v>72.013984680199997</v>
      </c>
      <c r="I326" s="1">
        <v>475</v>
      </c>
      <c r="J326" s="1">
        <v>31.344505310100001</v>
      </c>
      <c r="K326" s="1">
        <v>66.523605346699995</v>
      </c>
      <c r="L326" s="25"/>
      <c r="M326" s="25"/>
      <c r="N326" s="26"/>
      <c r="O326" s="26"/>
      <c r="P326" s="26"/>
      <c r="R326" s="26"/>
    </row>
    <row r="327" spans="7:21" ht="15.75" x14ac:dyDescent="0.25">
      <c r="G327" s="1">
        <v>62.123794555700002</v>
      </c>
      <c r="I327" s="1">
        <v>476</v>
      </c>
      <c r="J327" s="1">
        <v>32.1793365479</v>
      </c>
      <c r="K327" s="1">
        <v>60.416000366200002</v>
      </c>
      <c r="L327" s="25"/>
      <c r="M327" s="25"/>
      <c r="N327" s="26"/>
      <c r="O327" s="26"/>
      <c r="P327" s="26"/>
      <c r="R327" s="26"/>
    </row>
    <row r="328" spans="7:21" ht="15.75" x14ac:dyDescent="0.25">
      <c r="G328" s="1">
        <v>66.454833984399997</v>
      </c>
      <c r="I328" s="1">
        <v>477</v>
      </c>
      <c r="J328" s="1">
        <v>40.008674621600001</v>
      </c>
      <c r="K328" s="1">
        <v>63.697277069099997</v>
      </c>
      <c r="L328" s="25">
        <f>SUM(L318:L323)</f>
        <v>20709.638668230193</v>
      </c>
      <c r="M328" s="25" t="e">
        <f>SUM(M318:M324)</f>
        <v>#VALUE!</v>
      </c>
      <c r="N328" s="26" t="e">
        <f>#REF!/$M328</f>
        <v>#REF!</v>
      </c>
      <c r="O328" s="26" t="e">
        <f>G328/$M328</f>
        <v>#VALUE!</v>
      </c>
      <c r="P328" s="26" t="e">
        <f t="shared" ref="P328:R329" si="15">J328/$M328</f>
        <v>#VALUE!</v>
      </c>
      <c r="Q328" s="26" t="e">
        <f t="shared" si="15"/>
        <v>#VALUE!</v>
      </c>
      <c r="R328" s="26" t="e">
        <f t="shared" si="15"/>
        <v>#VALUE!</v>
      </c>
      <c r="T328" s="27" t="e">
        <f>SUM(N328:R328)</f>
        <v>#REF!</v>
      </c>
    </row>
    <row r="329" spans="7:21" ht="15.75" x14ac:dyDescent="0.25">
      <c r="G329" s="1">
        <v>66.454833984399997</v>
      </c>
      <c r="I329" s="1">
        <v>478</v>
      </c>
      <c r="J329" s="1">
        <v>8.0017337799099995</v>
      </c>
      <c r="K329" s="1">
        <v>63.697277069099997</v>
      </c>
      <c r="L329" s="25">
        <f>SUM(L2:L293)</f>
        <v>20709.638668230182</v>
      </c>
      <c r="M329" s="25" t="e">
        <f>SUM(M2:M309)</f>
        <v>#VALUE!</v>
      </c>
      <c r="N329" s="26" t="e">
        <f>#REF!/$M329</f>
        <v>#REF!</v>
      </c>
      <c r="O329" s="26" t="e">
        <f>G329/$M329</f>
        <v>#VALUE!</v>
      </c>
      <c r="P329" s="26" t="e">
        <f t="shared" si="15"/>
        <v>#VALUE!</v>
      </c>
      <c r="Q329" s="26" t="e">
        <f t="shared" si="15"/>
        <v>#VALUE!</v>
      </c>
      <c r="R329" s="26" t="e">
        <f t="shared" si="15"/>
        <v>#VALUE!</v>
      </c>
      <c r="T329" s="27" t="e">
        <f>SUM(N329:R329)</f>
        <v>#REF!</v>
      </c>
    </row>
    <row r="330" spans="7:21" ht="15.75" x14ac:dyDescent="0.25">
      <c r="G330" s="1">
        <v>71.556938171400006</v>
      </c>
      <c r="H330" s="22"/>
      <c r="I330" s="1">
        <v>479</v>
      </c>
      <c r="J330" s="1">
        <v>61.093395233199999</v>
      </c>
      <c r="K330" s="1">
        <v>63.873043060299999</v>
      </c>
      <c r="L330" s="22"/>
      <c r="M330" s="22"/>
      <c r="N330" s="22"/>
      <c r="O330" s="22"/>
      <c r="P330" s="22"/>
      <c r="Q330" s="22"/>
      <c r="S330" s="22"/>
    </row>
    <row r="331" spans="7:21" ht="15.75" x14ac:dyDescent="0.25">
      <c r="G331" s="1">
        <v>54.561965942400001</v>
      </c>
      <c r="H331" s="22">
        <v>7079</v>
      </c>
      <c r="I331" s="1">
        <v>480</v>
      </c>
      <c r="J331" s="1">
        <v>29.5431995392</v>
      </c>
      <c r="K331" s="1">
        <v>54.153511047400002</v>
      </c>
      <c r="L331" s="22">
        <v>2658</v>
      </c>
      <c r="M331" s="22">
        <v>1254</v>
      </c>
      <c r="N331" s="23">
        <f>F331+H331+K331+L331+M331</f>
        <v>11045.1535110474</v>
      </c>
      <c r="O331" s="26">
        <f>F331/$N331</f>
        <v>0</v>
      </c>
      <c r="P331" s="26">
        <f>H331/$N331</f>
        <v>0.64091458691991565</v>
      </c>
      <c r="Q331" s="26">
        <f>K331/$N331</f>
        <v>4.9029206333108437E-3</v>
      </c>
      <c r="R331" s="26">
        <f>L331/$N331</f>
        <v>0.24064853397840597</v>
      </c>
      <c r="S331" s="26">
        <f>M331/$N331</f>
        <v>0.1135339584683676</v>
      </c>
      <c r="U331" s="27">
        <f>SUM(O331:S331)</f>
        <v>1.0000000000000002</v>
      </c>
    </row>
    <row r="332" spans="7:21" ht="15.75" x14ac:dyDescent="0.25">
      <c r="G332" s="1">
        <v>54.561965942400001</v>
      </c>
      <c r="H332" s="22"/>
      <c r="I332" s="1">
        <v>481</v>
      </c>
      <c r="J332" s="1">
        <v>39.390930175800001</v>
      </c>
      <c r="K332" s="1">
        <v>54.153511047400002</v>
      </c>
      <c r="L332" s="22"/>
      <c r="M332" s="22"/>
      <c r="N332" s="22"/>
      <c r="O332" s="22"/>
      <c r="P332" s="22"/>
      <c r="Q332" s="22"/>
      <c r="R332" s="22"/>
    </row>
    <row r="333" spans="7:21" x14ac:dyDescent="0.25">
      <c r="G333" s="1">
        <v>55.566513061499997</v>
      </c>
      <c r="I333" s="1">
        <v>482</v>
      </c>
      <c r="J333" s="1">
        <v>20.142103195200001</v>
      </c>
      <c r="K333" s="1">
        <v>54.501724243200002</v>
      </c>
    </row>
    <row r="334" spans="7:21" x14ac:dyDescent="0.25">
      <c r="G334" s="1">
        <v>55.566513061499997</v>
      </c>
      <c r="I334" s="1">
        <v>483</v>
      </c>
      <c r="J334" s="1">
        <v>10.0710515976</v>
      </c>
      <c r="K334" s="1">
        <v>54.501724243200002</v>
      </c>
    </row>
    <row r="335" spans="7:21" x14ac:dyDescent="0.25">
      <c r="G335" s="1">
        <v>55.566513061499997</v>
      </c>
      <c r="I335" s="1">
        <v>484</v>
      </c>
      <c r="J335" s="1">
        <v>30.213159561200001</v>
      </c>
      <c r="K335" s="1">
        <v>54.501724243200002</v>
      </c>
    </row>
    <row r="336" spans="7:21" x14ac:dyDescent="0.25">
      <c r="G336" s="1">
        <v>81.503494262700002</v>
      </c>
      <c r="H336" s="1" t="s">
        <v>1030</v>
      </c>
      <c r="I336" s="1">
        <v>485</v>
      </c>
      <c r="J336" s="1">
        <v>150.425949097</v>
      </c>
      <c r="K336" s="1">
        <v>78.788475036600005</v>
      </c>
    </row>
    <row r="337" spans="7:14" x14ac:dyDescent="0.25">
      <c r="G337" s="1">
        <v>90.617736816399997</v>
      </c>
      <c r="I337" s="1">
        <v>486</v>
      </c>
      <c r="J337" s="1">
        <v>75.134040832500006</v>
      </c>
      <c r="K337" s="1">
        <v>84.280960082999997</v>
      </c>
      <c r="L337" s="1">
        <v>348624</v>
      </c>
      <c r="M337" s="1" t="s">
        <v>1031</v>
      </c>
    </row>
    <row r="338" spans="7:14" x14ac:dyDescent="0.25">
      <c r="G338" s="1">
        <v>53.3012733459</v>
      </c>
      <c r="I338" s="1">
        <v>487</v>
      </c>
      <c r="J338" s="1">
        <v>52.369438171399999</v>
      </c>
      <c r="K338" s="1">
        <v>48.071594238300001</v>
      </c>
      <c r="M338" s="1" t="s">
        <v>1032</v>
      </c>
    </row>
    <row r="339" spans="7:14" x14ac:dyDescent="0.25">
      <c r="G339" s="1">
        <v>58.086368560799997</v>
      </c>
      <c r="H339" s="1">
        <v>1.6207</v>
      </c>
      <c r="I339" s="1">
        <v>488</v>
      </c>
      <c r="J339" s="1">
        <v>111.471534729</v>
      </c>
      <c r="K339" s="1">
        <v>55.584293365500002</v>
      </c>
    </row>
    <row r="340" spans="7:14" x14ac:dyDescent="0.25">
      <c r="G340" s="1">
        <v>84.129905700699993</v>
      </c>
      <c r="H340" s="1">
        <v>1.6207</v>
      </c>
      <c r="I340" s="1">
        <v>489</v>
      </c>
      <c r="J340" s="1">
        <v>53.097408294700003</v>
      </c>
      <c r="K340" s="1">
        <v>75.695388793899994</v>
      </c>
      <c r="M340" s="1" t="s">
        <v>1032</v>
      </c>
    </row>
    <row r="341" spans="7:14" x14ac:dyDescent="0.25">
      <c r="G341" s="1">
        <v>83.281387329099999</v>
      </c>
      <c r="H341" s="1">
        <v>1.6207</v>
      </c>
      <c r="I341" s="1">
        <v>490</v>
      </c>
      <c r="J341" s="1">
        <v>31.0919399261</v>
      </c>
      <c r="K341" s="1">
        <v>76.162895202599998</v>
      </c>
      <c r="M341" s="1" t="s">
        <v>1032</v>
      </c>
    </row>
    <row r="342" spans="7:14" x14ac:dyDescent="0.25">
      <c r="G342" s="1">
        <v>70.959136962900004</v>
      </c>
      <c r="H342" s="1">
        <v>1.6207</v>
      </c>
      <c r="I342" s="1">
        <v>491</v>
      </c>
      <c r="J342" s="1">
        <v>65.667358398399998</v>
      </c>
      <c r="K342" s="1">
        <v>65.670783996599994</v>
      </c>
      <c r="M342" s="1" t="s">
        <v>1032</v>
      </c>
    </row>
    <row r="343" spans="7:14" x14ac:dyDescent="0.25">
      <c r="G343" s="1">
        <v>65.881637573199995</v>
      </c>
      <c r="H343" s="1">
        <v>1.6207</v>
      </c>
      <c r="I343" s="1">
        <v>492</v>
      </c>
      <c r="J343" s="1">
        <v>34.460327148399998</v>
      </c>
      <c r="K343" s="1">
        <v>59.559856414800002</v>
      </c>
      <c r="M343" s="1" t="s">
        <v>1032</v>
      </c>
    </row>
    <row r="344" spans="7:14" x14ac:dyDescent="0.25">
      <c r="G344" s="1">
        <v>54.114658355700001</v>
      </c>
      <c r="H344" s="1">
        <v>1.6207</v>
      </c>
      <c r="I344" s="1">
        <v>493</v>
      </c>
      <c r="J344" s="1">
        <v>49.290725707999997</v>
      </c>
      <c r="K344" s="1">
        <v>48.5905647278</v>
      </c>
      <c r="L344" s="1" t="s">
        <v>1032</v>
      </c>
      <c r="M344" s="1" t="s">
        <v>1032</v>
      </c>
    </row>
    <row r="345" spans="7:14" x14ac:dyDescent="0.25">
      <c r="G345" s="1">
        <v>58.888889312700002</v>
      </c>
      <c r="H345" s="1">
        <v>1.6207</v>
      </c>
      <c r="I345" s="1">
        <v>494</v>
      </c>
      <c r="J345" s="1">
        <v>71.1478805542</v>
      </c>
      <c r="K345" s="1">
        <v>52.724292755100002</v>
      </c>
      <c r="M345" s="1" t="s">
        <v>1032</v>
      </c>
    </row>
    <row r="346" spans="7:14" x14ac:dyDescent="0.25">
      <c r="G346" s="1">
        <v>75.158500671400006</v>
      </c>
      <c r="H346" s="1">
        <v>1.6207</v>
      </c>
      <c r="I346" s="1">
        <v>495</v>
      </c>
      <c r="J346" s="1">
        <v>71.595611572300001</v>
      </c>
      <c r="K346" s="1">
        <v>71.2056350708</v>
      </c>
      <c r="M346" s="1" t="s">
        <v>1032</v>
      </c>
    </row>
    <row r="347" spans="7:14" x14ac:dyDescent="0.25">
      <c r="G347" s="1">
        <v>68.047943115199999</v>
      </c>
      <c r="H347" s="1">
        <v>1.6207</v>
      </c>
      <c r="I347" s="1">
        <v>496</v>
      </c>
      <c r="J347" s="1">
        <v>29.282472610500001</v>
      </c>
      <c r="K347" s="1">
        <v>66.228073120100007</v>
      </c>
      <c r="M347" s="1" t="s">
        <v>1032</v>
      </c>
    </row>
    <row r="348" spans="7:14" x14ac:dyDescent="0.25">
      <c r="G348" s="1">
        <v>68.047943115199999</v>
      </c>
      <c r="H348" s="1">
        <v>1.6207</v>
      </c>
      <c r="I348" s="1">
        <v>497</v>
      </c>
      <c r="J348" s="1">
        <v>14.6412363052</v>
      </c>
      <c r="K348" s="1">
        <v>66.228073120100007</v>
      </c>
      <c r="M348" s="1" t="s">
        <v>1032</v>
      </c>
    </row>
    <row r="349" spans="7:14" x14ac:dyDescent="0.25">
      <c r="G349" s="1">
        <v>96.903358459499998</v>
      </c>
      <c r="H349" s="1">
        <v>1.6207</v>
      </c>
      <c r="I349" s="1">
        <v>498</v>
      </c>
      <c r="J349" s="1">
        <v>134.35760497999999</v>
      </c>
      <c r="K349" s="1">
        <v>91.758453369099996</v>
      </c>
      <c r="L349" s="1" t="s">
        <v>1033</v>
      </c>
      <c r="M349" s="1" t="s">
        <v>1032</v>
      </c>
    </row>
    <row r="350" spans="7:14" x14ac:dyDescent="0.25">
      <c r="G350" s="1">
        <v>86.285224914599993</v>
      </c>
      <c r="I350" s="1">
        <v>499</v>
      </c>
      <c r="J350" s="1">
        <v>221.060791016</v>
      </c>
      <c r="K350" s="1">
        <v>83.797485351600002</v>
      </c>
      <c r="M350" s="1" t="s">
        <v>1032</v>
      </c>
    </row>
    <row r="351" spans="7:14" x14ac:dyDescent="0.25">
      <c r="G351" s="1">
        <v>66.738555908199999</v>
      </c>
      <c r="H351" s="1" t="s">
        <v>1032</v>
      </c>
      <c r="I351" s="1">
        <v>500</v>
      </c>
      <c r="J351" s="1">
        <v>65.154472351099997</v>
      </c>
      <c r="K351" s="1">
        <v>62.443443298299997</v>
      </c>
      <c r="L351" s="1" t="s">
        <v>1032</v>
      </c>
      <c r="M351" s="1" t="s">
        <v>1032</v>
      </c>
    </row>
    <row r="352" spans="7:14" ht="15.75" x14ac:dyDescent="0.25">
      <c r="G352" s="1">
        <v>63.716957092299999</v>
      </c>
      <c r="H352" s="22"/>
      <c r="I352" s="1">
        <v>501</v>
      </c>
      <c r="J352" s="1">
        <v>128.861328125</v>
      </c>
      <c r="K352" s="1">
        <v>61.670631408699997</v>
      </c>
      <c r="L352" s="22"/>
      <c r="M352" s="22" t="s">
        <v>1034</v>
      </c>
      <c r="N352" s="22"/>
    </row>
    <row r="353" spans="7:16" ht="15.75" x14ac:dyDescent="0.25">
      <c r="G353" s="1">
        <v>80.562416076700003</v>
      </c>
      <c r="H353" s="22" t="s">
        <v>1010</v>
      </c>
      <c r="I353" s="1">
        <v>502</v>
      </c>
      <c r="J353" s="1">
        <v>79.775444030800003</v>
      </c>
      <c r="K353" s="1">
        <v>75.834037780800003</v>
      </c>
      <c r="L353" s="22" t="s">
        <v>4</v>
      </c>
      <c r="M353" s="22" t="s">
        <v>1012</v>
      </c>
      <c r="N353" s="22" t="s">
        <v>6</v>
      </c>
    </row>
    <row r="354" spans="7:16" x14ac:dyDescent="0.25">
      <c r="G354" s="1">
        <v>78.080154418899994</v>
      </c>
      <c r="I354" s="1">
        <v>503</v>
      </c>
      <c r="J354" s="1">
        <v>50.388160705600001</v>
      </c>
      <c r="K354" s="1">
        <v>73.315589904800007</v>
      </c>
    </row>
    <row r="355" spans="7:16" x14ac:dyDescent="0.25">
      <c r="G355" s="1">
        <v>32.715595245400003</v>
      </c>
      <c r="I355" s="1">
        <v>504</v>
      </c>
      <c r="J355" s="1">
        <v>13.092588424700001</v>
      </c>
      <c r="K355" s="1">
        <v>31.527359008800001</v>
      </c>
    </row>
    <row r="356" spans="7:16" x14ac:dyDescent="0.25">
      <c r="G356" s="1">
        <v>30.0466213226</v>
      </c>
      <c r="I356" s="1">
        <v>505</v>
      </c>
      <c r="J356" s="1">
        <v>16.496616363499999</v>
      </c>
      <c r="K356" s="1">
        <v>29.3271846771</v>
      </c>
    </row>
    <row r="357" spans="7:16" x14ac:dyDescent="0.25">
      <c r="G357" s="1">
        <v>63.0146942139</v>
      </c>
      <c r="I357" s="1">
        <v>506</v>
      </c>
      <c r="J357" s="1">
        <v>82.947380065900006</v>
      </c>
      <c r="K357" s="1">
        <v>56.729347228999998</v>
      </c>
    </row>
    <row r="358" spans="7:16" ht="15.75" x14ac:dyDescent="0.25">
      <c r="G358" s="1">
        <v>63.0146942139</v>
      </c>
      <c r="H358" s="1">
        <f>H$378*$N358</f>
        <v>754.62200313004985</v>
      </c>
      <c r="I358" s="1">
        <v>507</v>
      </c>
      <c r="J358" s="1">
        <v>41.473690032999997</v>
      </c>
      <c r="K358" s="1">
        <v>56.729347228999998</v>
      </c>
      <c r="L358" s="1">
        <f t="shared" ref="L358:M360" si="16">L$378*$N358</f>
        <v>386.31906577693024</v>
      </c>
      <c r="M358" s="1">
        <f t="shared" si="16"/>
        <v>133.04459913439334</v>
      </c>
      <c r="N358" s="23">
        <f>61713/22</f>
        <v>2805.1363636363635</v>
      </c>
      <c r="P358" s="1">
        <f t="shared" ref="P358:P369" si="17">F358+H358+K358+L358+M358</f>
        <v>1330.7150152703734</v>
      </c>
    </row>
    <row r="359" spans="7:16" ht="15.75" x14ac:dyDescent="0.25">
      <c r="G359" s="1">
        <v>43.789768219000003</v>
      </c>
      <c r="H359" s="1">
        <f>H$378*$N359</f>
        <v>808.81617158519509</v>
      </c>
      <c r="I359" s="1">
        <v>508</v>
      </c>
      <c r="J359" s="1">
        <v>37.5224380493</v>
      </c>
      <c r="K359" s="1">
        <v>37.827465057399998</v>
      </c>
      <c r="L359" s="1">
        <f t="shared" si="16"/>
        <v>414.06307594534462</v>
      </c>
      <c r="M359" s="1">
        <f t="shared" si="16"/>
        <v>142.59937144109745</v>
      </c>
      <c r="N359" s="23">
        <f>66145/22</f>
        <v>3006.590909090909</v>
      </c>
      <c r="P359" s="1">
        <f t="shared" si="17"/>
        <v>1403.3060840290373</v>
      </c>
    </row>
    <row r="360" spans="7:16" ht="15.75" x14ac:dyDescent="0.25">
      <c r="G360" s="1">
        <v>43.789768219000003</v>
      </c>
      <c r="H360" s="1">
        <f>H$378*$N360</f>
        <v>57.654671540164713</v>
      </c>
      <c r="I360" s="1">
        <v>509</v>
      </c>
      <c r="J360" s="1">
        <v>337.70169067400002</v>
      </c>
      <c r="K360" s="1">
        <v>37.827465057399998</v>
      </c>
      <c r="L360" s="1">
        <f t="shared" si="16"/>
        <v>29.515570384493159</v>
      </c>
      <c r="M360" s="1">
        <f t="shared" si="16"/>
        <v>10.164880736938159</v>
      </c>
      <c r="N360" s="23">
        <f>4715/22</f>
        <v>214.31818181818181</v>
      </c>
      <c r="O360" s="1" t="s">
        <v>1035</v>
      </c>
      <c r="P360" s="1">
        <f t="shared" si="17"/>
        <v>135.16258771899601</v>
      </c>
    </row>
    <row r="361" spans="7:16" ht="15.75" x14ac:dyDescent="0.25">
      <c r="G361" s="1">
        <v>44.5056037903</v>
      </c>
      <c r="H361" s="23">
        <v>1027.8</v>
      </c>
      <c r="I361" s="1">
        <v>510</v>
      </c>
      <c r="J361" s="1">
        <v>57.846443176299999</v>
      </c>
      <c r="K361" s="1">
        <v>42.162040710399999</v>
      </c>
      <c r="L361" s="23">
        <v>530.29999999999995</v>
      </c>
      <c r="M361" s="23">
        <v>203.4</v>
      </c>
      <c r="N361" s="23">
        <v>3322.1</v>
      </c>
      <c r="P361" s="1">
        <f t="shared" si="17"/>
        <v>1803.6620407104001</v>
      </c>
    </row>
    <row r="362" spans="7:16" ht="15.75" x14ac:dyDescent="0.25">
      <c r="G362" s="1">
        <v>52.942539215099998</v>
      </c>
      <c r="H362" s="1">
        <f>H$378*$N362</f>
        <v>349.2540251389575</v>
      </c>
      <c r="I362" s="1">
        <v>511</v>
      </c>
      <c r="J362" s="1">
        <v>123.212219238</v>
      </c>
      <c r="K362" s="1">
        <v>47.947017669700003</v>
      </c>
      <c r="L362" s="1">
        <f>L$378*$N362</f>
        <v>178.79612329202408</v>
      </c>
      <c r="M362" s="1">
        <f>M$378*$N362</f>
        <v>61.575678389910429</v>
      </c>
      <c r="N362" s="23">
        <f>28562/22</f>
        <v>1298.2727272727273</v>
      </c>
      <c r="P362" s="1">
        <f t="shared" si="17"/>
        <v>637.57284449059205</v>
      </c>
    </row>
    <row r="363" spans="7:16" ht="15.75" x14ac:dyDescent="0.25">
      <c r="G363" s="1">
        <v>58.051994323700001</v>
      </c>
      <c r="H363" s="1">
        <f>H$378*$N363</f>
        <v>411.15178703425204</v>
      </c>
      <c r="I363" s="1">
        <v>512</v>
      </c>
      <c r="J363" s="1">
        <v>63.2472839355</v>
      </c>
      <c r="K363" s="1">
        <v>52.366146087600001</v>
      </c>
      <c r="L363" s="1">
        <f>L$378*$N363</f>
        <v>210.48388941849373</v>
      </c>
      <c r="M363" s="1">
        <f>M$378*$N363</f>
        <v>72.488642608442973</v>
      </c>
      <c r="N363" s="23">
        <f>33624/22</f>
        <v>1528.3636363636363</v>
      </c>
      <c r="P363" s="1">
        <f t="shared" si="17"/>
        <v>746.49046514878876</v>
      </c>
    </row>
    <row r="364" spans="7:16" ht="15.75" x14ac:dyDescent="0.25">
      <c r="G364" s="1">
        <v>72.976203918500005</v>
      </c>
      <c r="H364" s="23">
        <v>437.7</v>
      </c>
      <c r="I364" s="1">
        <v>513</v>
      </c>
      <c r="J364" s="1">
        <v>49.788276672400002</v>
      </c>
      <c r="K364" s="1">
        <v>68.411499023399998</v>
      </c>
      <c r="L364" s="23">
        <v>111.5</v>
      </c>
      <c r="M364" s="23">
        <v>0</v>
      </c>
      <c r="N364" s="23">
        <v>1197.9000000000001</v>
      </c>
      <c r="P364" s="1">
        <f t="shared" si="17"/>
        <v>617.61149902340003</v>
      </c>
    </row>
    <row r="365" spans="7:16" ht="15.75" x14ac:dyDescent="0.25">
      <c r="G365" s="1">
        <v>64.846916198700001</v>
      </c>
      <c r="H365" s="23">
        <v>1703.9</v>
      </c>
      <c r="I365" s="1">
        <v>514</v>
      </c>
      <c r="J365" s="1">
        <v>24.437952041599999</v>
      </c>
      <c r="K365" s="1">
        <v>59.1522483826</v>
      </c>
      <c r="L365" s="23">
        <v>936.4</v>
      </c>
      <c r="M365" s="23">
        <v>252.2</v>
      </c>
      <c r="N365" s="23">
        <v>6373.4</v>
      </c>
      <c r="P365" s="1">
        <f t="shared" si="17"/>
        <v>2951.6522483825997</v>
      </c>
    </row>
    <row r="366" spans="7:16" ht="15.75" x14ac:dyDescent="0.25">
      <c r="G366" s="1">
        <v>109.69436645499999</v>
      </c>
      <c r="H366" s="23">
        <v>1863.5</v>
      </c>
      <c r="I366" s="1">
        <v>515</v>
      </c>
      <c r="J366" s="1">
        <v>52.418052673299997</v>
      </c>
      <c r="K366" s="1">
        <v>97.028800964400006</v>
      </c>
      <c r="L366" s="23">
        <v>1044.0999999999999</v>
      </c>
      <c r="M366" s="23">
        <v>282</v>
      </c>
      <c r="N366" s="23">
        <v>7371.4</v>
      </c>
      <c r="P366" s="1">
        <f t="shared" si="17"/>
        <v>3286.6288009643999</v>
      </c>
    </row>
    <row r="367" spans="7:16" ht="15.75" x14ac:dyDescent="0.25">
      <c r="G367" s="1">
        <v>72.430099487299998</v>
      </c>
      <c r="H367" s="23">
        <v>1095.5999999999999</v>
      </c>
      <c r="I367" s="1">
        <v>516</v>
      </c>
      <c r="J367" s="1">
        <v>38.028560638400002</v>
      </c>
      <c r="K367" s="1">
        <v>62.403659820599998</v>
      </c>
      <c r="L367" s="23">
        <v>382.9</v>
      </c>
      <c r="M367" s="23">
        <v>122.6</v>
      </c>
      <c r="N367" s="23">
        <v>2455.5</v>
      </c>
      <c r="P367" s="1">
        <f t="shared" si="17"/>
        <v>1663.5036598205998</v>
      </c>
    </row>
    <row r="368" spans="7:16" ht="15.75" x14ac:dyDescent="0.25">
      <c r="G368" s="1">
        <v>74.212112426800005</v>
      </c>
      <c r="H368" s="23">
        <v>3.2</v>
      </c>
      <c r="I368" s="1">
        <v>517</v>
      </c>
      <c r="J368" s="1">
        <v>136.12123107900001</v>
      </c>
      <c r="K368" s="1">
        <v>69.880226135300006</v>
      </c>
      <c r="L368" s="23">
        <v>44</v>
      </c>
      <c r="M368" s="23">
        <v>8.8000000000000007</v>
      </c>
      <c r="N368" s="23">
        <v>422.4</v>
      </c>
      <c r="P368" s="1">
        <f t="shared" si="17"/>
        <v>125.88022613530001</v>
      </c>
    </row>
    <row r="369" spans="5:16" ht="15.75" x14ac:dyDescent="0.25">
      <c r="G369" s="1">
        <v>55.9144821167</v>
      </c>
      <c r="H369" s="23">
        <v>58.7</v>
      </c>
      <c r="I369" s="1">
        <v>518</v>
      </c>
      <c r="J369" s="1">
        <v>59.559173584</v>
      </c>
      <c r="K369" s="1">
        <v>51.8542861938</v>
      </c>
      <c r="L369" s="23">
        <v>46.6</v>
      </c>
      <c r="M369" s="23">
        <v>25.5</v>
      </c>
      <c r="N369" s="23">
        <v>655.9</v>
      </c>
      <c r="P369" s="1">
        <f t="shared" si="17"/>
        <v>182.6542861938</v>
      </c>
    </row>
    <row r="370" spans="5:16" ht="15.75" x14ac:dyDescent="0.25">
      <c r="G370" s="1">
        <v>53.839515685999999</v>
      </c>
      <c r="H370" s="23">
        <v>571.1</v>
      </c>
      <c r="I370" s="1">
        <v>519</v>
      </c>
      <c r="J370" s="1">
        <v>68.563545227099993</v>
      </c>
      <c r="K370" s="1">
        <v>49.922393798800002</v>
      </c>
      <c r="L370" s="23">
        <v>271.2</v>
      </c>
      <c r="M370" s="23">
        <v>171.3</v>
      </c>
      <c r="N370" s="23">
        <v>1827.2</v>
      </c>
    </row>
    <row r="371" spans="5:16" ht="15.75" x14ac:dyDescent="0.25">
      <c r="G371" s="1">
        <v>22.404464721699998</v>
      </c>
      <c r="H371" s="23">
        <v>431.6</v>
      </c>
      <c r="I371" s="1">
        <v>520</v>
      </c>
      <c r="J371" s="1">
        <v>17.816831588700001</v>
      </c>
      <c r="K371" s="1">
        <v>22.071666717500001</v>
      </c>
      <c r="L371" s="23">
        <v>266.3</v>
      </c>
      <c r="M371" s="23">
        <v>124</v>
      </c>
      <c r="N371" s="23">
        <v>2108.6999999999998</v>
      </c>
      <c r="P371" s="1">
        <f>F371+H371+K371+L371+M371</f>
        <v>843.97166671750006</v>
      </c>
    </row>
    <row r="372" spans="5:16" ht="15.75" x14ac:dyDescent="0.25">
      <c r="G372" s="1">
        <v>25.849773407000001</v>
      </c>
      <c r="H372" s="1">
        <f>H$378*$N372</f>
        <v>524.13782415644118</v>
      </c>
      <c r="I372" s="1">
        <v>521</v>
      </c>
      <c r="J372" s="1">
        <v>3.7219071388199998</v>
      </c>
      <c r="K372" s="1">
        <v>24.737369537399999</v>
      </c>
      <c r="L372" s="1">
        <f>L$378*$N372</f>
        <v>268.32564346997128</v>
      </c>
      <c r="M372" s="1">
        <f>M$378*$N372</f>
        <v>92.408790648593254</v>
      </c>
      <c r="N372" s="23">
        <f>42864/22</f>
        <v>1948.3636363636363</v>
      </c>
      <c r="P372" s="1">
        <f>F372+H372+K372+L372+M372</f>
        <v>909.60962781240573</v>
      </c>
    </row>
    <row r="373" spans="5:16" ht="15.75" x14ac:dyDescent="0.25">
      <c r="G373" s="1">
        <v>22.404464721699998</v>
      </c>
      <c r="H373" s="23">
        <v>2.9</v>
      </c>
      <c r="I373" s="1">
        <v>522</v>
      </c>
      <c r="J373" s="1">
        <v>8.9084157943700006</v>
      </c>
      <c r="K373" s="1">
        <v>22.071666717500001</v>
      </c>
      <c r="L373" s="23">
        <v>50.6</v>
      </c>
      <c r="M373" s="23">
        <v>78.900000000000006</v>
      </c>
      <c r="N373" s="23">
        <v>1015</v>
      </c>
      <c r="P373" s="1">
        <f>F373+H373+K373+L373+M373</f>
        <v>154.4716667175</v>
      </c>
    </row>
    <row r="374" spans="5:16" x14ac:dyDescent="0.25">
      <c r="G374" s="1">
        <v>47.822006225599999</v>
      </c>
      <c r="H374" s="20">
        <f>SUM(H358:H373)</f>
        <v>10101.636482585063</v>
      </c>
      <c r="I374" s="1">
        <v>523</v>
      </c>
      <c r="J374" s="1">
        <v>30.594442367599999</v>
      </c>
      <c r="K374" s="1">
        <v>46.614307403600002</v>
      </c>
      <c r="L374" s="20">
        <f>SUM(L358:L373)</f>
        <v>5171.4033682872578</v>
      </c>
      <c r="M374" s="20">
        <f>SUM(M358:M373)</f>
        <v>1780.9819629593753</v>
      </c>
      <c r="N374" s="20">
        <f>SUM(N358:N373)</f>
        <v>37550.545454545463</v>
      </c>
      <c r="P374" s="1">
        <f>F374+H374+K374+L374+M374</f>
        <v>17100.636121235297</v>
      </c>
    </row>
    <row r="375" spans="5:16" x14ac:dyDescent="0.25">
      <c r="G375" s="1">
        <v>18.811529159500001</v>
      </c>
      <c r="I375" s="1">
        <v>524</v>
      </c>
      <c r="J375" s="1">
        <v>4.0947184562699999</v>
      </c>
      <c r="K375" s="1">
        <v>18.0870571136</v>
      </c>
    </row>
    <row r="376" spans="5:16" x14ac:dyDescent="0.25">
      <c r="G376" s="1">
        <v>47.795120239299997</v>
      </c>
      <c r="I376" s="1">
        <v>525</v>
      </c>
      <c r="J376" s="1">
        <v>37.5605926514</v>
      </c>
      <c r="K376" s="1">
        <v>46.895034789999997</v>
      </c>
    </row>
    <row r="377" spans="5:16" x14ac:dyDescent="0.25">
      <c r="E377" s="20"/>
      <c r="G377" s="1">
        <v>97.200309753400006</v>
      </c>
      <c r="H377" s="20">
        <f>H361+H364+H365+H366+H367+H368+H369+H370+H371+H373</f>
        <v>7196</v>
      </c>
      <c r="I377" s="1">
        <v>526</v>
      </c>
      <c r="J377" s="1">
        <v>113.622741699</v>
      </c>
      <c r="K377" s="1">
        <v>90.513244628899997</v>
      </c>
      <c r="L377" s="20">
        <f>L361+L364+L365+L366+L367+L368+L369+L370+L371+L373</f>
        <v>3683.8999999999996</v>
      </c>
      <c r="M377" s="20">
        <f>M361+M364+M365+M366+M367+M368+M369+M370+M371+M373</f>
        <v>1268.7</v>
      </c>
      <c r="N377" s="20">
        <f>N361+N364+N365+N366+N367+N368+N369+N370+N371+N373</f>
        <v>26749.500000000004</v>
      </c>
    </row>
    <row r="378" spans="5:16" x14ac:dyDescent="0.25">
      <c r="G378" s="1">
        <v>31.918043136600001</v>
      </c>
      <c r="H378" s="1">
        <f>H377/$N377</f>
        <v>0.26901437410045043</v>
      </c>
      <c r="I378" s="1">
        <v>527</v>
      </c>
      <c r="J378" s="1">
        <v>33.721706390400001</v>
      </c>
      <c r="K378" s="1">
        <v>29.765897750899999</v>
      </c>
      <c r="L378" s="1">
        <f>L377/$N377</f>
        <v>0.13771846202732757</v>
      </c>
      <c r="M378" s="1">
        <f>M377/$N377</f>
        <v>4.742892390511972E-2</v>
      </c>
      <c r="N378" s="1">
        <f>F378+H378+K378+L378+M378</f>
        <v>30.220059510932895</v>
      </c>
    </row>
    <row r="379" spans="5:16" x14ac:dyDescent="0.25">
      <c r="G379" s="1">
        <v>27.9661235809</v>
      </c>
      <c r="I379" s="1">
        <v>528</v>
      </c>
      <c r="J379" s="1">
        <v>22.119277954099999</v>
      </c>
      <c r="K379" s="1">
        <v>27.865066528300002</v>
      </c>
    </row>
    <row r="380" spans="5:16" x14ac:dyDescent="0.25">
      <c r="G380" s="1">
        <v>36.9694252014</v>
      </c>
      <c r="H380" s="1">
        <f>H$378*$N378</f>
        <v>8.1296303946119775</v>
      </c>
      <c r="I380" s="1">
        <v>529</v>
      </c>
      <c r="J380" s="1">
        <v>34.700763702400003</v>
      </c>
      <c r="K380" s="1">
        <v>34.771652221700002</v>
      </c>
      <c r="L380" s="1">
        <f>L$378*$N378</f>
        <v>4.161860118219991</v>
      </c>
      <c r="M380" s="1">
        <f>M$378*$N378</f>
        <v>1.4333049029522258</v>
      </c>
      <c r="N380" s="1">
        <f>N378*$N378</f>
        <v>913.25199684432573</v>
      </c>
    </row>
    <row r="381" spans="5:16" x14ac:dyDescent="0.25">
      <c r="G381" s="1">
        <v>30.8980064392</v>
      </c>
      <c r="I381" s="1">
        <v>530</v>
      </c>
      <c r="J381" s="1">
        <v>48.271545410199998</v>
      </c>
      <c r="K381" s="1">
        <v>30.4779586792</v>
      </c>
    </row>
    <row r="382" spans="5:16" x14ac:dyDescent="0.25">
      <c r="G382" s="1">
        <v>47.889251709</v>
      </c>
      <c r="H382" s="20">
        <f>SUM(H358:H373)</f>
        <v>10101.636482585063</v>
      </c>
      <c r="I382" s="1">
        <v>531</v>
      </c>
      <c r="J382" s="1">
        <v>60.133491516100001</v>
      </c>
      <c r="K382" s="1">
        <v>45.0571327209</v>
      </c>
      <c r="L382" s="20">
        <f>SUM(L358:L373)</f>
        <v>5171.4033682872578</v>
      </c>
      <c r="M382" s="20">
        <f>SUM(M358:M373)</f>
        <v>1780.9819629593753</v>
      </c>
      <c r="N382" s="1">
        <f>F382+H382+K382+L382+M382</f>
        <v>17099.078946552596</v>
      </c>
      <c r="O382" s="1" t="s">
        <v>1036</v>
      </c>
    </row>
    <row r="383" spans="5:16" x14ac:dyDescent="0.25">
      <c r="G383" s="1">
        <v>45.089881896999998</v>
      </c>
      <c r="I383" s="1">
        <v>532</v>
      </c>
      <c r="J383" s="1">
        <v>64.409561157200002</v>
      </c>
      <c r="K383" s="1">
        <v>44.343841552699999</v>
      </c>
    </row>
    <row r="384" spans="5:16" x14ac:dyDescent="0.25">
      <c r="G384" s="1">
        <v>46.906269073499999</v>
      </c>
      <c r="I384" s="1">
        <v>533</v>
      </c>
      <c r="J384" s="1">
        <v>72.3226852417</v>
      </c>
      <c r="K384" s="1">
        <v>46.381175994899998</v>
      </c>
    </row>
    <row r="385" spans="7:11" x14ac:dyDescent="0.25">
      <c r="G385" s="1">
        <v>51.1960754395</v>
      </c>
      <c r="I385" s="1">
        <v>534</v>
      </c>
      <c r="J385" s="1">
        <v>56.633060455299997</v>
      </c>
      <c r="K385" s="1">
        <v>49.156234741200002</v>
      </c>
    </row>
    <row r="386" spans="7:11" x14ac:dyDescent="0.25">
      <c r="G386" s="1">
        <v>51.180007934599999</v>
      </c>
      <c r="I386" s="1">
        <v>535</v>
      </c>
      <c r="J386" s="1">
        <v>24.2732944489</v>
      </c>
      <c r="K386" s="1">
        <v>48.437400817899999</v>
      </c>
    </row>
    <row r="387" spans="7:11" x14ac:dyDescent="0.25">
      <c r="G387" s="1">
        <v>51.180007934599999</v>
      </c>
      <c r="I387" s="1">
        <v>536</v>
      </c>
      <c r="J387" s="1">
        <v>168.04589843799999</v>
      </c>
      <c r="K387" s="1">
        <v>48.437400817899999</v>
      </c>
    </row>
    <row r="388" spans="7:11" x14ac:dyDescent="0.25">
      <c r="G388" s="1">
        <v>63.658031463599997</v>
      </c>
      <c r="I388" s="1">
        <v>537</v>
      </c>
      <c r="J388" s="1">
        <v>459.48861694300001</v>
      </c>
      <c r="K388" s="1">
        <v>61.222381591800001</v>
      </c>
    </row>
    <row r="389" spans="7:11" x14ac:dyDescent="0.25">
      <c r="G389" s="1">
        <v>60.636615753199997</v>
      </c>
      <c r="I389" s="1">
        <v>538</v>
      </c>
      <c r="J389" s="1">
        <v>493.43374633799999</v>
      </c>
      <c r="K389" s="1">
        <v>59.792900085399999</v>
      </c>
    </row>
    <row r="390" spans="7:11" x14ac:dyDescent="0.25">
      <c r="G390" s="1">
        <v>50.142776489299997</v>
      </c>
      <c r="I390" s="1">
        <v>539</v>
      </c>
      <c r="J390" s="1">
        <v>54.856338501000003</v>
      </c>
      <c r="K390" s="1">
        <v>48.568691253700003</v>
      </c>
    </row>
    <row r="391" spans="7:11" x14ac:dyDescent="0.25">
      <c r="G391" s="1">
        <v>82.408958435100004</v>
      </c>
      <c r="I391" s="1">
        <v>540</v>
      </c>
      <c r="J391" s="1">
        <v>62.0321083069</v>
      </c>
      <c r="K391" s="1">
        <v>80.333137512199997</v>
      </c>
    </row>
    <row r="392" spans="7:11" x14ac:dyDescent="0.25">
      <c r="G392" s="1">
        <v>75.633605957</v>
      </c>
      <c r="I392" s="1">
        <v>541</v>
      </c>
      <c r="J392" s="1">
        <v>141.21946716299999</v>
      </c>
      <c r="K392" s="1">
        <v>74.509254455600001</v>
      </c>
    </row>
    <row r="393" spans="7:11" x14ac:dyDescent="0.25">
      <c r="G393" s="1">
        <v>64.2240524292</v>
      </c>
      <c r="I393" s="1">
        <v>542</v>
      </c>
      <c r="J393" s="1">
        <v>128.490600586</v>
      </c>
      <c r="K393" s="1">
        <v>61.654495239299997</v>
      </c>
    </row>
    <row r="394" spans="7:11" x14ac:dyDescent="0.25">
      <c r="G394" s="1">
        <v>86.497085571300005</v>
      </c>
      <c r="I394" s="1">
        <v>543</v>
      </c>
      <c r="J394" s="1">
        <v>131.05706787099999</v>
      </c>
      <c r="K394" s="1">
        <v>83.464508056599996</v>
      </c>
    </row>
    <row r="395" spans="7:11" x14ac:dyDescent="0.25">
      <c r="G395" s="1">
        <v>90.980987548800002</v>
      </c>
      <c r="I395" s="1">
        <v>544</v>
      </c>
      <c r="J395" s="1">
        <v>55.215694427499997</v>
      </c>
      <c r="K395" s="1">
        <v>85.732139587399999</v>
      </c>
    </row>
    <row r="396" spans="7:11" x14ac:dyDescent="0.25">
      <c r="G396" s="1">
        <v>73.812355041499998</v>
      </c>
      <c r="I396" s="1">
        <v>545</v>
      </c>
      <c r="J396" s="1">
        <v>68.210815429700006</v>
      </c>
      <c r="K396" s="1">
        <v>69.581031799300007</v>
      </c>
    </row>
    <row r="397" spans="7:11" x14ac:dyDescent="0.25">
      <c r="G397" s="1">
        <v>37.2562103271</v>
      </c>
      <c r="I397" s="1">
        <v>546</v>
      </c>
      <c r="J397" s="1">
        <v>116.097816467</v>
      </c>
      <c r="K397" s="1">
        <v>35.263595581099999</v>
      </c>
    </row>
    <row r="398" spans="7:11" x14ac:dyDescent="0.25">
      <c r="G398" s="1">
        <v>39.104202270499997</v>
      </c>
      <c r="I398" s="1">
        <v>547</v>
      </c>
      <c r="J398" s="1">
        <v>35.202854156500003</v>
      </c>
      <c r="K398" s="1">
        <v>35.050514221199997</v>
      </c>
    </row>
    <row r="399" spans="7:11" x14ac:dyDescent="0.25">
      <c r="G399" s="1">
        <v>39.104202270499997</v>
      </c>
      <c r="I399" s="1">
        <v>548</v>
      </c>
      <c r="J399" s="1">
        <v>35.202854156500003</v>
      </c>
      <c r="K399" s="1">
        <v>35.050514221199997</v>
      </c>
    </row>
    <row r="400" spans="7:11" x14ac:dyDescent="0.25">
      <c r="G400" s="1">
        <v>63.611339569099997</v>
      </c>
      <c r="I400" s="1">
        <v>549</v>
      </c>
      <c r="J400" s="1">
        <v>166.791091919</v>
      </c>
      <c r="K400" s="1">
        <v>60.7359542847</v>
      </c>
    </row>
    <row r="401" spans="7:11" x14ac:dyDescent="0.25">
      <c r="G401" s="1">
        <v>61.366985321000001</v>
      </c>
      <c r="I401" s="1">
        <v>550</v>
      </c>
      <c r="J401" s="1">
        <v>122.313461304</v>
      </c>
      <c r="K401" s="1">
        <v>58.515220642099997</v>
      </c>
    </row>
    <row r="402" spans="7:11" x14ac:dyDescent="0.25">
      <c r="G402" s="1">
        <v>63.611339569099997</v>
      </c>
      <c r="I402" s="1">
        <v>551</v>
      </c>
      <c r="J402" s="1">
        <v>40.771156310999999</v>
      </c>
      <c r="K402" s="1">
        <v>60.7359542847</v>
      </c>
    </row>
    <row r="403" spans="7:11" x14ac:dyDescent="0.25">
      <c r="G403" s="1">
        <v>61.366985321000001</v>
      </c>
      <c r="I403" s="1">
        <v>552</v>
      </c>
      <c r="J403" s="1">
        <v>61.156730651899998</v>
      </c>
      <c r="K403" s="1">
        <v>58.515220642099997</v>
      </c>
    </row>
    <row r="404" spans="7:11" x14ac:dyDescent="0.25">
      <c r="G404" s="1">
        <v>61.9820022583</v>
      </c>
      <c r="I404" s="1">
        <v>553</v>
      </c>
      <c r="J404" s="1">
        <v>494.16177368199999</v>
      </c>
      <c r="K404" s="1">
        <v>56.516532897899999</v>
      </c>
    </row>
    <row r="405" spans="7:11" x14ac:dyDescent="0.25">
      <c r="G405" s="1">
        <v>62.716903686499997</v>
      </c>
      <c r="I405" s="1">
        <v>554</v>
      </c>
      <c r="J405" s="1">
        <v>30.198772430399998</v>
      </c>
      <c r="K405" s="1">
        <v>57.257228851299999</v>
      </c>
    </row>
    <row r="406" spans="7:11" x14ac:dyDescent="0.25">
      <c r="G406" s="1">
        <v>43.350505828899998</v>
      </c>
      <c r="I406" s="1">
        <v>555</v>
      </c>
      <c r="J406" s="1">
        <v>792.88983154300001</v>
      </c>
      <c r="K406" s="1">
        <v>41.634494781500003</v>
      </c>
    </row>
    <row r="407" spans="7:11" x14ac:dyDescent="0.25">
      <c r="G407" s="1">
        <v>46.7397499084</v>
      </c>
      <c r="I407" s="1">
        <v>556</v>
      </c>
      <c r="J407" s="1">
        <v>99.466781616199995</v>
      </c>
      <c r="K407" s="1">
        <v>41.070491790799998</v>
      </c>
    </row>
    <row r="408" spans="7:11" x14ac:dyDescent="0.25">
      <c r="G408" s="1">
        <v>44.213741302499997</v>
      </c>
      <c r="I408" s="1">
        <v>557</v>
      </c>
      <c r="J408" s="1">
        <v>58.910484314000001</v>
      </c>
      <c r="K408" s="1">
        <v>38.558708190899999</v>
      </c>
    </row>
    <row r="409" spans="7:11" x14ac:dyDescent="0.25">
      <c r="G409" s="1">
        <v>48.009960174600003</v>
      </c>
      <c r="I409" s="1">
        <v>558</v>
      </c>
      <c r="J409" s="1">
        <v>166.86676025400001</v>
      </c>
      <c r="K409" s="1">
        <v>42.340705871600001</v>
      </c>
    </row>
    <row r="410" spans="7:11" x14ac:dyDescent="0.25">
      <c r="G410" s="1">
        <v>45.543743133500001</v>
      </c>
      <c r="I410" s="1">
        <v>559</v>
      </c>
      <c r="J410" s="1">
        <v>44.182865142799997</v>
      </c>
      <c r="K410" s="1">
        <v>39.888710021999998</v>
      </c>
    </row>
    <row r="411" spans="7:11" x14ac:dyDescent="0.25">
      <c r="G411" s="1">
        <v>56.2912940979</v>
      </c>
      <c r="I411" s="1">
        <v>560</v>
      </c>
      <c r="J411" s="1">
        <v>94.3681182861</v>
      </c>
      <c r="K411" s="1">
        <v>49.142585754400002</v>
      </c>
    </row>
    <row r="412" spans="7:11" x14ac:dyDescent="0.25">
      <c r="G412" s="1">
        <v>46.275577545200001</v>
      </c>
      <c r="I412" s="1">
        <v>561</v>
      </c>
      <c r="J412" s="1">
        <v>156.463378906</v>
      </c>
      <c r="K412" s="1">
        <v>45.284111022899999</v>
      </c>
    </row>
    <row r="413" spans="7:11" x14ac:dyDescent="0.25">
      <c r="G413" s="1">
        <v>69.996482849100005</v>
      </c>
      <c r="I413" s="1">
        <v>562</v>
      </c>
      <c r="J413" s="1">
        <v>58.812412262000002</v>
      </c>
      <c r="K413" s="1">
        <v>65.717277526900006</v>
      </c>
    </row>
    <row r="414" spans="7:11" x14ac:dyDescent="0.25">
      <c r="G414" s="1">
        <v>69.996482849100005</v>
      </c>
      <c r="I414" s="1">
        <v>563</v>
      </c>
      <c r="J414" s="1">
        <v>39.208278655999997</v>
      </c>
      <c r="K414" s="1">
        <v>65.717277526900006</v>
      </c>
    </row>
    <row r="415" spans="7:11" x14ac:dyDescent="0.25">
      <c r="G415" s="1">
        <v>78.348442077599998</v>
      </c>
      <c r="I415" s="1">
        <v>564</v>
      </c>
      <c r="J415" s="1">
        <v>15.0260295868</v>
      </c>
      <c r="K415" s="1">
        <v>71.778984069800003</v>
      </c>
    </row>
    <row r="416" spans="7:11" x14ac:dyDescent="0.25">
      <c r="G416" s="1">
        <v>77.992156982400004</v>
      </c>
      <c r="I416" s="1">
        <v>565</v>
      </c>
      <c r="J416" s="1">
        <v>59.801578521700002</v>
      </c>
      <c r="K416" s="1">
        <v>71.422698974599996</v>
      </c>
    </row>
    <row r="417" spans="7:11" x14ac:dyDescent="0.25">
      <c r="G417" s="1">
        <v>98.746063232400004</v>
      </c>
      <c r="I417" s="1">
        <v>566</v>
      </c>
      <c r="J417" s="1">
        <v>143.22413635300001</v>
      </c>
      <c r="K417" s="1">
        <v>94.578285217300007</v>
      </c>
    </row>
    <row r="418" spans="7:11" x14ac:dyDescent="0.25">
      <c r="G418" s="1">
        <v>98.746063232400004</v>
      </c>
      <c r="I418" s="1">
        <v>567</v>
      </c>
      <c r="J418" s="1">
        <v>71.612068176299999</v>
      </c>
      <c r="K418" s="1">
        <v>94.578285217300007</v>
      </c>
    </row>
    <row r="419" spans="7:11" x14ac:dyDescent="0.25">
      <c r="G419" s="1">
        <v>92.853057861300002</v>
      </c>
      <c r="I419" s="1">
        <v>568</v>
      </c>
      <c r="J419" s="1">
        <v>79.044883728000002</v>
      </c>
      <c r="K419" s="1">
        <v>89.304107665999993</v>
      </c>
    </row>
    <row r="420" spans="7:11" x14ac:dyDescent="0.25">
      <c r="G420" s="1">
        <v>92.353065490700004</v>
      </c>
      <c r="I420" s="1">
        <v>569</v>
      </c>
      <c r="J420" s="1">
        <v>19.912288665799998</v>
      </c>
      <c r="K420" s="1">
        <v>88.804107665999993</v>
      </c>
    </row>
    <row r="421" spans="7:11" x14ac:dyDescent="0.25">
      <c r="G421" s="1">
        <v>55.4534492493</v>
      </c>
      <c r="I421" s="1">
        <v>570</v>
      </c>
      <c r="J421" s="1">
        <v>31.272792816199999</v>
      </c>
      <c r="K421" s="1">
        <v>52.906124114999997</v>
      </c>
    </row>
    <row r="422" spans="7:11" x14ac:dyDescent="0.25">
      <c r="G422" s="1">
        <v>91.144371032699993</v>
      </c>
      <c r="I422" s="1">
        <v>571</v>
      </c>
      <c r="J422" s="1">
        <v>68.078872680700002</v>
      </c>
      <c r="K422" s="1">
        <v>81.148071289100002</v>
      </c>
    </row>
    <row r="423" spans="7:11" x14ac:dyDescent="0.25">
      <c r="G423" s="1">
        <v>90.444740295399995</v>
      </c>
      <c r="I423" s="1">
        <v>572</v>
      </c>
      <c r="J423" s="1">
        <v>98.976882934599999</v>
      </c>
      <c r="K423" s="1">
        <v>80.458839416499998</v>
      </c>
    </row>
    <row r="424" spans="7:11" x14ac:dyDescent="0.25">
      <c r="G424" s="1">
        <v>62.032390594500001</v>
      </c>
      <c r="I424" s="1">
        <v>573</v>
      </c>
      <c r="J424" s="1">
        <v>127.68834686300001</v>
      </c>
      <c r="K424" s="1">
        <v>55.642032623299997</v>
      </c>
    </row>
    <row r="425" spans="7:11" x14ac:dyDescent="0.25">
      <c r="G425" s="1">
        <v>64.109443664599993</v>
      </c>
      <c r="I425" s="1">
        <v>574</v>
      </c>
      <c r="J425" s="1">
        <v>79.754493713399995</v>
      </c>
      <c r="K425" s="1">
        <v>57.708713531500003</v>
      </c>
    </row>
    <row r="426" spans="7:11" x14ac:dyDescent="0.25">
      <c r="G426" s="1">
        <v>62.3878135681</v>
      </c>
      <c r="I426" s="1">
        <v>575</v>
      </c>
      <c r="J426" s="1">
        <v>26.584827423099998</v>
      </c>
      <c r="K426" s="1">
        <v>55.997913360600002</v>
      </c>
    </row>
    <row r="427" spans="7:11" x14ac:dyDescent="0.25">
      <c r="G427" s="1">
        <v>79.112457275400004</v>
      </c>
      <c r="I427" s="1">
        <v>576</v>
      </c>
      <c r="J427" s="1">
        <v>281.60183715800002</v>
      </c>
      <c r="K427" s="1">
        <v>73.681419372600004</v>
      </c>
    </row>
    <row r="428" spans="7:11" x14ac:dyDescent="0.25">
      <c r="G428" s="1">
        <v>57.522289276099997</v>
      </c>
      <c r="I428" s="1">
        <v>577</v>
      </c>
      <c r="J428" s="1">
        <v>14.1719636917</v>
      </c>
      <c r="K428" s="1">
        <v>47.854938507100002</v>
      </c>
    </row>
    <row r="429" spans="7:11" x14ac:dyDescent="0.25">
      <c r="G429" s="1">
        <v>8.00142860413</v>
      </c>
      <c r="I429" s="1">
        <v>578</v>
      </c>
      <c r="J429" s="1">
        <v>4.0103330612199999</v>
      </c>
      <c r="K429" s="1">
        <v>8.00142860413</v>
      </c>
    </row>
    <row r="430" spans="7:11" x14ac:dyDescent="0.25">
      <c r="G430" s="1">
        <v>47.686042785600002</v>
      </c>
      <c r="I430" s="1">
        <v>579</v>
      </c>
      <c r="J430" s="1">
        <v>129.389724731</v>
      </c>
      <c r="K430" s="1">
        <v>45.525802612299998</v>
      </c>
    </row>
    <row r="431" spans="7:11" x14ac:dyDescent="0.25">
      <c r="G431" s="1">
        <v>28.2741374969</v>
      </c>
      <c r="I431" s="1">
        <v>580</v>
      </c>
      <c r="J431" s="1">
        <v>1.70142817497</v>
      </c>
      <c r="K431" s="1">
        <v>26.294576644900001</v>
      </c>
    </row>
    <row r="432" spans="7:11" x14ac:dyDescent="0.25">
      <c r="G432" s="1">
        <v>47.419853210399999</v>
      </c>
      <c r="I432" s="1">
        <v>581</v>
      </c>
      <c r="J432" s="1">
        <v>75.739181518600006</v>
      </c>
      <c r="K432" s="1">
        <v>46.516235351600002</v>
      </c>
    </row>
    <row r="433" spans="7:11" x14ac:dyDescent="0.25">
      <c r="G433" s="1">
        <v>27.4837703705</v>
      </c>
      <c r="I433" s="1">
        <v>582</v>
      </c>
      <c r="J433" s="1">
        <v>0.60311901569399995</v>
      </c>
      <c r="K433" s="1">
        <v>26.5733966827</v>
      </c>
    </row>
    <row r="434" spans="7:11" x14ac:dyDescent="0.25">
      <c r="G434" s="1">
        <v>21.198902130099999</v>
      </c>
      <c r="I434" s="1">
        <v>583</v>
      </c>
      <c r="J434" s="1">
        <v>6.7892580032299996</v>
      </c>
      <c r="K434" s="1">
        <v>20.7643947601</v>
      </c>
    </row>
    <row r="435" spans="7:11" x14ac:dyDescent="0.25">
      <c r="G435" s="1">
        <v>33.094604492199998</v>
      </c>
      <c r="I435" s="1">
        <v>584</v>
      </c>
      <c r="J435" s="1">
        <v>22.6582374573</v>
      </c>
      <c r="K435" s="1">
        <v>30.4711112976</v>
      </c>
    </row>
    <row r="436" spans="7:11" x14ac:dyDescent="0.25">
      <c r="G436" s="1">
        <v>26.872005462600001</v>
      </c>
      <c r="I436" s="1">
        <v>585</v>
      </c>
      <c r="J436" s="1">
        <v>0.35482889413800001</v>
      </c>
      <c r="K436" s="1">
        <v>26.271167755099999</v>
      </c>
    </row>
    <row r="437" spans="7:11" x14ac:dyDescent="0.25">
      <c r="G437" s="1">
        <v>1.79884970188</v>
      </c>
      <c r="I437" s="1">
        <v>586</v>
      </c>
      <c r="J437" s="1">
        <v>0</v>
      </c>
      <c r="K437" s="1">
        <v>1.79884970188</v>
      </c>
    </row>
    <row r="438" spans="7:11" x14ac:dyDescent="0.25">
      <c r="G438" s="1">
        <v>5.4187488555899996</v>
      </c>
      <c r="I438" s="1">
        <v>587</v>
      </c>
      <c r="J438" s="1">
        <v>0</v>
      </c>
      <c r="K438" s="1">
        <v>5.4160432815600004</v>
      </c>
    </row>
    <row r="439" spans="7:11" x14ac:dyDescent="0.25">
      <c r="G439" s="1">
        <v>52.963390350300003</v>
      </c>
      <c r="I439" s="1">
        <v>588</v>
      </c>
      <c r="J439" s="1">
        <v>3.9546871185299999</v>
      </c>
      <c r="K439" s="1">
        <v>52.031234741200002</v>
      </c>
    </row>
    <row r="440" spans="7:11" x14ac:dyDescent="0.25">
      <c r="G440" s="1">
        <v>55.729988098100002</v>
      </c>
      <c r="I440" s="1">
        <v>589</v>
      </c>
      <c r="J440" s="1">
        <v>0.29188948869699999</v>
      </c>
      <c r="K440" s="1">
        <v>53.569141387899997</v>
      </c>
    </row>
    <row r="441" spans="7:11" x14ac:dyDescent="0.25">
      <c r="G441" s="1">
        <v>38.770004272500003</v>
      </c>
      <c r="I441" s="1">
        <v>590</v>
      </c>
      <c r="J441" s="1">
        <v>3.84731984138</v>
      </c>
      <c r="K441" s="1">
        <v>37.0744972229</v>
      </c>
    </row>
    <row r="442" spans="7:11" x14ac:dyDescent="0.25">
      <c r="G442" s="1">
        <v>37.108665466300003</v>
      </c>
      <c r="I442" s="1">
        <v>591</v>
      </c>
      <c r="J442" s="1">
        <v>9.6900081634500008</v>
      </c>
      <c r="K442" s="1">
        <v>37.040199279799999</v>
      </c>
    </row>
    <row r="443" spans="7:11" x14ac:dyDescent="0.25">
      <c r="G443" s="1">
        <v>29.485033035299999</v>
      </c>
      <c r="I443" s="1">
        <v>592</v>
      </c>
      <c r="J443" s="1">
        <v>4.4906544685399998</v>
      </c>
      <c r="K443" s="1">
        <v>29.204217910800001</v>
      </c>
    </row>
    <row r="444" spans="7:11" x14ac:dyDescent="0.25">
      <c r="G444" s="1">
        <v>16.8245544434</v>
      </c>
      <c r="I444" s="1">
        <v>593</v>
      </c>
      <c r="J444" s="1">
        <v>10.8518066406</v>
      </c>
      <c r="K444" s="1">
        <v>15.568743705699999</v>
      </c>
    </row>
    <row r="445" spans="7:11" x14ac:dyDescent="0.25">
      <c r="G445" s="1">
        <v>10.229552268999999</v>
      </c>
      <c r="I445" s="1">
        <v>594</v>
      </c>
      <c r="J445" s="1">
        <v>11.2449903488</v>
      </c>
      <c r="K445" s="1">
        <v>10.216415405299999</v>
      </c>
    </row>
    <row r="446" spans="7:11" x14ac:dyDescent="0.25">
      <c r="G446" s="1">
        <v>28.067934036299999</v>
      </c>
      <c r="I446" s="1">
        <v>595</v>
      </c>
      <c r="J446" s="1">
        <v>39.865478515600003</v>
      </c>
      <c r="K446" s="1">
        <v>27.959253311200001</v>
      </c>
    </row>
    <row r="447" spans="7:11" x14ac:dyDescent="0.25">
      <c r="G447" s="1">
        <v>28.382192611699999</v>
      </c>
      <c r="I447" s="1">
        <v>596</v>
      </c>
      <c r="J447" s="1">
        <v>24.3159751892</v>
      </c>
      <c r="K447" s="1">
        <v>27.5107421875</v>
      </c>
    </row>
    <row r="448" spans="7:11" x14ac:dyDescent="0.25">
      <c r="G448" s="1">
        <v>21.022710800199999</v>
      </c>
      <c r="I448" s="1">
        <v>597</v>
      </c>
      <c r="J448" s="1">
        <v>1.0632201433199999</v>
      </c>
      <c r="K448" s="1">
        <v>20.589477539099999</v>
      </c>
    </row>
    <row r="449" spans="7:11" x14ac:dyDescent="0.25">
      <c r="G449" s="1">
        <v>16.065702438399999</v>
      </c>
      <c r="I449" s="1">
        <v>598</v>
      </c>
      <c r="J449" s="1">
        <v>9.2493991851799997</v>
      </c>
      <c r="K449" s="1">
        <v>15.915130615200001</v>
      </c>
    </row>
    <row r="450" spans="7:11" x14ac:dyDescent="0.25">
      <c r="G450" s="1">
        <v>25.777894973799999</v>
      </c>
      <c r="I450" s="1">
        <v>599</v>
      </c>
      <c r="J450" s="1">
        <v>1.55666446686</v>
      </c>
      <c r="K450" s="1">
        <v>25.371925353999998</v>
      </c>
    </row>
    <row r="451" spans="7:11" x14ac:dyDescent="0.25">
      <c r="G451" s="1">
        <v>23.745321273799998</v>
      </c>
      <c r="I451" s="1">
        <v>600</v>
      </c>
      <c r="J451" s="1">
        <v>10.200205802899999</v>
      </c>
      <c r="K451" s="1">
        <v>23.317726135299999</v>
      </c>
    </row>
    <row r="452" spans="7:11" x14ac:dyDescent="0.25">
      <c r="G452" s="1">
        <v>20.472009658800001</v>
      </c>
      <c r="I452" s="1">
        <v>601</v>
      </c>
      <c r="J452" s="1">
        <v>6.9376983642600001</v>
      </c>
      <c r="K452" s="1">
        <v>20.137590408299999</v>
      </c>
    </row>
    <row r="453" spans="7:11" x14ac:dyDescent="0.25">
      <c r="G453" s="1">
        <v>17.934686660800001</v>
      </c>
      <c r="I453" s="1">
        <v>602</v>
      </c>
      <c r="J453" s="1">
        <v>2.5321304798100002</v>
      </c>
      <c r="K453" s="1">
        <v>17.711463928200001</v>
      </c>
    </row>
    <row r="454" spans="7:11" x14ac:dyDescent="0.25">
      <c r="G454" s="1">
        <v>53.318328857399997</v>
      </c>
      <c r="I454" s="1">
        <v>603</v>
      </c>
      <c r="J454" s="1">
        <v>6.87504196167</v>
      </c>
      <c r="K454" s="1">
        <v>49.277118682900003</v>
      </c>
    </row>
    <row r="455" spans="7:11" x14ac:dyDescent="0.25">
      <c r="G455" s="1">
        <v>39.820220947300001</v>
      </c>
      <c r="I455" s="1">
        <v>604</v>
      </c>
      <c r="J455" s="1">
        <v>2.7497129440300001</v>
      </c>
      <c r="K455" s="1">
        <v>39.751773834200002</v>
      </c>
    </row>
    <row r="456" spans="7:11" x14ac:dyDescent="0.25">
      <c r="G456" s="1">
        <v>46.198890685999999</v>
      </c>
      <c r="I456" s="1">
        <v>605</v>
      </c>
      <c r="J456" s="1">
        <v>1.95501327515</v>
      </c>
      <c r="K456" s="1">
        <v>42.164844512899997</v>
      </c>
    </row>
    <row r="457" spans="7:11" x14ac:dyDescent="0.25">
      <c r="G457" s="1">
        <v>28.791309356700001</v>
      </c>
      <c r="I457" s="1">
        <v>606</v>
      </c>
      <c r="J457" s="1">
        <v>3.5513455867800001</v>
      </c>
      <c r="K457" s="1">
        <v>27.961189269999998</v>
      </c>
    </row>
    <row r="458" spans="7:11" x14ac:dyDescent="0.25">
      <c r="G458" s="1">
        <v>23.3971004486</v>
      </c>
      <c r="I458" s="1">
        <v>607</v>
      </c>
      <c r="J458" s="1">
        <v>2.20757961273</v>
      </c>
      <c r="K458" s="1">
        <v>23.2651329041</v>
      </c>
    </row>
    <row r="459" spans="7:11" x14ac:dyDescent="0.25">
      <c r="G459" s="1">
        <v>25.096429824800001</v>
      </c>
      <c r="I459" s="1">
        <v>608</v>
      </c>
      <c r="J459" s="1">
        <v>4.4151592254600001</v>
      </c>
      <c r="K459" s="1">
        <v>24.964464187600001</v>
      </c>
    </row>
    <row r="460" spans="7:11" x14ac:dyDescent="0.25">
      <c r="G460" s="1">
        <v>12.698188781700001</v>
      </c>
      <c r="I460" s="1">
        <v>609</v>
      </c>
      <c r="J460" s="1">
        <v>0</v>
      </c>
      <c r="K460" s="1">
        <v>12.701297759999999</v>
      </c>
    </row>
    <row r="461" spans="7:11" x14ac:dyDescent="0.25">
      <c r="G461" s="1">
        <v>17.1649208069</v>
      </c>
      <c r="I461" s="1">
        <v>610</v>
      </c>
      <c r="J461" s="1">
        <v>5.0524864196800001</v>
      </c>
      <c r="K461" s="1">
        <v>15.794095992999999</v>
      </c>
    </row>
    <row r="462" spans="7:11" x14ac:dyDescent="0.25">
      <c r="G462" s="1">
        <v>21.052560806300001</v>
      </c>
      <c r="I462" s="1">
        <v>611</v>
      </c>
      <c r="J462" s="1">
        <v>0.44576129317300001</v>
      </c>
      <c r="K462" s="1">
        <v>20.841896057100001</v>
      </c>
    </row>
    <row r="463" spans="7:11" x14ac:dyDescent="0.25">
      <c r="G463" s="1">
        <v>20.893499374400001</v>
      </c>
      <c r="I463" s="1">
        <v>612</v>
      </c>
      <c r="J463" s="1">
        <v>4.61000823975</v>
      </c>
      <c r="K463" s="1">
        <v>20.092004776</v>
      </c>
    </row>
    <row r="464" spans="7:11" x14ac:dyDescent="0.25">
      <c r="G464" s="1">
        <v>43.011611938500003</v>
      </c>
      <c r="I464" s="1">
        <v>613</v>
      </c>
      <c r="J464" s="1">
        <v>23.445533752399999</v>
      </c>
      <c r="K464" s="1">
        <v>42.445713043200001</v>
      </c>
    </row>
    <row r="465" spans="7:11" x14ac:dyDescent="0.25">
      <c r="G465" s="1">
        <v>44.871826171899997</v>
      </c>
      <c r="I465" s="1">
        <v>614</v>
      </c>
      <c r="J465" s="1">
        <v>47.228759765600003</v>
      </c>
      <c r="K465" s="1">
        <v>43.455245971700002</v>
      </c>
    </row>
    <row r="466" spans="7:11" x14ac:dyDescent="0.25">
      <c r="G466" s="1">
        <v>28.153074264499999</v>
      </c>
      <c r="I466" s="1">
        <v>615</v>
      </c>
      <c r="J466" s="1">
        <v>10.4859476089</v>
      </c>
      <c r="K466" s="1">
        <v>27.695678710900001</v>
      </c>
    </row>
    <row r="467" spans="7:11" x14ac:dyDescent="0.25">
      <c r="G467" s="1">
        <v>25.3919029236</v>
      </c>
      <c r="I467" s="1">
        <v>616</v>
      </c>
      <c r="J467" s="1">
        <v>2.0624182224299998</v>
      </c>
      <c r="K467" s="1">
        <v>24.988101959200002</v>
      </c>
    </row>
    <row r="468" spans="7:11" x14ac:dyDescent="0.25">
      <c r="G468" s="1">
        <v>26.771020889300001</v>
      </c>
      <c r="I468" s="1">
        <v>617</v>
      </c>
      <c r="J468" s="1">
        <v>24.2011375427</v>
      </c>
      <c r="K468" s="1">
        <v>26.620752334599999</v>
      </c>
    </row>
    <row r="469" spans="7:11" x14ac:dyDescent="0.25">
      <c r="G469" s="1">
        <v>51.225933075</v>
      </c>
      <c r="I469" s="1">
        <v>618</v>
      </c>
      <c r="J469" s="1">
        <v>16.438579559299999</v>
      </c>
      <c r="K469" s="1">
        <v>50.671169280999997</v>
      </c>
    </row>
    <row r="470" spans="7:11" x14ac:dyDescent="0.25">
      <c r="G470" s="1">
        <v>48.765785217299999</v>
      </c>
      <c r="I470" s="1">
        <v>619</v>
      </c>
      <c r="J470" s="1">
        <v>8.2029209136999999</v>
      </c>
      <c r="K470" s="1">
        <v>48.371387481699998</v>
      </c>
    </row>
    <row r="471" spans="7:11" x14ac:dyDescent="0.25">
      <c r="G471" s="1">
        <v>55.828128814700001</v>
      </c>
      <c r="I471" s="1">
        <v>620</v>
      </c>
      <c r="J471" s="1">
        <v>3.3968892097499999</v>
      </c>
      <c r="K471" s="1">
        <v>53.148990631099998</v>
      </c>
    </row>
    <row r="472" spans="7:11" x14ac:dyDescent="0.25">
      <c r="G472" s="1">
        <v>50.613033294700003</v>
      </c>
      <c r="I472" s="1">
        <v>621</v>
      </c>
      <c r="J472" s="1">
        <v>6.7937784194899997</v>
      </c>
      <c r="K472" s="1">
        <v>48.185634612999998</v>
      </c>
    </row>
    <row r="473" spans="7:11" x14ac:dyDescent="0.25">
      <c r="G473" s="1">
        <v>67.180053710899998</v>
      </c>
      <c r="I473" s="1">
        <v>622</v>
      </c>
      <c r="J473" s="1">
        <v>8.0424499511699992</v>
      </c>
      <c r="K473" s="1">
        <v>64.513153076199998</v>
      </c>
    </row>
    <row r="474" spans="7:11" x14ac:dyDescent="0.25">
      <c r="G474" s="1">
        <v>75.740310668899994</v>
      </c>
      <c r="I474" s="1">
        <v>623</v>
      </c>
      <c r="J474" s="1">
        <v>7.5530786514299999</v>
      </c>
      <c r="K474" s="1">
        <v>69.304145813000005</v>
      </c>
    </row>
    <row r="475" spans="7:11" x14ac:dyDescent="0.25">
      <c r="G475" s="1">
        <v>38.419563293499998</v>
      </c>
      <c r="I475" s="1">
        <v>624</v>
      </c>
      <c r="J475" s="1">
        <v>36.616897582999997</v>
      </c>
      <c r="K475" s="1">
        <v>37.691047668499998</v>
      </c>
    </row>
    <row r="476" spans="7:11" x14ac:dyDescent="0.25">
      <c r="G476" s="1">
        <v>42.169349670400003</v>
      </c>
      <c r="I476" s="1">
        <v>625</v>
      </c>
      <c r="J476" s="1">
        <v>25.1283378601</v>
      </c>
      <c r="K476" s="1">
        <v>40.877368926999999</v>
      </c>
    </row>
    <row r="477" spans="7:11" x14ac:dyDescent="0.25">
      <c r="G477" s="1">
        <v>61.520576477100001</v>
      </c>
      <c r="I477" s="1">
        <v>626</v>
      </c>
      <c r="J477" s="1">
        <v>30.850929260299999</v>
      </c>
      <c r="K477" s="1">
        <v>52.036270141599999</v>
      </c>
    </row>
    <row r="478" spans="7:11" x14ac:dyDescent="0.25">
      <c r="G478" s="1">
        <v>25.190000534100001</v>
      </c>
      <c r="I478" s="1">
        <v>627</v>
      </c>
      <c r="J478" s="1">
        <v>113.18838501</v>
      </c>
      <c r="K478" s="1">
        <v>25.190000534100001</v>
      </c>
    </row>
    <row r="479" spans="7:11" x14ac:dyDescent="0.25">
      <c r="G479" s="1">
        <v>25.190000534100001</v>
      </c>
      <c r="I479" s="1">
        <v>628</v>
      </c>
      <c r="J479" s="1">
        <v>5.33333301544</v>
      </c>
      <c r="K479" s="1">
        <v>25.190000534100001</v>
      </c>
    </row>
    <row r="480" spans="7:11" x14ac:dyDescent="0.25">
      <c r="G480" s="1">
        <v>66.405509948700001</v>
      </c>
      <c r="I480" s="1">
        <v>629</v>
      </c>
      <c r="J480" s="1">
        <v>10.769262313800001</v>
      </c>
      <c r="K480" s="1">
        <v>60.557449340799998</v>
      </c>
    </row>
    <row r="481" spans="7:11" x14ac:dyDescent="0.25">
      <c r="G481" s="1">
        <v>52.102142334</v>
      </c>
      <c r="I481" s="1">
        <v>630</v>
      </c>
      <c r="J481" s="1">
        <v>0.68200528621699996</v>
      </c>
      <c r="K481" s="1">
        <v>47.651168823200003</v>
      </c>
    </row>
    <row r="482" spans="7:11" x14ac:dyDescent="0.25">
      <c r="G482" s="1">
        <v>61.970767974899999</v>
      </c>
      <c r="I482" s="1">
        <v>631</v>
      </c>
      <c r="J482" s="1">
        <v>1.3653182983400001</v>
      </c>
      <c r="K482" s="1">
        <v>57.574768066399997</v>
      </c>
    </row>
    <row r="483" spans="7:11" x14ac:dyDescent="0.25">
      <c r="G483" s="1">
        <v>55.882598877</v>
      </c>
      <c r="I483" s="1">
        <v>632</v>
      </c>
      <c r="J483" s="1">
        <v>0.35263276100199997</v>
      </c>
      <c r="K483" s="1">
        <v>53.854125976600002</v>
      </c>
    </row>
    <row r="484" spans="7:11" x14ac:dyDescent="0.25">
      <c r="G484" s="1">
        <v>64.101593017599996</v>
      </c>
      <c r="I484" s="1">
        <v>633</v>
      </c>
      <c r="J484" s="1">
        <v>0.66377121210099999</v>
      </c>
      <c r="K484" s="1">
        <v>57.371879577599998</v>
      </c>
    </row>
    <row r="485" spans="7:11" x14ac:dyDescent="0.25">
      <c r="G485" s="1">
        <v>78.667953491199995</v>
      </c>
      <c r="I485" s="1">
        <v>634</v>
      </c>
      <c r="J485" s="1">
        <v>1.5769572258</v>
      </c>
      <c r="K485" s="1">
        <v>77.366348266599999</v>
      </c>
    </row>
    <row r="486" spans="7:11" x14ac:dyDescent="0.25">
      <c r="G486" s="1">
        <v>50.497898101799997</v>
      </c>
      <c r="I486" s="1">
        <v>635</v>
      </c>
      <c r="J486" s="1">
        <v>1.92010259628</v>
      </c>
      <c r="K486" s="1">
        <v>50.169864654500003</v>
      </c>
    </row>
    <row r="487" spans="7:11" x14ac:dyDescent="0.25">
      <c r="G487" s="1">
        <v>61.8324508667</v>
      </c>
      <c r="I487" s="1">
        <v>636</v>
      </c>
      <c r="J487" s="1">
        <v>30.385179519699999</v>
      </c>
      <c r="K487" s="1">
        <v>53.275627136200001</v>
      </c>
    </row>
    <row r="488" spans="7:11" x14ac:dyDescent="0.25">
      <c r="G488" s="1">
        <v>89.989715576199998</v>
      </c>
      <c r="I488" s="1">
        <v>637</v>
      </c>
      <c r="J488" s="1">
        <v>44.092086792000003</v>
      </c>
      <c r="K488" s="1">
        <v>79.288719177199994</v>
      </c>
    </row>
    <row r="489" spans="7:11" x14ac:dyDescent="0.25">
      <c r="G489" s="1">
        <v>53.959884643599999</v>
      </c>
      <c r="I489" s="1">
        <v>638</v>
      </c>
      <c r="J489" s="1">
        <v>8.9029340743999992</v>
      </c>
      <c r="K489" s="1">
        <v>48.136379241900002</v>
      </c>
    </row>
    <row r="490" spans="7:11" x14ac:dyDescent="0.25">
      <c r="G490" s="1">
        <v>71.434669494600001</v>
      </c>
      <c r="I490" s="1">
        <v>639</v>
      </c>
      <c r="J490" s="1">
        <v>27.5402526855</v>
      </c>
      <c r="K490" s="1">
        <v>65.766159057600007</v>
      </c>
    </row>
    <row r="491" spans="7:11" x14ac:dyDescent="0.25">
      <c r="G491" s="1">
        <v>56.923835754400002</v>
      </c>
      <c r="I491" s="1">
        <v>640</v>
      </c>
      <c r="J491" s="1">
        <v>40.695423126199998</v>
      </c>
      <c r="K491" s="1">
        <v>48.2350006104</v>
      </c>
    </row>
    <row r="492" spans="7:11" x14ac:dyDescent="0.25">
      <c r="G492" s="1">
        <v>44.574081420900001</v>
      </c>
      <c r="I492" s="1">
        <v>641</v>
      </c>
      <c r="J492" s="1">
        <v>48.6161155701</v>
      </c>
      <c r="K492" s="1">
        <v>37.943775176999999</v>
      </c>
    </row>
    <row r="493" spans="7:11" x14ac:dyDescent="0.25">
      <c r="G493" s="1">
        <v>46.991035461400003</v>
      </c>
      <c r="I493" s="1">
        <v>642</v>
      </c>
      <c r="J493" s="1">
        <v>38.538928985600002</v>
      </c>
      <c r="K493" s="1">
        <v>41.187862396200003</v>
      </c>
    </row>
    <row r="494" spans="7:11" x14ac:dyDescent="0.25">
      <c r="G494" s="1">
        <v>78.623039245599998</v>
      </c>
      <c r="I494" s="1">
        <v>643</v>
      </c>
      <c r="J494" s="1">
        <v>27.4399623871</v>
      </c>
      <c r="K494" s="1">
        <v>67.784019470199993</v>
      </c>
    </row>
    <row r="495" spans="7:11" x14ac:dyDescent="0.25">
      <c r="G495" s="1">
        <v>59.470481872599997</v>
      </c>
      <c r="I495" s="1">
        <v>644</v>
      </c>
      <c r="J495" s="1">
        <v>23.612552642800001</v>
      </c>
      <c r="K495" s="1">
        <v>50.554649353000002</v>
      </c>
    </row>
    <row r="496" spans="7:11" x14ac:dyDescent="0.25">
      <c r="G496" s="1">
        <v>63.669082641599999</v>
      </c>
      <c r="I496" s="1">
        <v>645</v>
      </c>
      <c r="J496" s="1">
        <v>378.831298828</v>
      </c>
      <c r="K496" s="1">
        <v>62.903713226299999</v>
      </c>
    </row>
    <row r="497" spans="7:11" x14ac:dyDescent="0.25">
      <c r="G497" s="1">
        <v>64.854965210000003</v>
      </c>
      <c r="I497" s="1">
        <v>646</v>
      </c>
      <c r="J497" s="1">
        <v>291.28067016599999</v>
      </c>
      <c r="K497" s="1">
        <v>63.501861572300001</v>
      </c>
    </row>
    <row r="498" spans="7:11" x14ac:dyDescent="0.25">
      <c r="G498" s="1">
        <v>51.892528533899998</v>
      </c>
      <c r="I498" s="1">
        <v>647</v>
      </c>
      <c r="J498" s="1">
        <v>232.15028381299999</v>
      </c>
      <c r="K498" s="1">
        <v>48.794589996299997</v>
      </c>
    </row>
    <row r="499" spans="7:11" x14ac:dyDescent="0.25">
      <c r="G499" s="1">
        <v>55.746742248499999</v>
      </c>
      <c r="I499" s="1">
        <v>648</v>
      </c>
      <c r="J499" s="1">
        <v>319.56405639600001</v>
      </c>
      <c r="K499" s="1">
        <v>50.3696250916</v>
      </c>
    </row>
    <row r="500" spans="7:11" x14ac:dyDescent="0.25">
      <c r="G500" s="1">
        <v>46.8231697083</v>
      </c>
      <c r="I500" s="1">
        <v>649</v>
      </c>
      <c r="J500" s="1">
        <v>209.21939086899999</v>
      </c>
      <c r="K500" s="1">
        <v>44.717082977300002</v>
      </c>
    </row>
    <row r="501" spans="7:11" x14ac:dyDescent="0.25">
      <c r="G501" s="1">
        <v>96.314125060999999</v>
      </c>
      <c r="I501" s="1">
        <v>651</v>
      </c>
      <c r="J501" s="1">
        <v>16.6919517517</v>
      </c>
      <c r="K501" s="1">
        <v>85.132530212399999</v>
      </c>
    </row>
    <row r="502" spans="7:11" x14ac:dyDescent="0.25">
      <c r="G502" s="1">
        <v>45.296928405800003</v>
      </c>
      <c r="I502" s="1">
        <v>652</v>
      </c>
      <c r="J502" s="1">
        <v>193.89154052699999</v>
      </c>
      <c r="K502" s="1">
        <v>42.624401092500001</v>
      </c>
    </row>
    <row r="503" spans="7:11" x14ac:dyDescent="0.25">
      <c r="G503" s="1">
        <v>62.532814025900002</v>
      </c>
      <c r="I503" s="1">
        <v>653</v>
      </c>
      <c r="J503" s="1">
        <v>47.780990600599999</v>
      </c>
      <c r="K503" s="1">
        <v>52.472732543900001</v>
      </c>
    </row>
    <row r="504" spans="7:11" x14ac:dyDescent="0.25">
      <c r="G504" s="1">
        <v>64.465568542499994</v>
      </c>
      <c r="I504" s="1">
        <v>654</v>
      </c>
      <c r="J504" s="1">
        <v>15.061408996600001</v>
      </c>
      <c r="K504" s="1">
        <v>55.041042327900001</v>
      </c>
    </row>
    <row r="505" spans="7:11" x14ac:dyDescent="0.25">
      <c r="G505" s="1">
        <v>67.130493164100002</v>
      </c>
      <c r="I505" s="1">
        <v>655</v>
      </c>
      <c r="J505" s="1">
        <v>61.137413024899999</v>
      </c>
      <c r="K505" s="1">
        <v>64.099266052199994</v>
      </c>
    </row>
    <row r="506" spans="7:11" x14ac:dyDescent="0.25">
      <c r="G506" s="1">
        <v>84.327865600600006</v>
      </c>
      <c r="I506" s="1">
        <v>656</v>
      </c>
      <c r="J506" s="1">
        <v>565.84844970699999</v>
      </c>
      <c r="K506" s="1">
        <v>72.830741882300003</v>
      </c>
    </row>
    <row r="507" spans="7:11" x14ac:dyDescent="0.25">
      <c r="G507" s="1">
        <v>69.371910095199993</v>
      </c>
      <c r="I507" s="1">
        <v>657</v>
      </c>
      <c r="J507" s="1">
        <v>64.714508056599996</v>
      </c>
      <c r="K507" s="1">
        <v>60.818187713599997</v>
      </c>
    </row>
    <row r="508" spans="7:11" x14ac:dyDescent="0.25">
      <c r="G508" s="1">
        <v>69.020896911600005</v>
      </c>
      <c r="I508" s="1">
        <v>658</v>
      </c>
      <c r="J508" s="1">
        <v>20.028440475499998</v>
      </c>
      <c r="K508" s="1">
        <v>65.082305908199999</v>
      </c>
    </row>
    <row r="509" spans="7:11" x14ac:dyDescent="0.25">
      <c r="G509" s="1">
        <v>76.191154479999994</v>
      </c>
      <c r="I509" s="1">
        <v>659</v>
      </c>
      <c r="J509" s="1">
        <v>53.488590240500002</v>
      </c>
      <c r="K509" s="1">
        <v>65.113822936999995</v>
      </c>
    </row>
    <row r="510" spans="7:11" x14ac:dyDescent="0.25">
      <c r="G510" s="1">
        <v>91.685256957999997</v>
      </c>
      <c r="I510" s="1">
        <v>660</v>
      </c>
      <c r="J510" s="1">
        <v>15.6211500168</v>
      </c>
      <c r="K510" s="1">
        <v>78.743476867699997</v>
      </c>
    </row>
    <row r="511" spans="7:11" x14ac:dyDescent="0.25">
      <c r="G511" s="1">
        <v>116.07747650100001</v>
      </c>
      <c r="I511" s="1">
        <v>661</v>
      </c>
      <c r="J511" s="1">
        <v>4.4922819137600003</v>
      </c>
      <c r="K511" s="1">
        <v>100.62766265899999</v>
      </c>
    </row>
    <row r="512" spans="7:11" x14ac:dyDescent="0.25">
      <c r="G512" s="1">
        <v>108.79365539600001</v>
      </c>
      <c r="I512" s="1">
        <v>662</v>
      </c>
      <c r="J512" s="1">
        <v>147.44039917000001</v>
      </c>
      <c r="K512" s="1">
        <v>94.972595214799995</v>
      </c>
    </row>
    <row r="513" spans="7:11" x14ac:dyDescent="0.25">
      <c r="G513" s="1">
        <v>95.296058654800007</v>
      </c>
      <c r="I513" s="1">
        <v>663</v>
      </c>
      <c r="J513" s="1">
        <v>50.465511321999998</v>
      </c>
      <c r="K513" s="1">
        <v>82.717857360799997</v>
      </c>
    </row>
    <row r="514" spans="7:11" x14ac:dyDescent="0.25">
      <c r="G514" s="1">
        <v>82.690505981399994</v>
      </c>
      <c r="I514" s="1">
        <v>664</v>
      </c>
      <c r="J514" s="1">
        <v>24.580974578900001</v>
      </c>
      <c r="K514" s="1">
        <v>69.436256408700004</v>
      </c>
    </row>
    <row r="515" spans="7:11" x14ac:dyDescent="0.25">
      <c r="G515" s="1">
        <v>68.558250427199994</v>
      </c>
      <c r="I515" s="1">
        <v>665</v>
      </c>
      <c r="J515" s="1">
        <v>39.637180328399999</v>
      </c>
      <c r="K515" s="1">
        <v>61.3672828674</v>
      </c>
    </row>
    <row r="516" spans="7:11" x14ac:dyDescent="0.25">
      <c r="G516" s="1">
        <v>70.712814331100006</v>
      </c>
      <c r="I516" s="1">
        <v>666</v>
      </c>
      <c r="J516" s="1">
        <v>43.126728057900003</v>
      </c>
      <c r="K516" s="1">
        <v>59.669563293499998</v>
      </c>
    </row>
    <row r="517" spans="7:11" x14ac:dyDescent="0.25">
      <c r="G517" s="1">
        <v>82.091911315900006</v>
      </c>
      <c r="I517" s="1">
        <v>667</v>
      </c>
      <c r="J517" s="1">
        <v>21.906482696499999</v>
      </c>
      <c r="K517" s="1">
        <v>71.4255981445</v>
      </c>
    </row>
    <row r="518" spans="7:11" x14ac:dyDescent="0.25">
      <c r="G518" s="1">
        <v>57.422679901099997</v>
      </c>
      <c r="I518" s="1">
        <v>668</v>
      </c>
      <c r="J518" s="1">
        <v>70.2666015625</v>
      </c>
      <c r="K518" s="1">
        <v>47.7974777222</v>
      </c>
    </row>
    <row r="519" spans="7:11" x14ac:dyDescent="0.25">
      <c r="G519" s="1">
        <v>81.998970031699997</v>
      </c>
      <c r="I519" s="1">
        <v>669</v>
      </c>
      <c r="J519" s="1">
        <v>83.877166747999993</v>
      </c>
      <c r="K519" s="1">
        <v>70.759849548299997</v>
      </c>
    </row>
    <row r="520" spans="7:11" x14ac:dyDescent="0.25">
      <c r="G520" s="1">
        <v>64.422996521000002</v>
      </c>
      <c r="I520" s="1">
        <v>670</v>
      </c>
      <c r="J520" s="1">
        <v>38.366802215600003</v>
      </c>
      <c r="K520" s="1">
        <v>53.5341567993</v>
      </c>
    </row>
    <row r="521" spans="7:11" x14ac:dyDescent="0.25">
      <c r="G521" s="1">
        <v>60.788124084499998</v>
      </c>
      <c r="I521" s="1">
        <v>671</v>
      </c>
      <c r="J521" s="1">
        <v>27.862701416</v>
      </c>
      <c r="K521" s="1">
        <v>49.918785095200001</v>
      </c>
    </row>
    <row r="522" spans="7:11" x14ac:dyDescent="0.25">
      <c r="G522" s="1">
        <v>51.657539367699997</v>
      </c>
      <c r="I522" s="1">
        <v>672</v>
      </c>
      <c r="J522" s="1">
        <v>38.745250701899998</v>
      </c>
      <c r="K522" s="1">
        <v>43.673866271999998</v>
      </c>
    </row>
    <row r="523" spans="7:11" x14ac:dyDescent="0.25">
      <c r="G523" s="1">
        <v>62.589729309100001</v>
      </c>
      <c r="I523" s="1">
        <v>673</v>
      </c>
      <c r="J523" s="1">
        <v>73.836601257300003</v>
      </c>
      <c r="K523" s="1">
        <v>54.735172271700002</v>
      </c>
    </row>
    <row r="524" spans="7:11" x14ac:dyDescent="0.25">
      <c r="G524" s="1">
        <v>48.438377380399999</v>
      </c>
      <c r="I524" s="1">
        <v>674</v>
      </c>
      <c r="J524" s="1">
        <v>45.480449676500001</v>
      </c>
      <c r="K524" s="1">
        <v>39.627548217799998</v>
      </c>
    </row>
    <row r="525" spans="7:11" x14ac:dyDescent="0.25">
      <c r="G525" s="1">
        <v>65.915428161600005</v>
      </c>
      <c r="I525" s="1">
        <v>675</v>
      </c>
      <c r="J525" s="1">
        <v>38.0901222229</v>
      </c>
      <c r="K525" s="1">
        <v>56.583312988300001</v>
      </c>
    </row>
    <row r="526" spans="7:11" x14ac:dyDescent="0.25">
      <c r="G526" s="1">
        <v>73.4273147583</v>
      </c>
      <c r="I526" s="1">
        <v>676</v>
      </c>
      <c r="J526" s="1">
        <v>20.4485931396</v>
      </c>
      <c r="K526" s="1">
        <v>73.228385925300003</v>
      </c>
    </row>
    <row r="527" spans="7:11" x14ac:dyDescent="0.25">
      <c r="G527" s="1">
        <v>87.290893554700006</v>
      </c>
      <c r="I527" s="1">
        <v>677</v>
      </c>
      <c r="J527" s="1">
        <v>18.033380508400001</v>
      </c>
      <c r="K527" s="1">
        <v>83.2054977417</v>
      </c>
    </row>
    <row r="528" spans="7:11" x14ac:dyDescent="0.25">
      <c r="G528" s="1">
        <v>78.644096374499995</v>
      </c>
      <c r="I528" s="1">
        <v>678</v>
      </c>
      <c r="J528" s="1">
        <v>17.933380127</v>
      </c>
      <c r="K528" s="1">
        <v>74.639366149899999</v>
      </c>
    </row>
    <row r="529" spans="7:11" x14ac:dyDescent="0.25">
      <c r="G529" s="1">
        <v>79.237716674799998</v>
      </c>
      <c r="I529" s="1">
        <v>679</v>
      </c>
      <c r="J529" s="1">
        <v>13.7214441299</v>
      </c>
      <c r="K529" s="1">
        <v>77.245635986300002</v>
      </c>
    </row>
    <row r="530" spans="7:11" x14ac:dyDescent="0.25">
      <c r="G530" s="1">
        <v>86.540145874000004</v>
      </c>
      <c r="I530" s="1">
        <v>680</v>
      </c>
      <c r="J530" s="1">
        <v>7.8851795196500003</v>
      </c>
      <c r="K530" s="1">
        <v>82.113395690900006</v>
      </c>
    </row>
    <row r="531" spans="7:11" x14ac:dyDescent="0.25">
      <c r="G531" s="1">
        <v>77.973098754899993</v>
      </c>
      <c r="I531" s="1">
        <v>681</v>
      </c>
      <c r="J531" s="1">
        <v>10.0294141769</v>
      </c>
      <c r="K531" s="1">
        <v>76.929496765099998</v>
      </c>
    </row>
    <row r="532" spans="7:11" x14ac:dyDescent="0.25">
      <c r="G532" s="1">
        <v>91.139846801800005</v>
      </c>
      <c r="I532" s="1">
        <v>682</v>
      </c>
      <c r="J532" s="1">
        <v>83.464576721200004</v>
      </c>
      <c r="K532" s="1">
        <v>84.650856018100001</v>
      </c>
    </row>
    <row r="533" spans="7:11" x14ac:dyDescent="0.25">
      <c r="G533" s="1">
        <v>83.684173584000007</v>
      </c>
      <c r="I533" s="1">
        <v>683</v>
      </c>
      <c r="J533" s="1">
        <v>13.077335357700001</v>
      </c>
      <c r="K533" s="1">
        <v>83.305335998499999</v>
      </c>
    </row>
    <row r="534" spans="7:11" x14ac:dyDescent="0.25">
      <c r="G534" s="1">
        <v>83.3252410889</v>
      </c>
      <c r="I534" s="1">
        <v>684</v>
      </c>
      <c r="J534" s="1">
        <v>16.2994098663</v>
      </c>
      <c r="K534" s="1">
        <v>83.069366455099996</v>
      </c>
    </row>
    <row r="535" spans="7:11" x14ac:dyDescent="0.25">
      <c r="G535" s="1">
        <v>70.772636413599997</v>
      </c>
      <c r="I535" s="1">
        <v>685</v>
      </c>
      <c r="J535" s="1">
        <v>1.9999998807899999</v>
      </c>
      <c r="K535" s="1">
        <v>70.758796691900002</v>
      </c>
    </row>
    <row r="536" spans="7:11" x14ac:dyDescent="0.25">
      <c r="G536" s="1">
        <v>71.223915100100001</v>
      </c>
      <c r="I536" s="1">
        <v>686</v>
      </c>
      <c r="J536" s="1">
        <v>15.745605468799999</v>
      </c>
      <c r="K536" s="1">
        <v>69.499671935999999</v>
      </c>
    </row>
    <row r="537" spans="7:11" x14ac:dyDescent="0.25">
      <c r="G537" s="1">
        <v>52.405311584499998</v>
      </c>
      <c r="I537" s="1">
        <v>687</v>
      </c>
      <c r="J537" s="1">
        <v>14.751680374099999</v>
      </c>
      <c r="K537" s="1">
        <v>51.268199920699999</v>
      </c>
    </row>
    <row r="538" spans="7:11" x14ac:dyDescent="0.25">
      <c r="G538" s="1">
        <v>57.284389495799999</v>
      </c>
      <c r="I538" s="1">
        <v>688</v>
      </c>
      <c r="J538" s="1">
        <v>8.6932106018099997</v>
      </c>
      <c r="K538" s="1">
        <v>56.890033721899997</v>
      </c>
    </row>
    <row r="539" spans="7:11" x14ac:dyDescent="0.25">
      <c r="G539" s="1">
        <v>54.783058166499998</v>
      </c>
      <c r="I539" s="1">
        <v>689</v>
      </c>
      <c r="J539" s="1">
        <v>6.4831485748300004</v>
      </c>
      <c r="K539" s="1">
        <v>53.637222289999997</v>
      </c>
    </row>
    <row r="540" spans="7:11" x14ac:dyDescent="0.25">
      <c r="G540" s="1">
        <v>61.6071662903</v>
      </c>
      <c r="I540" s="1">
        <v>690</v>
      </c>
      <c r="J540" s="1">
        <v>12.885052680999999</v>
      </c>
      <c r="K540" s="1">
        <v>59.856208801299999</v>
      </c>
    </row>
    <row r="541" spans="7:11" x14ac:dyDescent="0.25">
      <c r="G541" s="1">
        <v>82.899642944299998</v>
      </c>
      <c r="I541" s="1">
        <v>691</v>
      </c>
      <c r="J541" s="1">
        <v>163.78684997600001</v>
      </c>
      <c r="K541" s="1">
        <v>81.9131317139</v>
      </c>
    </row>
    <row r="542" spans="7:11" x14ac:dyDescent="0.25">
      <c r="G542" s="1">
        <v>89.646583557100001</v>
      </c>
      <c r="I542" s="1">
        <v>692</v>
      </c>
      <c r="J542" s="1">
        <v>46.703826904300001</v>
      </c>
      <c r="K542" s="1">
        <v>84.920440673800002</v>
      </c>
    </row>
    <row r="543" spans="7:11" x14ac:dyDescent="0.25">
      <c r="G543" s="1">
        <v>77.619232177699999</v>
      </c>
      <c r="I543" s="1">
        <v>693</v>
      </c>
      <c r="J543" s="1">
        <v>162.67958068799999</v>
      </c>
      <c r="K543" s="1">
        <v>76.704315185499993</v>
      </c>
    </row>
    <row r="544" spans="7:11" x14ac:dyDescent="0.25">
      <c r="G544" s="1">
        <v>83.120841979999994</v>
      </c>
      <c r="I544" s="1">
        <v>694</v>
      </c>
      <c r="J544" s="1">
        <v>231.89213562</v>
      </c>
      <c r="K544" s="1">
        <v>78.368743896500007</v>
      </c>
    </row>
    <row r="545" spans="7:11" x14ac:dyDescent="0.25">
      <c r="G545" s="1">
        <v>95.789978027299995</v>
      </c>
      <c r="I545" s="1">
        <v>695</v>
      </c>
      <c r="J545" s="1">
        <v>129.37986755399999</v>
      </c>
      <c r="K545" s="1">
        <v>91.915710449200006</v>
      </c>
    </row>
    <row r="546" spans="7:11" x14ac:dyDescent="0.25">
      <c r="G546" s="1">
        <v>59.6950340271</v>
      </c>
      <c r="I546" s="1">
        <v>696</v>
      </c>
      <c r="J546" s="1">
        <v>10.3077602386</v>
      </c>
      <c r="K546" s="1">
        <v>56.206504821800003</v>
      </c>
    </row>
    <row r="547" spans="7:11" x14ac:dyDescent="0.25">
      <c r="G547" s="1">
        <v>43.475868225100001</v>
      </c>
      <c r="I547" s="1">
        <v>697</v>
      </c>
      <c r="J547" s="1">
        <v>36.136482238799999</v>
      </c>
      <c r="K547" s="1">
        <v>43.083671569800003</v>
      </c>
    </row>
    <row r="548" spans="7:11" x14ac:dyDescent="0.25">
      <c r="G548" s="1">
        <v>42.1451568604</v>
      </c>
      <c r="I548" s="1">
        <v>698</v>
      </c>
      <c r="J548" s="1">
        <v>22.919494628900001</v>
      </c>
      <c r="K548" s="1">
        <v>41.521091461200001</v>
      </c>
    </row>
    <row r="549" spans="7:11" x14ac:dyDescent="0.25">
      <c r="G549" s="1">
        <v>30.947607040400001</v>
      </c>
      <c r="I549" s="1">
        <v>699</v>
      </c>
      <c r="J549" s="1">
        <v>30.132349014300001</v>
      </c>
      <c r="K549" s="1">
        <v>30.292022705099999</v>
      </c>
    </row>
    <row r="550" spans="7:11" x14ac:dyDescent="0.25">
      <c r="G550" s="1">
        <v>29.7271537781</v>
      </c>
      <c r="I550" s="1">
        <v>700</v>
      </c>
      <c r="J550" s="1">
        <v>25.0102329254</v>
      </c>
      <c r="K550" s="1">
        <v>29.321166992199998</v>
      </c>
    </row>
    <row r="551" spans="7:11" x14ac:dyDescent="0.25">
      <c r="G551" s="1">
        <v>72.001869201700003</v>
      </c>
      <c r="I551" s="1">
        <v>701</v>
      </c>
      <c r="J551" s="1">
        <v>37.165290832499998</v>
      </c>
      <c r="K551" s="1">
        <v>70.186279296899997</v>
      </c>
    </row>
    <row r="552" spans="7:11" x14ac:dyDescent="0.25">
      <c r="G552" s="1">
        <v>73.457435607899995</v>
      </c>
      <c r="I552" s="1">
        <v>702</v>
      </c>
      <c r="J552" s="1">
        <v>31.419809341400001</v>
      </c>
      <c r="K552" s="1">
        <v>71.461784362800003</v>
      </c>
    </row>
    <row r="553" spans="7:11" x14ac:dyDescent="0.25">
      <c r="G553" s="1">
        <v>71.704299926800005</v>
      </c>
      <c r="I553" s="1">
        <v>703</v>
      </c>
      <c r="J553" s="1">
        <v>5.6440606117199996</v>
      </c>
      <c r="K553" s="1">
        <v>69.695838928200004</v>
      </c>
    </row>
    <row r="554" spans="7:11" x14ac:dyDescent="0.25">
      <c r="G554" s="1">
        <v>33.929927825900002</v>
      </c>
      <c r="I554" s="1">
        <v>704</v>
      </c>
      <c r="J554" s="1">
        <v>21.269149780300001</v>
      </c>
      <c r="K554" s="1">
        <v>33.301391601600002</v>
      </c>
    </row>
    <row r="555" spans="7:11" x14ac:dyDescent="0.25">
      <c r="G555" s="1">
        <v>45.778999328600001</v>
      </c>
      <c r="I555" s="1">
        <v>705</v>
      </c>
      <c r="J555" s="1">
        <v>10.1343307495</v>
      </c>
      <c r="K555" s="1">
        <v>42.655235290500002</v>
      </c>
    </row>
    <row r="556" spans="7:11" x14ac:dyDescent="0.25">
      <c r="G556" s="1">
        <v>73.149131774899999</v>
      </c>
      <c r="I556" s="1">
        <v>706</v>
      </c>
      <c r="J556" s="1">
        <v>72.141365051299999</v>
      </c>
      <c r="K556" s="1">
        <v>72.534828185999999</v>
      </c>
    </row>
    <row r="557" spans="7:11" x14ac:dyDescent="0.25">
      <c r="G557" s="1">
        <v>74.4912109375</v>
      </c>
      <c r="I557" s="1">
        <v>707</v>
      </c>
      <c r="J557" s="1">
        <v>76.558433532699993</v>
      </c>
      <c r="K557" s="1">
        <v>73.003814697300001</v>
      </c>
    </row>
    <row r="558" spans="7:11" x14ac:dyDescent="0.25">
      <c r="G558" s="1">
        <v>87.513267517100005</v>
      </c>
      <c r="I558" s="1">
        <v>708</v>
      </c>
      <c r="J558" s="1">
        <v>109.43923950200001</v>
      </c>
      <c r="K558" s="1">
        <v>85.673248290999993</v>
      </c>
    </row>
    <row r="559" spans="7:11" x14ac:dyDescent="0.25">
      <c r="G559" s="1">
        <v>94.646003723099994</v>
      </c>
      <c r="I559" s="1">
        <v>709</v>
      </c>
      <c r="J559" s="1">
        <v>108.941070557</v>
      </c>
      <c r="K559" s="1">
        <v>91.716651916499998</v>
      </c>
    </row>
    <row r="560" spans="7:11" x14ac:dyDescent="0.25">
      <c r="G560" s="1">
        <v>98.089637756299993</v>
      </c>
      <c r="I560" s="1">
        <v>710</v>
      </c>
      <c r="J560" s="1">
        <v>123.182441711</v>
      </c>
      <c r="K560" s="1">
        <v>95.579940795900001</v>
      </c>
    </row>
    <row r="561" spans="7:11" x14ac:dyDescent="0.25">
      <c r="G561" s="1">
        <v>96.992927551299999</v>
      </c>
      <c r="I561" s="1">
        <v>711</v>
      </c>
      <c r="J561" s="1">
        <v>117.19029235799999</v>
      </c>
      <c r="K561" s="1">
        <v>93.392387390099998</v>
      </c>
    </row>
    <row r="562" spans="7:11" x14ac:dyDescent="0.25">
      <c r="G562" s="1">
        <v>65.802864074699997</v>
      </c>
      <c r="I562" s="1">
        <v>712</v>
      </c>
      <c r="J562" s="1">
        <v>161.475097656</v>
      </c>
      <c r="K562" s="1">
        <v>64.353187560999999</v>
      </c>
    </row>
    <row r="563" spans="7:11" x14ac:dyDescent="0.25">
      <c r="G563" s="1">
        <v>66.090988159199995</v>
      </c>
      <c r="I563" s="1">
        <v>713</v>
      </c>
      <c r="J563" s="1">
        <v>99.930572509800001</v>
      </c>
      <c r="K563" s="1">
        <v>63.205192565899999</v>
      </c>
    </row>
    <row r="564" spans="7:11" x14ac:dyDescent="0.25">
      <c r="G564" s="1">
        <v>39.768142700200002</v>
      </c>
      <c r="I564" s="1">
        <v>714</v>
      </c>
      <c r="J564" s="1">
        <v>56.313308715799998</v>
      </c>
      <c r="K564" s="1">
        <v>38.675914764399998</v>
      </c>
    </row>
    <row r="565" spans="7:11" x14ac:dyDescent="0.25">
      <c r="G565" s="1">
        <v>39.340152740500002</v>
      </c>
      <c r="I565" s="1">
        <v>715</v>
      </c>
      <c r="J565" s="1">
        <v>65.504585266099994</v>
      </c>
      <c r="K565" s="1">
        <v>38.228302002</v>
      </c>
    </row>
    <row r="566" spans="7:11" x14ac:dyDescent="0.25">
      <c r="G566" s="1">
        <v>39.516391754200001</v>
      </c>
      <c r="I566" s="1">
        <v>716</v>
      </c>
      <c r="J566" s="1">
        <v>9.0743227004999998</v>
      </c>
      <c r="K566" s="1">
        <v>38.938331603999998</v>
      </c>
    </row>
    <row r="567" spans="7:11" x14ac:dyDescent="0.25">
      <c r="G567" s="1">
        <v>39.159317016599999</v>
      </c>
      <c r="I567" s="1">
        <v>717</v>
      </c>
      <c r="J567" s="1">
        <v>25.109523773199999</v>
      </c>
      <c r="K567" s="1">
        <v>38.668743133500001</v>
      </c>
    </row>
    <row r="568" spans="7:11" x14ac:dyDescent="0.25">
      <c r="G568" s="1">
        <v>53.520816803000002</v>
      </c>
      <c r="I568" s="1">
        <v>718</v>
      </c>
      <c r="J568" s="1">
        <v>10.96159935</v>
      </c>
      <c r="K568" s="1">
        <v>51.659355163599997</v>
      </c>
    </row>
    <row r="569" spans="7:11" x14ac:dyDescent="0.25">
      <c r="G569" s="1">
        <v>56.956146240199999</v>
      </c>
      <c r="I569" s="1">
        <v>719</v>
      </c>
      <c r="J569" s="1">
        <v>11.8002128601</v>
      </c>
      <c r="K569" s="1">
        <v>54.874107360799997</v>
      </c>
    </row>
    <row r="570" spans="7:11" x14ac:dyDescent="0.25">
      <c r="G570" s="1">
        <v>50.6279067993</v>
      </c>
      <c r="I570" s="1">
        <v>720</v>
      </c>
      <c r="J570" s="1">
        <v>93.200004577599998</v>
      </c>
      <c r="K570" s="1">
        <v>48.988037109399997</v>
      </c>
    </row>
    <row r="571" spans="7:11" x14ac:dyDescent="0.25">
      <c r="G571" s="1">
        <v>54.988990783699997</v>
      </c>
      <c r="I571" s="1">
        <v>721</v>
      </c>
      <c r="J571" s="1">
        <v>92.346336364699994</v>
      </c>
      <c r="K571" s="1">
        <v>53.263107299799998</v>
      </c>
    </row>
    <row r="572" spans="7:11" x14ac:dyDescent="0.25">
      <c r="G572" s="1">
        <v>46.983406066900002</v>
      </c>
      <c r="I572" s="1">
        <v>722</v>
      </c>
      <c r="J572" s="1">
        <v>129.06211852999999</v>
      </c>
      <c r="K572" s="1">
        <v>46.227123260500001</v>
      </c>
    </row>
    <row r="573" spans="7:11" x14ac:dyDescent="0.25">
      <c r="G573" s="1">
        <v>45.443561553999999</v>
      </c>
      <c r="I573" s="1">
        <v>723</v>
      </c>
      <c r="J573" s="1">
        <v>180.15370178200001</v>
      </c>
      <c r="K573" s="1">
        <v>44.702461242699997</v>
      </c>
    </row>
    <row r="574" spans="7:11" x14ac:dyDescent="0.25">
      <c r="G574" s="1">
        <v>70.229560852099993</v>
      </c>
      <c r="I574" s="1">
        <v>724</v>
      </c>
      <c r="J574" s="1">
        <v>37.377059936499997</v>
      </c>
      <c r="K574" s="1">
        <v>61.771827697799999</v>
      </c>
    </row>
    <row r="575" spans="7:11" x14ac:dyDescent="0.25">
      <c r="G575" s="1">
        <v>51.235694885299999</v>
      </c>
      <c r="I575" s="1">
        <v>725</v>
      </c>
      <c r="J575" s="1">
        <v>16.8005981445</v>
      </c>
      <c r="K575" s="1">
        <v>48.009933471700002</v>
      </c>
    </row>
    <row r="576" spans="7:11" x14ac:dyDescent="0.25">
      <c r="G576" s="1">
        <v>52.582267761200001</v>
      </c>
      <c r="I576" s="1">
        <v>726</v>
      </c>
      <c r="J576" s="1">
        <v>17.0253791809</v>
      </c>
      <c r="K576" s="1">
        <v>51.3395881653</v>
      </c>
    </row>
    <row r="577" spans="7:11" x14ac:dyDescent="0.25">
      <c r="G577" s="1">
        <v>56.335391998299997</v>
      </c>
      <c r="I577" s="1">
        <v>727</v>
      </c>
      <c r="J577" s="1">
        <v>2.4256381988500002</v>
      </c>
      <c r="K577" s="1">
        <v>50.946990966800001</v>
      </c>
    </row>
    <row r="578" spans="7:11" x14ac:dyDescent="0.25">
      <c r="G578" s="1">
        <v>42.280941009499998</v>
      </c>
      <c r="I578" s="1">
        <v>728</v>
      </c>
      <c r="J578" s="1">
        <v>6.5836539268500003</v>
      </c>
      <c r="K578" s="1">
        <v>41.929264068599998</v>
      </c>
    </row>
    <row r="579" spans="7:11" x14ac:dyDescent="0.25">
      <c r="G579" s="1">
        <v>19.158344268800001</v>
      </c>
      <c r="I579" s="1">
        <v>729</v>
      </c>
      <c r="J579" s="1">
        <v>10.336056709299999</v>
      </c>
      <c r="K579" s="1">
        <v>17.549530029300001</v>
      </c>
    </row>
    <row r="580" spans="7:11" x14ac:dyDescent="0.25">
      <c r="G580" s="1">
        <v>15.731462478599999</v>
      </c>
      <c r="I580" s="1">
        <v>730</v>
      </c>
      <c r="J580" s="1">
        <v>0</v>
      </c>
      <c r="K580" s="1">
        <v>15.133839607200001</v>
      </c>
    </row>
    <row r="581" spans="7:11" x14ac:dyDescent="0.25">
      <c r="G581" s="1">
        <v>130.36607360799999</v>
      </c>
      <c r="I581" s="1">
        <v>731</v>
      </c>
      <c r="J581" s="1">
        <v>100.673278809</v>
      </c>
      <c r="K581" s="1">
        <v>106.570556641</v>
      </c>
    </row>
    <row r="582" spans="7:11" x14ac:dyDescent="0.25">
      <c r="G582" s="1">
        <v>107.572654724</v>
      </c>
      <c r="I582" s="1">
        <v>732</v>
      </c>
      <c r="J582" s="1">
        <v>53.081569671600001</v>
      </c>
      <c r="K582" s="1">
        <v>92.914855957</v>
      </c>
    </row>
    <row r="583" spans="7:11" x14ac:dyDescent="0.25">
      <c r="G583" s="1">
        <v>82.809226989699994</v>
      </c>
      <c r="I583" s="1">
        <v>733</v>
      </c>
      <c r="J583" s="1">
        <v>122.181510925</v>
      </c>
      <c r="K583" s="1">
        <v>80.945381164599993</v>
      </c>
    </row>
    <row r="584" spans="7:11" x14ac:dyDescent="0.25">
      <c r="G584" s="1">
        <v>91.923751831100006</v>
      </c>
      <c r="I584" s="1">
        <v>734</v>
      </c>
      <c r="J584" s="1">
        <v>80.1216964722</v>
      </c>
      <c r="K584" s="1">
        <v>78.756248474100005</v>
      </c>
    </row>
    <row r="585" spans="7:11" x14ac:dyDescent="0.25">
      <c r="G585" s="1">
        <v>93.386772155800003</v>
      </c>
      <c r="I585" s="1">
        <v>735</v>
      </c>
      <c r="J585" s="1">
        <v>230.21472168</v>
      </c>
      <c r="K585" s="1">
        <v>78.237220764200003</v>
      </c>
    </row>
    <row r="586" spans="7:11" x14ac:dyDescent="0.25">
      <c r="G586" s="1">
        <v>104.069549561</v>
      </c>
      <c r="I586" s="1">
        <v>736</v>
      </c>
      <c r="J586" s="1">
        <v>140.97837829599999</v>
      </c>
      <c r="K586" s="1">
        <v>88.909584045399995</v>
      </c>
    </row>
    <row r="587" spans="7:11" x14ac:dyDescent="0.25">
      <c r="G587" s="1">
        <v>66.3265457153</v>
      </c>
      <c r="I587" s="1">
        <v>737</v>
      </c>
      <c r="J587" s="1">
        <v>9.4071521759000003</v>
      </c>
      <c r="K587" s="1">
        <v>64.291427612299998</v>
      </c>
    </row>
    <row r="588" spans="7:11" x14ac:dyDescent="0.25">
      <c r="G588" s="1">
        <v>82.908599853499993</v>
      </c>
      <c r="I588" s="1">
        <v>738</v>
      </c>
      <c r="J588" s="1">
        <v>286.36444091800001</v>
      </c>
      <c r="K588" s="1">
        <v>70.252517700200002</v>
      </c>
    </row>
    <row r="589" spans="7:11" x14ac:dyDescent="0.25">
      <c r="G589" s="1">
        <v>74.194854736300002</v>
      </c>
      <c r="I589" s="1">
        <v>739</v>
      </c>
      <c r="J589" s="1">
        <v>165.75759887699999</v>
      </c>
      <c r="K589" s="1">
        <v>61.746250152599998</v>
      </c>
    </row>
    <row r="590" spans="7:11" x14ac:dyDescent="0.25">
      <c r="G590" s="1">
        <v>75.194702148399998</v>
      </c>
      <c r="I590" s="1">
        <v>740</v>
      </c>
      <c r="J590" s="1">
        <v>54.079311370799999</v>
      </c>
      <c r="K590" s="1">
        <v>73.903610229500003</v>
      </c>
    </row>
    <row r="591" spans="7:11" x14ac:dyDescent="0.25">
      <c r="G591" s="1">
        <v>35.6380195618</v>
      </c>
      <c r="I591" s="1">
        <v>741</v>
      </c>
      <c r="J591" s="1">
        <v>4.4382309913600002</v>
      </c>
      <c r="K591" s="1">
        <v>35.322772979699998</v>
      </c>
    </row>
    <row r="592" spans="7:11" x14ac:dyDescent="0.25">
      <c r="G592" s="1">
        <v>30.496536254900001</v>
      </c>
      <c r="I592" s="1">
        <v>742</v>
      </c>
      <c r="J592" s="1">
        <v>3.6225144863100001</v>
      </c>
      <c r="K592" s="1">
        <v>30.2314929962</v>
      </c>
    </row>
    <row r="593" spans="7:11" x14ac:dyDescent="0.25">
      <c r="G593" s="1">
        <v>96.501220703100003</v>
      </c>
      <c r="I593" s="1">
        <v>743</v>
      </c>
      <c r="J593" s="1">
        <v>93.506439209000007</v>
      </c>
      <c r="K593" s="1">
        <v>79.966171264600007</v>
      </c>
    </row>
    <row r="594" spans="7:11" x14ac:dyDescent="0.25">
      <c r="G594" s="1">
        <v>72.650703430199997</v>
      </c>
      <c r="I594" s="1">
        <v>744</v>
      </c>
      <c r="J594" s="1">
        <v>69.3633270264</v>
      </c>
      <c r="K594" s="1">
        <v>68.471252441399997</v>
      </c>
    </row>
    <row r="595" spans="7:11" x14ac:dyDescent="0.25">
      <c r="G595" s="1">
        <v>78.712165832500006</v>
      </c>
      <c r="I595" s="1">
        <v>745</v>
      </c>
      <c r="J595" s="1">
        <v>248.43476867699999</v>
      </c>
      <c r="K595" s="1">
        <v>67.465362548800002</v>
      </c>
    </row>
    <row r="596" spans="7:11" x14ac:dyDescent="0.25">
      <c r="G596" s="1">
        <v>64.154045104999994</v>
      </c>
      <c r="I596" s="1">
        <v>746</v>
      </c>
      <c r="J596" s="1">
        <v>150.39297485399999</v>
      </c>
      <c r="K596" s="1">
        <v>62.316146850599999</v>
      </c>
    </row>
    <row r="597" spans="7:11" x14ac:dyDescent="0.25">
      <c r="G597" s="1">
        <v>39.390110015899999</v>
      </c>
      <c r="I597" s="1">
        <v>747</v>
      </c>
      <c r="J597" s="1">
        <v>9.1114263534499997</v>
      </c>
      <c r="K597" s="1">
        <v>39.008468627900001</v>
      </c>
    </row>
    <row r="598" spans="7:11" x14ac:dyDescent="0.25">
      <c r="G598" s="1">
        <v>38.691448211699999</v>
      </c>
      <c r="I598" s="1">
        <v>748</v>
      </c>
      <c r="J598" s="1">
        <v>7.5175828933700002</v>
      </c>
      <c r="K598" s="1">
        <v>38.267410278299998</v>
      </c>
    </row>
    <row r="599" spans="7:11" x14ac:dyDescent="0.25">
      <c r="G599" s="1">
        <v>28.343547821000001</v>
      </c>
      <c r="I599" s="1">
        <v>749</v>
      </c>
      <c r="J599" s="1">
        <v>11.313151359600001</v>
      </c>
      <c r="K599" s="1">
        <v>28.0708560944</v>
      </c>
    </row>
    <row r="600" spans="7:11" x14ac:dyDescent="0.25">
      <c r="G600" s="1">
        <v>29.228597641</v>
      </c>
      <c r="I600" s="1">
        <v>750</v>
      </c>
      <c r="J600" s="1">
        <v>26.723997116100001</v>
      </c>
      <c r="K600" s="1">
        <v>28.933910369900001</v>
      </c>
    </row>
    <row r="601" spans="7:11" x14ac:dyDescent="0.25">
      <c r="G601" s="1">
        <v>31.403472900400001</v>
      </c>
      <c r="I601" s="1">
        <v>751</v>
      </c>
      <c r="J601" s="1">
        <v>28.2946777344</v>
      </c>
      <c r="K601" s="1">
        <v>31.027980804399999</v>
      </c>
    </row>
    <row r="602" spans="7:11" x14ac:dyDescent="0.25">
      <c r="G602" s="1">
        <v>30.820156097400002</v>
      </c>
      <c r="I602" s="1">
        <v>752</v>
      </c>
      <c r="J602" s="1">
        <v>15.480861663800001</v>
      </c>
      <c r="K602" s="1">
        <v>30.7040786743</v>
      </c>
    </row>
    <row r="603" spans="7:11" x14ac:dyDescent="0.25">
      <c r="G603" s="1">
        <v>32.643211364700001</v>
      </c>
      <c r="I603" s="1">
        <v>753</v>
      </c>
      <c r="J603" s="1">
        <v>50.903293609599999</v>
      </c>
      <c r="K603" s="1">
        <v>32.257919311499997</v>
      </c>
    </row>
    <row r="604" spans="7:11" x14ac:dyDescent="0.25">
      <c r="G604" s="1">
        <v>23.273925781300001</v>
      </c>
      <c r="I604" s="1">
        <v>754</v>
      </c>
      <c r="J604" s="1">
        <v>13.480780601499999</v>
      </c>
      <c r="K604" s="1">
        <v>23.085439682000001</v>
      </c>
    </row>
    <row r="605" spans="7:11" x14ac:dyDescent="0.25">
      <c r="G605" s="1">
        <v>72.140365600600006</v>
      </c>
      <c r="I605" s="1">
        <v>755</v>
      </c>
      <c r="J605" s="1">
        <v>52.488685607900003</v>
      </c>
      <c r="K605" s="1">
        <v>71.140335082999997</v>
      </c>
    </row>
    <row r="606" spans="7:11" x14ac:dyDescent="0.25">
      <c r="G606" s="1">
        <v>25.359903335599999</v>
      </c>
      <c r="I606" s="1">
        <v>756</v>
      </c>
      <c r="J606" s="1">
        <v>12.4827070236</v>
      </c>
      <c r="K606" s="1">
        <v>25.160345077500001</v>
      </c>
    </row>
    <row r="607" spans="7:11" x14ac:dyDescent="0.25">
      <c r="G607" s="1">
        <v>42.894752502400003</v>
      </c>
      <c r="I607" s="1">
        <v>757</v>
      </c>
      <c r="J607" s="1">
        <v>33.198619842500001</v>
      </c>
      <c r="K607" s="1">
        <v>42.575862884499998</v>
      </c>
    </row>
    <row r="608" spans="7:11" x14ac:dyDescent="0.25">
      <c r="G608" s="1">
        <v>72.350936889600007</v>
      </c>
      <c r="I608" s="1">
        <v>758</v>
      </c>
      <c r="J608" s="1">
        <v>18.430669784500001</v>
      </c>
      <c r="K608" s="1">
        <v>71.647338867200006</v>
      </c>
    </row>
    <row r="609" spans="7:11" x14ac:dyDescent="0.25">
      <c r="G609" s="1">
        <v>38.111248016399998</v>
      </c>
      <c r="I609" s="1">
        <v>759</v>
      </c>
      <c r="J609" s="1">
        <v>13.9720849991</v>
      </c>
      <c r="K609" s="1">
        <v>37.828071594199997</v>
      </c>
    </row>
    <row r="610" spans="7:11" x14ac:dyDescent="0.25">
      <c r="G610" s="1">
        <v>25.5064754486</v>
      </c>
      <c r="I610" s="1">
        <v>760</v>
      </c>
      <c r="J610" s="1">
        <v>23.567941665599999</v>
      </c>
      <c r="K610" s="1">
        <v>24.920328140300001</v>
      </c>
    </row>
    <row r="611" spans="7:11" x14ac:dyDescent="0.25">
      <c r="G611" s="1">
        <v>24.806104659999999</v>
      </c>
      <c r="I611" s="1">
        <v>761</v>
      </c>
      <c r="J611" s="1">
        <v>26.883335113499999</v>
      </c>
      <c r="K611" s="1">
        <v>24.615493774400001</v>
      </c>
    </row>
    <row r="612" spans="7:11" x14ac:dyDescent="0.25">
      <c r="G612" s="1">
        <v>65.501235961899994</v>
      </c>
      <c r="I612" s="1">
        <v>762</v>
      </c>
      <c r="J612" s="1">
        <v>32.924194335899998</v>
      </c>
      <c r="K612" s="1">
        <v>61.522502899199999</v>
      </c>
    </row>
    <row r="613" spans="7:11" x14ac:dyDescent="0.25">
      <c r="G613" s="1">
        <v>69.987976074200006</v>
      </c>
      <c r="I613" s="1">
        <v>763</v>
      </c>
      <c r="J613" s="1">
        <v>30.5029754639</v>
      </c>
      <c r="K613" s="1">
        <v>65.456779479999994</v>
      </c>
    </row>
    <row r="614" spans="7:11" x14ac:dyDescent="0.25">
      <c r="G614" s="1">
        <v>62.186691284200002</v>
      </c>
      <c r="I614" s="1">
        <v>764</v>
      </c>
      <c r="J614" s="1">
        <v>21.525228500400001</v>
      </c>
      <c r="K614" s="1">
        <v>61.127742767299999</v>
      </c>
    </row>
    <row r="615" spans="7:11" x14ac:dyDescent="0.25">
      <c r="G615" s="1">
        <v>67.256095886200001</v>
      </c>
      <c r="I615" s="1">
        <v>765</v>
      </c>
      <c r="J615" s="1">
        <v>20.8085575104</v>
      </c>
      <c r="K615" s="1">
        <v>66.068367004400002</v>
      </c>
    </row>
    <row r="616" spans="7:11" x14ac:dyDescent="0.25">
      <c r="G616" s="1">
        <v>51.176227569600002</v>
      </c>
      <c r="I616" s="1">
        <v>766</v>
      </c>
      <c r="J616" s="1">
        <v>65.985832214400006</v>
      </c>
      <c r="K616" s="1">
        <v>47.616119384800001</v>
      </c>
    </row>
    <row r="617" spans="7:11" x14ac:dyDescent="0.25">
      <c r="G617" s="1">
        <v>46.453018188500003</v>
      </c>
      <c r="I617" s="1">
        <v>767</v>
      </c>
      <c r="J617" s="1">
        <v>60.958675384499998</v>
      </c>
      <c r="K617" s="1">
        <v>44.221286773700001</v>
      </c>
    </row>
    <row r="618" spans="7:11" x14ac:dyDescent="0.25">
      <c r="G618" s="1">
        <v>9.1706190109300003</v>
      </c>
      <c r="I618" s="1">
        <v>768</v>
      </c>
      <c r="J618" s="1">
        <v>0</v>
      </c>
      <c r="K618" s="1">
        <v>7.9505496025099998</v>
      </c>
    </row>
    <row r="619" spans="7:11" x14ac:dyDescent="0.25">
      <c r="G619" s="1">
        <v>16.337026596099999</v>
      </c>
      <c r="I619" s="1">
        <v>769</v>
      </c>
      <c r="J619" s="1">
        <v>30.3300323486</v>
      </c>
      <c r="K619" s="1">
        <v>15.081001281700001</v>
      </c>
    </row>
    <row r="620" spans="7:11" x14ac:dyDescent="0.25">
      <c r="G620" s="1">
        <v>14.8834266663</v>
      </c>
      <c r="I620" s="1">
        <v>770</v>
      </c>
      <c r="J620" s="1">
        <v>58.081035614000001</v>
      </c>
      <c r="K620" s="1">
        <v>13.737317085300001</v>
      </c>
    </row>
    <row r="621" spans="7:11" x14ac:dyDescent="0.25">
      <c r="G621" s="1">
        <v>78.403312683099998</v>
      </c>
      <c r="I621" s="1">
        <v>771</v>
      </c>
      <c r="J621" s="1">
        <v>65.594398498499999</v>
      </c>
      <c r="K621" s="1">
        <v>73.841499328599994</v>
      </c>
    </row>
    <row r="622" spans="7:11" x14ac:dyDescent="0.25">
      <c r="G622" s="1">
        <v>38.673324585000003</v>
      </c>
      <c r="I622" s="1">
        <v>772</v>
      </c>
      <c r="J622" s="1">
        <v>3.3278205394699998</v>
      </c>
      <c r="K622" s="1">
        <v>38.308055877699999</v>
      </c>
    </row>
    <row r="623" spans="7:11" x14ac:dyDescent="0.25">
      <c r="G623" s="1">
        <v>49.046966552699999</v>
      </c>
      <c r="I623" s="1">
        <v>773</v>
      </c>
      <c r="J623" s="1">
        <v>34.337512969999999</v>
      </c>
      <c r="K623" s="1">
        <v>48.635951995799999</v>
      </c>
    </row>
    <row r="624" spans="7:11" x14ac:dyDescent="0.25">
      <c r="G624" s="1">
        <v>48.375221252400003</v>
      </c>
      <c r="I624" s="1">
        <v>774</v>
      </c>
      <c r="J624" s="1">
        <v>37.509868621800003</v>
      </c>
      <c r="K624" s="1">
        <v>48.128837585399999</v>
      </c>
    </row>
    <row r="625" spans="7:11" x14ac:dyDescent="0.25">
      <c r="G625" s="1">
        <v>42.9557991028</v>
      </c>
      <c r="I625" s="1">
        <v>775</v>
      </c>
      <c r="J625" s="1">
        <v>18.9310112</v>
      </c>
      <c r="K625" s="1">
        <v>42.2156143188</v>
      </c>
    </row>
    <row r="626" spans="7:11" x14ac:dyDescent="0.25">
      <c r="G626" s="1">
        <v>40.431632995599998</v>
      </c>
      <c r="I626" s="1">
        <v>776</v>
      </c>
      <c r="J626" s="1">
        <v>7.8620009422299999</v>
      </c>
      <c r="K626" s="1">
        <v>40.340171814000001</v>
      </c>
    </row>
    <row r="627" spans="7:11" x14ac:dyDescent="0.25">
      <c r="G627" s="1">
        <v>44.296108245799999</v>
      </c>
      <c r="I627" s="1">
        <v>777</v>
      </c>
      <c r="J627" s="1">
        <v>2.9377567768100001</v>
      </c>
      <c r="K627" s="1">
        <v>42.106132507300003</v>
      </c>
    </row>
    <row r="628" spans="7:11" x14ac:dyDescent="0.25">
      <c r="G628" s="1">
        <v>39.417339325</v>
      </c>
      <c r="I628" s="1">
        <v>778</v>
      </c>
      <c r="J628" s="1">
        <v>2.5100021362299998</v>
      </c>
      <c r="K628" s="1">
        <v>39.367794036900001</v>
      </c>
    </row>
    <row r="629" spans="7:11" x14ac:dyDescent="0.25">
      <c r="G629" s="1">
        <v>29.693870544399999</v>
      </c>
      <c r="I629" s="1">
        <v>779</v>
      </c>
      <c r="J629" s="1">
        <v>24.941532134999999</v>
      </c>
      <c r="K629" s="1">
        <v>29.424402236900001</v>
      </c>
    </row>
    <row r="630" spans="7:11" x14ac:dyDescent="0.25">
      <c r="G630" s="1">
        <v>27.973436355600001</v>
      </c>
      <c r="I630" s="1">
        <v>780</v>
      </c>
      <c r="J630" s="1">
        <v>16.004274368299999</v>
      </c>
      <c r="K630" s="1">
        <v>27.703495025599999</v>
      </c>
    </row>
    <row r="631" spans="7:11" x14ac:dyDescent="0.25">
      <c r="G631" s="1">
        <v>37.920631408699997</v>
      </c>
      <c r="I631" s="1">
        <v>781</v>
      </c>
      <c r="J631" s="1">
        <v>2.3389241695399998</v>
      </c>
      <c r="K631" s="1">
        <v>36.747959137000002</v>
      </c>
    </row>
    <row r="632" spans="7:11" x14ac:dyDescent="0.25">
      <c r="G632" s="1">
        <v>37.035991668699999</v>
      </c>
      <c r="I632" s="1">
        <v>782</v>
      </c>
      <c r="J632" s="1">
        <v>1.1875071525600001</v>
      </c>
      <c r="K632" s="1">
        <v>36.093814849899999</v>
      </c>
    </row>
    <row r="633" spans="7:11" x14ac:dyDescent="0.25">
      <c r="G633" s="1">
        <v>26.058864593500001</v>
      </c>
      <c r="I633" s="1">
        <v>783</v>
      </c>
      <c r="J633" s="1">
        <v>12.8627853394</v>
      </c>
      <c r="K633" s="1">
        <v>25.613033294699999</v>
      </c>
    </row>
    <row r="634" spans="7:11" x14ac:dyDescent="0.25">
      <c r="G634" s="1">
        <v>35.743335723900003</v>
      </c>
      <c r="I634" s="1">
        <v>784</v>
      </c>
      <c r="J634" s="1">
        <v>65.225059509299996</v>
      </c>
      <c r="K634" s="1">
        <v>35.074058532700001</v>
      </c>
    </row>
    <row r="635" spans="7:11" x14ac:dyDescent="0.25">
      <c r="G635" s="1">
        <v>35.376552581799999</v>
      </c>
      <c r="I635" s="1">
        <v>785</v>
      </c>
      <c r="J635" s="1">
        <v>35.687713623</v>
      </c>
      <c r="K635" s="1">
        <v>34.544166564900003</v>
      </c>
    </row>
    <row r="636" spans="7:11" x14ac:dyDescent="0.25">
      <c r="G636" s="1">
        <v>25.8725624084</v>
      </c>
      <c r="I636" s="1">
        <v>786</v>
      </c>
      <c r="J636" s="1">
        <v>18.100067138699998</v>
      </c>
      <c r="K636" s="1">
        <v>25.455081939700001</v>
      </c>
    </row>
    <row r="637" spans="7:11" x14ac:dyDescent="0.25">
      <c r="G637" s="1">
        <v>35.041854858400001</v>
      </c>
      <c r="I637" s="1">
        <v>787</v>
      </c>
      <c r="J637" s="1">
        <v>27.046447753900001</v>
      </c>
      <c r="K637" s="1">
        <v>34.614650726299999</v>
      </c>
    </row>
    <row r="638" spans="7:11" x14ac:dyDescent="0.25">
      <c r="G638" s="1">
        <v>34.204933166499998</v>
      </c>
      <c r="I638" s="1">
        <v>788</v>
      </c>
      <c r="J638" s="1">
        <v>36.092441558799997</v>
      </c>
      <c r="K638" s="1">
        <v>33.720394134499998</v>
      </c>
    </row>
    <row r="639" spans="7:11" x14ac:dyDescent="0.25">
      <c r="G639" s="1">
        <v>41.4352226257</v>
      </c>
      <c r="I639" s="1">
        <v>789</v>
      </c>
      <c r="J639" s="1">
        <v>22.253063201900002</v>
      </c>
      <c r="K639" s="1">
        <v>39.572807312000002</v>
      </c>
    </row>
    <row r="640" spans="7:11" x14ac:dyDescent="0.25">
      <c r="G640" s="1">
        <v>40.128612518300002</v>
      </c>
      <c r="I640" s="1">
        <v>790</v>
      </c>
      <c r="J640" s="1">
        <v>32.882633209200002</v>
      </c>
      <c r="K640" s="1">
        <v>39.579853057900003</v>
      </c>
    </row>
    <row r="641" spans="7:11" x14ac:dyDescent="0.25">
      <c r="G641" s="1">
        <v>11.3755912781</v>
      </c>
      <c r="I641" s="1">
        <v>791</v>
      </c>
      <c r="J641" s="1">
        <v>0</v>
      </c>
      <c r="K641" s="1">
        <v>11.299051284800001</v>
      </c>
    </row>
    <row r="642" spans="7:11" x14ac:dyDescent="0.25">
      <c r="G642" s="1">
        <v>10.9284887314</v>
      </c>
      <c r="I642" s="1">
        <v>792</v>
      </c>
      <c r="J642" s="1">
        <v>0</v>
      </c>
      <c r="K642" s="1">
        <v>10.876165390000001</v>
      </c>
    </row>
    <row r="643" spans="7:11" x14ac:dyDescent="0.25">
      <c r="G643" s="1">
        <v>47.364089965799998</v>
      </c>
      <c r="I643" s="1">
        <v>793</v>
      </c>
      <c r="J643" s="1">
        <v>0</v>
      </c>
      <c r="K643" s="1">
        <v>46.456542968800001</v>
      </c>
    </row>
    <row r="644" spans="7:11" x14ac:dyDescent="0.25">
      <c r="G644" s="1">
        <v>29.516998291</v>
      </c>
      <c r="I644" s="1">
        <v>794</v>
      </c>
      <c r="J644" s="1">
        <v>0.333333313465</v>
      </c>
      <c r="K644" s="1">
        <v>29.421014785800001</v>
      </c>
    </row>
    <row r="645" spans="7:11" x14ac:dyDescent="0.25">
      <c r="G645" s="1">
        <v>30.124439239499999</v>
      </c>
      <c r="I645" s="1">
        <v>795</v>
      </c>
      <c r="J645" s="1">
        <v>0.66666662693000001</v>
      </c>
      <c r="K645" s="1">
        <v>30.0421104431</v>
      </c>
    </row>
    <row r="646" spans="7:11" x14ac:dyDescent="0.25">
      <c r="G646" s="1">
        <v>25.104726791400001</v>
      </c>
      <c r="I646" s="1">
        <v>796</v>
      </c>
      <c r="J646" s="1">
        <v>3</v>
      </c>
      <c r="K646" s="1">
        <v>24.495191574100001</v>
      </c>
    </row>
    <row r="647" spans="7:11" x14ac:dyDescent="0.25">
      <c r="G647" s="1">
        <v>83.746917724599996</v>
      </c>
      <c r="I647" s="1">
        <v>797</v>
      </c>
      <c r="J647" s="1">
        <v>9.6210594177199997</v>
      </c>
      <c r="K647" s="1">
        <v>77.549682617200006</v>
      </c>
    </row>
    <row r="648" spans="7:11" x14ac:dyDescent="0.25">
      <c r="G648" s="1">
        <v>57.499916076700003</v>
      </c>
      <c r="I648" s="1">
        <v>798</v>
      </c>
      <c r="J648" s="1">
        <v>6.5778822898899998</v>
      </c>
      <c r="K648" s="1">
        <v>53.909366607700001</v>
      </c>
    </row>
    <row r="649" spans="7:11" x14ac:dyDescent="0.25">
      <c r="G649" s="1">
        <v>114.60508728000001</v>
      </c>
      <c r="I649" s="1">
        <v>799</v>
      </c>
      <c r="J649" s="1">
        <v>39.081916809100001</v>
      </c>
      <c r="K649" s="1">
        <v>107.742958069</v>
      </c>
    </row>
    <row r="650" spans="7:11" x14ac:dyDescent="0.25">
      <c r="G650" s="1">
        <v>98.311744689899996</v>
      </c>
      <c r="I650" s="1">
        <v>800</v>
      </c>
      <c r="J650" s="1">
        <v>44.515800476099997</v>
      </c>
      <c r="K650" s="1">
        <v>96.474868774399994</v>
      </c>
    </row>
    <row r="651" spans="7:11" x14ac:dyDescent="0.25">
      <c r="G651" s="1">
        <v>74.044029235799997</v>
      </c>
      <c r="I651" s="1">
        <v>801</v>
      </c>
      <c r="J651" s="1">
        <v>34.197132110600002</v>
      </c>
      <c r="K651" s="1">
        <v>72.874153137199997</v>
      </c>
    </row>
    <row r="652" spans="7:11" x14ac:dyDescent="0.25">
      <c r="G652" s="1">
        <v>38.118942260700003</v>
      </c>
      <c r="I652" s="1">
        <v>802</v>
      </c>
      <c r="J652" s="1">
        <v>24.849199294999998</v>
      </c>
      <c r="K652" s="1">
        <v>37.797863006599997</v>
      </c>
    </row>
    <row r="653" spans="7:11" x14ac:dyDescent="0.25">
      <c r="G653" s="1">
        <v>31.656452178999999</v>
      </c>
      <c r="I653" s="1">
        <v>803</v>
      </c>
      <c r="J653" s="1">
        <v>17.886896133400001</v>
      </c>
      <c r="K653" s="1">
        <v>31.474449157700001</v>
      </c>
    </row>
    <row r="654" spans="7:11" x14ac:dyDescent="0.25">
      <c r="G654" s="1">
        <v>36.516479492199998</v>
      </c>
      <c r="I654" s="1">
        <v>804</v>
      </c>
      <c r="J654" s="1">
        <v>30.705051422099999</v>
      </c>
      <c r="K654" s="1">
        <v>36.341567993200002</v>
      </c>
    </row>
    <row r="655" spans="7:11" x14ac:dyDescent="0.25">
      <c r="G655" s="1">
        <v>32.065212249799998</v>
      </c>
      <c r="I655" s="1">
        <v>805</v>
      </c>
      <c r="J655" s="1">
        <v>6.1410102844200001</v>
      </c>
      <c r="K655" s="1">
        <v>31.880235672000001</v>
      </c>
    </row>
    <row r="656" spans="7:11" x14ac:dyDescent="0.25">
      <c r="G656" s="1">
        <v>54.720664978000002</v>
      </c>
      <c r="I656" s="1">
        <v>806</v>
      </c>
      <c r="J656" s="1">
        <v>133.28082275400001</v>
      </c>
      <c r="K656" s="1">
        <v>54.306800842299999</v>
      </c>
    </row>
    <row r="657" spans="7:11" x14ac:dyDescent="0.25">
      <c r="G657" s="1">
        <v>53.687286377</v>
      </c>
      <c r="I657" s="1">
        <v>807</v>
      </c>
      <c r="J657" s="1">
        <v>69.436653137199997</v>
      </c>
      <c r="K657" s="1">
        <v>53.3064346313</v>
      </c>
    </row>
    <row r="658" spans="7:11" x14ac:dyDescent="0.25">
      <c r="G658" s="1">
        <v>28.443233490000001</v>
      </c>
      <c r="I658" s="1">
        <v>808</v>
      </c>
      <c r="J658" s="1">
        <v>8.8185176849399998</v>
      </c>
      <c r="K658" s="1">
        <v>27.731510162399999</v>
      </c>
    </row>
    <row r="659" spans="7:11" x14ac:dyDescent="0.25">
      <c r="G659" s="1">
        <v>24.9704017639</v>
      </c>
      <c r="I659" s="1">
        <v>809</v>
      </c>
      <c r="J659" s="1">
        <v>2.81119155884</v>
      </c>
      <c r="K659" s="1">
        <v>24.828554153399999</v>
      </c>
    </row>
    <row r="660" spans="7:11" x14ac:dyDescent="0.25">
      <c r="G660" s="1">
        <v>39.193019866900002</v>
      </c>
      <c r="I660" s="1">
        <v>810</v>
      </c>
      <c r="J660" s="1">
        <v>1.58089160919</v>
      </c>
      <c r="K660" s="1">
        <v>38.476844787600001</v>
      </c>
    </row>
    <row r="661" spans="7:11" x14ac:dyDescent="0.25">
      <c r="G661" s="1">
        <v>46.991878509499998</v>
      </c>
      <c r="I661" s="1">
        <v>811</v>
      </c>
      <c r="J661" s="1">
        <v>20.127073287999998</v>
      </c>
      <c r="K661" s="1">
        <v>46.405803680399998</v>
      </c>
    </row>
    <row r="662" spans="7:11" x14ac:dyDescent="0.25">
      <c r="G662" s="1">
        <v>48.887073516800001</v>
      </c>
      <c r="I662" s="1">
        <v>812</v>
      </c>
      <c r="J662" s="1">
        <v>13.1809902191</v>
      </c>
      <c r="K662" s="1">
        <v>48.116127014200003</v>
      </c>
    </row>
    <row r="663" spans="7:11" x14ac:dyDescent="0.25">
      <c r="G663" s="1">
        <v>31.8827552795</v>
      </c>
      <c r="I663" s="1">
        <v>813</v>
      </c>
      <c r="J663" s="1">
        <v>29.4242362976</v>
      </c>
      <c r="K663" s="1">
        <v>31.612663268999999</v>
      </c>
    </row>
    <row r="664" spans="7:11" x14ac:dyDescent="0.25">
      <c r="G664" s="1">
        <v>30.011436462399999</v>
      </c>
      <c r="I664" s="1">
        <v>814</v>
      </c>
      <c r="J664" s="1">
        <v>36.1888237</v>
      </c>
      <c r="K664" s="1">
        <v>30.001630783100001</v>
      </c>
    </row>
    <row r="665" spans="7:11" x14ac:dyDescent="0.25">
      <c r="G665" s="1">
        <v>29.539176940899999</v>
      </c>
      <c r="I665" s="1">
        <v>815</v>
      </c>
      <c r="J665" s="1">
        <v>23.373535156300001</v>
      </c>
      <c r="K665" s="1">
        <v>29.227495193500001</v>
      </c>
    </row>
    <row r="666" spans="7:11" x14ac:dyDescent="0.25">
      <c r="G666" s="1">
        <v>27.506725311299999</v>
      </c>
      <c r="I666" s="1">
        <v>816</v>
      </c>
      <c r="J666" s="1">
        <v>11.636856079099999</v>
      </c>
      <c r="K666" s="1">
        <v>27.5140190125</v>
      </c>
    </row>
    <row r="667" spans="7:11" x14ac:dyDescent="0.25">
      <c r="G667" s="1">
        <v>29.545881271399999</v>
      </c>
      <c r="I667" s="1">
        <v>817</v>
      </c>
      <c r="J667" s="1">
        <v>24.473711013799999</v>
      </c>
      <c r="K667" s="1">
        <v>29.5452842712</v>
      </c>
    </row>
    <row r="668" spans="7:11" x14ac:dyDescent="0.25">
      <c r="G668" s="1">
        <v>17.2933635712</v>
      </c>
      <c r="I668" s="1">
        <v>818</v>
      </c>
      <c r="J668" s="1">
        <v>1.1614338159599999</v>
      </c>
      <c r="K668" s="1">
        <v>17.275629043599999</v>
      </c>
    </row>
    <row r="669" spans="7:11" x14ac:dyDescent="0.25">
      <c r="G669" s="1">
        <v>25.610277175899999</v>
      </c>
      <c r="I669" s="1">
        <v>819</v>
      </c>
      <c r="J669" s="1">
        <v>1.1601713895800001</v>
      </c>
      <c r="K669" s="1">
        <v>25.609041214000001</v>
      </c>
    </row>
    <row r="670" spans="7:11" x14ac:dyDescent="0.25">
      <c r="G670" s="1">
        <v>19.038152694699999</v>
      </c>
      <c r="I670" s="1">
        <v>820</v>
      </c>
      <c r="J670" s="1">
        <v>3.4805142879500002</v>
      </c>
      <c r="K670" s="1">
        <v>19.034769058199998</v>
      </c>
    </row>
    <row r="671" spans="7:11" x14ac:dyDescent="0.25">
      <c r="G671" s="1">
        <v>36.4950942993</v>
      </c>
      <c r="I671" s="1">
        <v>821</v>
      </c>
      <c r="J671" s="1">
        <v>39.868202209499998</v>
      </c>
      <c r="K671" s="1">
        <v>36.315917968800001</v>
      </c>
    </row>
    <row r="672" spans="7:11" x14ac:dyDescent="0.25">
      <c r="G672" s="1">
        <v>34.2684822083</v>
      </c>
      <c r="I672" s="1">
        <v>822</v>
      </c>
      <c r="J672" s="1">
        <v>40.955905914299997</v>
      </c>
      <c r="K672" s="1">
        <v>34.138900756799998</v>
      </c>
    </row>
    <row r="673" spans="7:11" x14ac:dyDescent="0.25">
      <c r="G673" s="1">
        <v>22.4819545746</v>
      </c>
      <c r="I673" s="1">
        <v>823</v>
      </c>
      <c r="J673" s="1">
        <v>80.460433960000003</v>
      </c>
      <c r="K673" s="1">
        <v>22.644273757899999</v>
      </c>
    </row>
    <row r="674" spans="7:11" x14ac:dyDescent="0.25">
      <c r="G674" s="1">
        <v>22.5928916931</v>
      </c>
      <c r="I674" s="1">
        <v>824</v>
      </c>
      <c r="J674" s="1">
        <v>132.82420349099999</v>
      </c>
      <c r="K674" s="1">
        <v>22.118005752599998</v>
      </c>
    </row>
    <row r="675" spans="7:11" x14ac:dyDescent="0.25">
      <c r="G675" s="1">
        <v>29.497100830099999</v>
      </c>
      <c r="I675" s="1">
        <v>825</v>
      </c>
      <c r="J675" s="1">
        <v>56.345413207999997</v>
      </c>
      <c r="K675" s="1">
        <v>28.951854705799999</v>
      </c>
    </row>
    <row r="676" spans="7:11" x14ac:dyDescent="0.25">
      <c r="G676" s="1">
        <v>29.563495635999999</v>
      </c>
      <c r="I676" s="1">
        <v>826</v>
      </c>
      <c r="J676" s="1">
        <v>53.880310058600003</v>
      </c>
      <c r="K676" s="1">
        <v>29.225692749</v>
      </c>
    </row>
    <row r="677" spans="7:11" x14ac:dyDescent="0.25">
      <c r="G677" s="1">
        <v>60.104499816900002</v>
      </c>
      <c r="I677" s="1">
        <v>827</v>
      </c>
      <c r="J677" s="1">
        <v>198.72132873499999</v>
      </c>
      <c r="K677" s="1">
        <v>58.984626769999998</v>
      </c>
    </row>
    <row r="678" spans="7:11" x14ac:dyDescent="0.25">
      <c r="G678" s="1">
        <v>58.8476791382</v>
      </c>
      <c r="I678" s="1">
        <v>828</v>
      </c>
      <c r="J678" s="1">
        <v>154.51351928700001</v>
      </c>
      <c r="K678" s="1">
        <v>58.198699951199998</v>
      </c>
    </row>
    <row r="679" spans="7:11" x14ac:dyDescent="0.25">
      <c r="G679" s="1">
        <v>30.587436675999999</v>
      </c>
      <c r="I679" s="1">
        <v>829</v>
      </c>
      <c r="J679" s="1">
        <v>6.8520846366899999</v>
      </c>
      <c r="K679" s="1">
        <v>30.124813079799999</v>
      </c>
    </row>
    <row r="680" spans="7:11" x14ac:dyDescent="0.25">
      <c r="G680" s="1">
        <v>42.054210662800003</v>
      </c>
      <c r="I680" s="1">
        <v>830</v>
      </c>
      <c r="J680" s="1">
        <v>18.088418960599999</v>
      </c>
      <c r="K680" s="1">
        <v>41.472389221199997</v>
      </c>
    </row>
    <row r="681" spans="7:11" x14ac:dyDescent="0.25">
      <c r="G681" s="1">
        <v>41.978652954099999</v>
      </c>
      <c r="I681" s="1">
        <v>831</v>
      </c>
      <c r="J681" s="1">
        <v>17.689905166599999</v>
      </c>
      <c r="K681" s="1">
        <v>41.736717224099998</v>
      </c>
    </row>
    <row r="682" spans="7:11" x14ac:dyDescent="0.25">
      <c r="G682" s="1">
        <v>24.3972072601</v>
      </c>
      <c r="I682" s="1">
        <v>832</v>
      </c>
      <c r="J682" s="1">
        <v>12.121602058400001</v>
      </c>
      <c r="K682" s="1">
        <v>23.533317565899999</v>
      </c>
    </row>
    <row r="683" spans="7:11" x14ac:dyDescent="0.25">
      <c r="G683" s="1">
        <v>25.894096374499998</v>
      </c>
      <c r="I683" s="1">
        <v>833</v>
      </c>
      <c r="J683" s="1">
        <v>12.088127136200001</v>
      </c>
      <c r="K683" s="1">
        <v>25.779436111500001</v>
      </c>
    </row>
    <row r="684" spans="7:11" x14ac:dyDescent="0.25">
      <c r="G684" s="1">
        <v>37.983852386499997</v>
      </c>
      <c r="I684" s="1">
        <v>834</v>
      </c>
      <c r="J684" s="1">
        <v>1.2566680908200001</v>
      </c>
      <c r="K684" s="1">
        <v>37.941894531300001</v>
      </c>
    </row>
    <row r="685" spans="7:11" x14ac:dyDescent="0.25">
      <c r="G685" s="1">
        <v>46.0478973389</v>
      </c>
      <c r="I685" s="1">
        <v>835</v>
      </c>
      <c r="J685" s="1">
        <v>3.05769586563</v>
      </c>
      <c r="K685" s="1">
        <v>42.947864532499999</v>
      </c>
    </row>
    <row r="686" spans="7:11" x14ac:dyDescent="0.25">
      <c r="G686" s="1">
        <v>35.621765136699999</v>
      </c>
      <c r="I686" s="1">
        <v>836</v>
      </c>
      <c r="J686" s="1">
        <v>22.0625114441</v>
      </c>
      <c r="K686" s="1">
        <v>35.563354492199998</v>
      </c>
    </row>
    <row r="687" spans="7:11" x14ac:dyDescent="0.25">
      <c r="G687" s="1">
        <v>36.234104156500003</v>
      </c>
      <c r="I687" s="1">
        <v>837</v>
      </c>
      <c r="J687" s="1">
        <v>40.064575195300002</v>
      </c>
      <c r="K687" s="1">
        <v>35.645870208700003</v>
      </c>
    </row>
    <row r="688" spans="7:11" x14ac:dyDescent="0.25">
      <c r="G688" s="1">
        <v>66.936431884800001</v>
      </c>
      <c r="I688" s="1">
        <v>838</v>
      </c>
      <c r="J688" s="1">
        <v>198.58108520499999</v>
      </c>
      <c r="K688" s="1">
        <v>59.010375976600002</v>
      </c>
    </row>
    <row r="689" spans="7:11" x14ac:dyDescent="0.25">
      <c r="G689" s="1">
        <v>50.513771057100001</v>
      </c>
      <c r="I689" s="1">
        <v>839</v>
      </c>
      <c r="J689" s="1">
        <v>41.389987945599998</v>
      </c>
      <c r="K689" s="1">
        <v>50.403289794899997</v>
      </c>
    </row>
    <row r="690" spans="7:11" x14ac:dyDescent="0.25">
      <c r="G690" s="1">
        <v>58.403896331799999</v>
      </c>
      <c r="I690" s="1">
        <v>840</v>
      </c>
      <c r="J690" s="1">
        <v>31.868841171300001</v>
      </c>
      <c r="K690" s="1">
        <v>53.235130310099997</v>
      </c>
    </row>
    <row r="691" spans="7:11" x14ac:dyDescent="0.25">
      <c r="G691" s="1">
        <v>25.4490470886</v>
      </c>
      <c r="I691" s="1">
        <v>841</v>
      </c>
      <c r="J691" s="1">
        <v>9.6810102462799996</v>
      </c>
      <c r="K691" s="1">
        <v>25.2646961212</v>
      </c>
    </row>
    <row r="692" spans="7:11" x14ac:dyDescent="0.25">
      <c r="G692" s="1">
        <v>28.123878478999998</v>
      </c>
      <c r="I692" s="1">
        <v>842</v>
      </c>
      <c r="J692" s="1">
        <v>21.249439239499999</v>
      </c>
      <c r="K692" s="1">
        <v>27.825227737399999</v>
      </c>
    </row>
    <row r="693" spans="7:11" x14ac:dyDescent="0.25">
      <c r="G693" s="1">
        <v>90.075538635300006</v>
      </c>
      <c r="I693" s="1">
        <v>843</v>
      </c>
      <c r="J693" s="1">
        <v>290.54013061500001</v>
      </c>
      <c r="K693" s="1">
        <v>87.696044921899997</v>
      </c>
    </row>
    <row r="694" spans="7:11" x14ac:dyDescent="0.25">
      <c r="G694" s="1">
        <v>95.344062805199997</v>
      </c>
      <c r="I694" s="1">
        <v>844</v>
      </c>
      <c r="J694" s="1">
        <v>252.23928832999999</v>
      </c>
      <c r="K694" s="1">
        <v>92.916145324699997</v>
      </c>
    </row>
    <row r="695" spans="7:11" x14ac:dyDescent="0.25">
      <c r="G695" s="1">
        <v>89.931312560999999</v>
      </c>
      <c r="I695" s="1">
        <v>845</v>
      </c>
      <c r="J695" s="1">
        <v>140.55271911599999</v>
      </c>
      <c r="K695" s="1">
        <v>89.1865234375</v>
      </c>
    </row>
    <row r="696" spans="7:11" x14ac:dyDescent="0.25">
      <c r="G696" s="1">
        <v>96.854927063000005</v>
      </c>
      <c r="I696" s="1">
        <v>846</v>
      </c>
      <c r="J696" s="1">
        <v>140.154296875</v>
      </c>
      <c r="K696" s="1">
        <v>96.053146362299998</v>
      </c>
    </row>
    <row r="697" spans="7:11" x14ac:dyDescent="0.25">
      <c r="G697" s="1">
        <v>98.550575256299993</v>
      </c>
      <c r="I697" s="1">
        <v>847</v>
      </c>
      <c r="J697" s="1">
        <v>1.38692975044</v>
      </c>
      <c r="K697" s="1">
        <v>84.284416198700001</v>
      </c>
    </row>
    <row r="698" spans="7:11" x14ac:dyDescent="0.25">
      <c r="G698" s="1">
        <v>15.440763473500001</v>
      </c>
      <c r="I698" s="1">
        <v>848</v>
      </c>
      <c r="J698" s="1">
        <v>10.759857177700001</v>
      </c>
      <c r="K698" s="1">
        <v>15.3734817505</v>
      </c>
    </row>
    <row r="699" spans="7:11" x14ac:dyDescent="0.25">
      <c r="G699" s="1">
        <v>27.736474990800001</v>
      </c>
      <c r="I699" s="1">
        <v>849</v>
      </c>
      <c r="J699" s="1">
        <v>5.8328862190199997</v>
      </c>
      <c r="K699" s="1">
        <v>27.650241851800001</v>
      </c>
    </row>
    <row r="700" spans="7:11" x14ac:dyDescent="0.25">
      <c r="G700" s="1">
        <v>30.379999160800001</v>
      </c>
      <c r="I700" s="1">
        <v>852</v>
      </c>
      <c r="J700" s="1">
        <v>30.927404403699999</v>
      </c>
      <c r="K700" s="1">
        <v>30.379999160800001</v>
      </c>
    </row>
    <row r="701" spans="7:11" x14ac:dyDescent="0.25">
      <c r="G701" s="1">
        <v>30.3800010681</v>
      </c>
      <c r="I701" s="1">
        <v>853</v>
      </c>
      <c r="J701" s="1">
        <v>1</v>
      </c>
      <c r="K701" s="1">
        <v>30.3800010681</v>
      </c>
    </row>
    <row r="702" spans="7:11" x14ac:dyDescent="0.25">
      <c r="G702" s="1">
        <v>40.710002899199999</v>
      </c>
      <c r="I702" s="1">
        <v>854</v>
      </c>
      <c r="J702" s="1">
        <v>0</v>
      </c>
      <c r="K702" s="1">
        <v>40.710002899199999</v>
      </c>
    </row>
    <row r="703" spans="7:11" x14ac:dyDescent="0.25">
      <c r="G703" s="1">
        <v>14.7700004578</v>
      </c>
      <c r="I703" s="1">
        <v>855</v>
      </c>
      <c r="J703" s="1">
        <v>0</v>
      </c>
      <c r="K703" s="1">
        <v>14.7700004578</v>
      </c>
    </row>
    <row r="704" spans="7:11" x14ac:dyDescent="0.25">
      <c r="G704" s="1">
        <v>14.7700004578</v>
      </c>
      <c r="I704" s="1">
        <v>856</v>
      </c>
      <c r="J704" s="1">
        <v>0</v>
      </c>
      <c r="K704" s="1">
        <v>14.7700004578</v>
      </c>
    </row>
    <row r="705" spans="7:11" x14ac:dyDescent="0.25">
      <c r="G705" s="1">
        <v>35.049999237100003</v>
      </c>
      <c r="I705" s="1">
        <v>857</v>
      </c>
      <c r="J705" s="1">
        <v>137.861984253</v>
      </c>
      <c r="K705" s="1">
        <v>35.049999237100003</v>
      </c>
    </row>
    <row r="706" spans="7:11" x14ac:dyDescent="0.25">
      <c r="G706" s="1">
        <v>35.049999237100003</v>
      </c>
      <c r="I706" s="1">
        <v>858</v>
      </c>
      <c r="J706" s="1">
        <v>7.9999990463300001</v>
      </c>
      <c r="K706" s="1">
        <v>35.049999237100003</v>
      </c>
    </row>
    <row r="707" spans="7:11" x14ac:dyDescent="0.25">
      <c r="G707" s="1">
        <v>60.189994812000002</v>
      </c>
      <c r="I707" s="1">
        <v>859</v>
      </c>
      <c r="J707" s="1">
        <v>97.125526428200004</v>
      </c>
      <c r="K707" s="1">
        <v>60.189994812000002</v>
      </c>
    </row>
    <row r="708" spans="7:11" x14ac:dyDescent="0.25">
      <c r="G708" s="1">
        <v>60.190002441399997</v>
      </c>
      <c r="I708" s="1">
        <v>860</v>
      </c>
      <c r="J708" s="1">
        <v>1.99999976158</v>
      </c>
      <c r="K708" s="1">
        <v>60.190002441399997</v>
      </c>
    </row>
    <row r="709" spans="7:11" x14ac:dyDescent="0.25">
      <c r="G709" s="1">
        <v>25.190000534100001</v>
      </c>
      <c r="I709" s="1">
        <v>863</v>
      </c>
      <c r="J709" s="1">
        <v>75.459114074699997</v>
      </c>
      <c r="K709" s="1">
        <v>25.190000534100001</v>
      </c>
    </row>
    <row r="710" spans="7:11" x14ac:dyDescent="0.25">
      <c r="G710" s="1">
        <v>25.190000534100001</v>
      </c>
      <c r="I710" s="1">
        <v>864</v>
      </c>
      <c r="J710" s="1">
        <v>2.66666650772</v>
      </c>
      <c r="K710" s="1">
        <v>25.190000534100001</v>
      </c>
    </row>
    <row r="711" spans="7:11" x14ac:dyDescent="0.25">
      <c r="G711" s="1">
        <v>27.079999923700001</v>
      </c>
      <c r="I711" s="1">
        <v>865</v>
      </c>
      <c r="J711" s="1">
        <v>10.607843399</v>
      </c>
      <c r="K711" s="1">
        <v>27.079999923700001</v>
      </c>
    </row>
    <row r="712" spans="7:11" x14ac:dyDescent="0.25">
      <c r="G712" s="1">
        <v>27.079999923700001</v>
      </c>
      <c r="I712" s="1">
        <v>866</v>
      </c>
      <c r="J712" s="1">
        <v>0</v>
      </c>
      <c r="K712" s="1">
        <v>27.079999923700001</v>
      </c>
    </row>
    <row r="713" spans="7:11" x14ac:dyDescent="0.25">
      <c r="G713" s="1">
        <v>9.6100006103499993</v>
      </c>
      <c r="I713" s="1">
        <v>867</v>
      </c>
      <c r="J713" s="1">
        <v>0.33333334326699998</v>
      </c>
      <c r="K713" s="1">
        <v>9.6100006103499993</v>
      </c>
    </row>
    <row r="714" spans="7:11" x14ac:dyDescent="0.25">
      <c r="G714" s="1">
        <v>9.6100006103499993</v>
      </c>
      <c r="I714" s="1">
        <v>868</v>
      </c>
      <c r="J714" s="1">
        <v>0</v>
      </c>
      <c r="K714" s="1">
        <v>9.6100006103499993</v>
      </c>
    </row>
    <row r="715" spans="7:11" x14ac:dyDescent="0.25">
      <c r="G715" s="1">
        <v>62.5</v>
      </c>
      <c r="I715" s="1">
        <v>888</v>
      </c>
      <c r="J715" s="1">
        <v>32.763629913300001</v>
      </c>
      <c r="K715" s="1">
        <v>62.5</v>
      </c>
    </row>
    <row r="716" spans="7:11" x14ac:dyDescent="0.25">
      <c r="G716" s="1">
        <v>62.5</v>
      </c>
      <c r="I716" s="1">
        <v>889</v>
      </c>
      <c r="J716" s="1">
        <v>0.76000213623000001</v>
      </c>
      <c r="K716" s="1">
        <v>62.5</v>
      </c>
    </row>
    <row r="717" spans="7:11" x14ac:dyDescent="0.25">
      <c r="G717" s="1">
        <v>36.800006866499999</v>
      </c>
      <c r="I717" s="1">
        <v>890</v>
      </c>
      <c r="J717" s="1">
        <v>861.71356201200001</v>
      </c>
      <c r="K717" s="1">
        <v>36.800006866499999</v>
      </c>
    </row>
    <row r="718" spans="7:11" x14ac:dyDescent="0.25">
      <c r="G718" s="1">
        <v>36.799995422400002</v>
      </c>
      <c r="I718" s="1">
        <v>891</v>
      </c>
      <c r="J718" s="1">
        <v>559.02832031299999</v>
      </c>
      <c r="K718" s="1">
        <v>36.799995422400002</v>
      </c>
    </row>
    <row r="719" spans="7:11" x14ac:dyDescent="0.25">
      <c r="G719" s="1">
        <v>60</v>
      </c>
      <c r="I719" s="1">
        <v>892</v>
      </c>
      <c r="J719" s="1">
        <v>424.78024291999998</v>
      </c>
      <c r="K719" s="1">
        <v>60</v>
      </c>
    </row>
    <row r="720" spans="7:11" x14ac:dyDescent="0.25">
      <c r="G720" s="1">
        <v>7</v>
      </c>
      <c r="I720" s="1">
        <v>893</v>
      </c>
      <c r="J720" s="1">
        <v>28.344383239700001</v>
      </c>
      <c r="K720" s="1">
        <v>7</v>
      </c>
    </row>
    <row r="721" spans="7:11" x14ac:dyDescent="0.25">
      <c r="G721" s="1">
        <v>7</v>
      </c>
      <c r="I721" s="1">
        <v>894</v>
      </c>
      <c r="J721" s="1">
        <v>28.774084091199999</v>
      </c>
      <c r="K721" s="1">
        <v>7</v>
      </c>
    </row>
    <row r="722" spans="7:11" x14ac:dyDescent="0.25">
      <c r="G722" s="1">
        <v>2</v>
      </c>
      <c r="I722" s="1">
        <v>895</v>
      </c>
      <c r="J722" s="1">
        <v>0</v>
      </c>
      <c r="K722" s="1">
        <v>2</v>
      </c>
    </row>
    <row r="723" spans="7:11" x14ac:dyDescent="0.25">
      <c r="G723" s="1">
        <v>2</v>
      </c>
      <c r="I723" s="1">
        <v>896</v>
      </c>
      <c r="J723" s="1">
        <v>0</v>
      </c>
      <c r="K723" s="1">
        <v>2</v>
      </c>
    </row>
    <row r="724" spans="7:11" x14ac:dyDescent="0.25">
      <c r="G724" s="1">
        <v>60</v>
      </c>
      <c r="I724" s="1">
        <v>897</v>
      </c>
      <c r="J724" s="1">
        <v>25.427915573100002</v>
      </c>
      <c r="K724" s="1">
        <v>60</v>
      </c>
    </row>
    <row r="725" spans="7:11" x14ac:dyDescent="0.25">
      <c r="G725" s="1">
        <v>46.680881500200002</v>
      </c>
      <c r="I725" s="1">
        <v>898</v>
      </c>
      <c r="J725" s="1">
        <v>1.3094100952100001</v>
      </c>
      <c r="K725" s="1">
        <v>45.606739044199998</v>
      </c>
    </row>
    <row r="726" spans="7:11" x14ac:dyDescent="0.25">
      <c r="G726" s="1">
        <v>49.931171417199998</v>
      </c>
      <c r="I726" s="1">
        <v>899</v>
      </c>
      <c r="J726" s="1">
        <v>8.0154857635500001</v>
      </c>
      <c r="K726" s="1">
        <v>48.296665191700001</v>
      </c>
    </row>
    <row r="727" spans="7:11" x14ac:dyDescent="0.25">
      <c r="G727" s="1">
        <v>34.876609802200001</v>
      </c>
      <c r="I727" s="1">
        <v>900</v>
      </c>
      <c r="J727" s="1">
        <v>8.8905906677199997</v>
      </c>
      <c r="K727" s="1">
        <v>34.573215484599999</v>
      </c>
    </row>
    <row r="728" spans="7:11" x14ac:dyDescent="0.25">
      <c r="G728" s="1">
        <v>35.245281219500001</v>
      </c>
      <c r="I728" s="1">
        <v>901</v>
      </c>
      <c r="J728" s="1">
        <v>28.522233963000001</v>
      </c>
      <c r="K728" s="1">
        <v>34.878376007100002</v>
      </c>
    </row>
    <row r="729" spans="7:11" x14ac:dyDescent="0.25">
      <c r="G729" s="1">
        <v>35.295509338400002</v>
      </c>
      <c r="I729" s="1">
        <v>902</v>
      </c>
      <c r="J729" s="1">
        <v>12.282610893199999</v>
      </c>
      <c r="K729" s="1">
        <v>34.9899787903</v>
      </c>
    </row>
    <row r="730" spans="7:11" x14ac:dyDescent="0.25">
      <c r="G730" s="1">
        <v>35.166450500499998</v>
      </c>
      <c r="I730" s="1">
        <v>903</v>
      </c>
      <c r="J730" s="1">
        <v>18.442510604900001</v>
      </c>
      <c r="K730" s="1">
        <v>34.807785034200002</v>
      </c>
    </row>
    <row r="731" spans="7:11" x14ac:dyDescent="0.25">
      <c r="G731" s="1">
        <v>27.232513427699999</v>
      </c>
      <c r="I731" s="1">
        <v>904</v>
      </c>
      <c r="J731" s="1">
        <v>0</v>
      </c>
      <c r="K731" s="1">
        <v>27.0195331573</v>
      </c>
    </row>
    <row r="732" spans="7:11" x14ac:dyDescent="0.25">
      <c r="G732" s="1">
        <v>31.9884243011</v>
      </c>
      <c r="I732" s="1">
        <v>905</v>
      </c>
      <c r="J732" s="1">
        <v>72.544357299799998</v>
      </c>
      <c r="K732" s="1">
        <v>31.767597198499999</v>
      </c>
    </row>
    <row r="733" spans="7:11" x14ac:dyDescent="0.25">
      <c r="G733" s="1">
        <v>17.9669208527</v>
      </c>
      <c r="I733" s="1">
        <v>906</v>
      </c>
      <c r="J733" s="1">
        <v>12.5206823349</v>
      </c>
      <c r="K733" s="1">
        <v>17.601882934599999</v>
      </c>
    </row>
    <row r="734" spans="7:11" x14ac:dyDescent="0.25">
      <c r="G734" s="1">
        <v>18.321521758999999</v>
      </c>
      <c r="I734" s="1">
        <v>907</v>
      </c>
      <c r="J734" s="1">
        <v>12.4693775177</v>
      </c>
      <c r="K734" s="1">
        <v>18.028854370099999</v>
      </c>
    </row>
    <row r="735" spans="7:11" x14ac:dyDescent="0.25">
      <c r="G735" s="1">
        <v>39.448112487800003</v>
      </c>
      <c r="I735" s="1">
        <v>908</v>
      </c>
      <c r="J735" s="1">
        <v>0</v>
      </c>
      <c r="K735" s="1">
        <v>38.9557304382</v>
      </c>
    </row>
    <row r="736" spans="7:11" x14ac:dyDescent="0.25">
      <c r="G736" s="1">
        <v>55.269634246800003</v>
      </c>
      <c r="I736" s="1">
        <v>909</v>
      </c>
      <c r="J736" s="1">
        <v>43.104274749799998</v>
      </c>
      <c r="K736" s="1">
        <v>54.249893188500003</v>
      </c>
    </row>
    <row r="737" spans="7:11" x14ac:dyDescent="0.25">
      <c r="G737" s="1">
        <v>56.063648223900003</v>
      </c>
      <c r="I737" s="1">
        <v>910</v>
      </c>
      <c r="J737" s="1">
        <v>30.178506851200002</v>
      </c>
      <c r="K737" s="1">
        <v>55.748363494899998</v>
      </c>
    </row>
    <row r="738" spans="7:11" x14ac:dyDescent="0.25">
      <c r="G738" s="1">
        <v>47.032604217500001</v>
      </c>
      <c r="I738" s="1">
        <v>911</v>
      </c>
      <c r="J738" s="1">
        <v>55.197029113799999</v>
      </c>
      <c r="K738" s="1">
        <v>46.548934936499997</v>
      </c>
    </row>
    <row r="739" spans="7:11" x14ac:dyDescent="0.25">
      <c r="G739" s="1">
        <v>55.049057006799998</v>
      </c>
      <c r="I739" s="1">
        <v>912</v>
      </c>
      <c r="J739" s="1">
        <v>16.2265739441</v>
      </c>
      <c r="K739" s="1">
        <v>54.530818939200003</v>
      </c>
    </row>
    <row r="740" spans="7:11" x14ac:dyDescent="0.25">
      <c r="G740" s="1">
        <v>17.2431755066</v>
      </c>
      <c r="I740" s="1">
        <v>913</v>
      </c>
      <c r="J740" s="1">
        <v>4.4600019455000002</v>
      </c>
      <c r="K740" s="1">
        <v>17.0001831055</v>
      </c>
    </row>
    <row r="741" spans="7:11" x14ac:dyDescent="0.25">
      <c r="G741" s="1">
        <v>11.9120006561</v>
      </c>
      <c r="I741" s="1">
        <v>914</v>
      </c>
      <c r="J741" s="1">
        <v>0</v>
      </c>
      <c r="K741" s="1">
        <v>11.8389892578</v>
      </c>
    </row>
    <row r="742" spans="7:11" x14ac:dyDescent="0.25">
      <c r="G742" s="1">
        <v>38.589420318599998</v>
      </c>
      <c r="I742" s="1">
        <v>915</v>
      </c>
      <c r="J742" s="1">
        <v>0</v>
      </c>
      <c r="K742" s="1">
        <v>38.081020355200003</v>
      </c>
    </row>
    <row r="743" spans="7:11" x14ac:dyDescent="0.25">
      <c r="G743" s="1">
        <v>52.948837280299998</v>
      </c>
      <c r="I743" s="1">
        <v>916</v>
      </c>
      <c r="J743" s="1">
        <v>60.935558319099997</v>
      </c>
      <c r="K743" s="1">
        <v>52.024250030499999</v>
      </c>
    </row>
    <row r="744" spans="7:11" x14ac:dyDescent="0.25">
      <c r="G744" s="1">
        <v>26.090864181499999</v>
      </c>
      <c r="I744" s="1">
        <v>917</v>
      </c>
      <c r="J744" s="1">
        <v>1.0476191043900001</v>
      </c>
      <c r="K744" s="1">
        <v>26.030456543</v>
      </c>
    </row>
    <row r="745" spans="7:11" x14ac:dyDescent="0.25">
      <c r="G745" s="1">
        <v>20.029827117899998</v>
      </c>
      <c r="I745" s="1">
        <v>918</v>
      </c>
      <c r="J745" s="1">
        <v>3.7331066131599999</v>
      </c>
      <c r="K745" s="1">
        <v>19.849302291899999</v>
      </c>
    </row>
    <row r="746" spans="7:11" x14ac:dyDescent="0.25">
      <c r="G746" s="1">
        <v>20.554597854600001</v>
      </c>
      <c r="I746" s="1">
        <v>919</v>
      </c>
      <c r="J746" s="1">
        <v>12.375369072</v>
      </c>
      <c r="K746" s="1">
        <v>20.1334533691</v>
      </c>
    </row>
    <row r="747" spans="7:11" x14ac:dyDescent="0.25">
      <c r="G747" s="1">
        <v>54.194984435999999</v>
      </c>
      <c r="I747" s="1">
        <v>920</v>
      </c>
      <c r="J747" s="1">
        <v>19.136272430399998</v>
      </c>
      <c r="K747" s="1">
        <v>52.7308654785</v>
      </c>
    </row>
    <row r="748" spans="7:11" x14ac:dyDescent="0.25">
      <c r="G748" s="1">
        <v>40.3951835632</v>
      </c>
      <c r="I748" s="1">
        <v>921</v>
      </c>
      <c r="J748" s="1">
        <v>31.400568008400001</v>
      </c>
      <c r="K748" s="1">
        <v>40.072990417500002</v>
      </c>
    </row>
    <row r="749" spans="7:11" x14ac:dyDescent="0.25">
      <c r="G749" s="1">
        <v>42.865798950200002</v>
      </c>
      <c r="I749" s="1">
        <v>922</v>
      </c>
      <c r="J749" s="1">
        <v>112.276512146</v>
      </c>
      <c r="K749" s="1">
        <v>42.230735778800003</v>
      </c>
    </row>
    <row r="750" spans="7:11" x14ac:dyDescent="0.25">
      <c r="G750" s="1">
        <v>44.072437286400003</v>
      </c>
      <c r="I750" s="1">
        <v>923</v>
      </c>
      <c r="J750" s="1">
        <v>2.90765023232</v>
      </c>
      <c r="K750" s="1">
        <v>43.447216033899998</v>
      </c>
    </row>
    <row r="751" spans="7:11" x14ac:dyDescent="0.25">
      <c r="G751" s="1">
        <v>50.383312225300003</v>
      </c>
      <c r="I751" s="1">
        <v>924</v>
      </c>
      <c r="J751" s="1">
        <v>81.765464782699993</v>
      </c>
      <c r="K751" s="1">
        <v>49.313018798800002</v>
      </c>
    </row>
    <row r="752" spans="7:11" x14ac:dyDescent="0.25">
      <c r="G752" s="1">
        <v>59.155956268300002</v>
      </c>
      <c r="I752" s="1">
        <v>925</v>
      </c>
      <c r="J752" s="1">
        <v>3.3042073249800001</v>
      </c>
      <c r="K752" s="1">
        <v>58.440589904799999</v>
      </c>
    </row>
    <row r="753" spans="7:11" x14ac:dyDescent="0.25">
      <c r="G753" s="1">
        <v>34.482666015600003</v>
      </c>
      <c r="I753" s="1">
        <v>926</v>
      </c>
      <c r="J753" s="1">
        <v>30.596010208100001</v>
      </c>
      <c r="K753" s="1">
        <v>34.219150543200001</v>
      </c>
    </row>
    <row r="754" spans="7:11" x14ac:dyDescent="0.25">
      <c r="G754" s="1">
        <v>10.1062936783</v>
      </c>
      <c r="I754" s="1">
        <v>927</v>
      </c>
      <c r="J754" s="1">
        <v>0.70543611049699995</v>
      </c>
      <c r="K754" s="1">
        <v>10.0349435806</v>
      </c>
    </row>
    <row r="755" spans="7:11" x14ac:dyDescent="0.25">
      <c r="G755" s="1">
        <v>10.5311384201</v>
      </c>
      <c r="I755" s="1">
        <v>928</v>
      </c>
      <c r="J755" s="1">
        <v>0.84489798545799999</v>
      </c>
      <c r="K755" s="1">
        <v>10.460523605300001</v>
      </c>
    </row>
    <row r="756" spans="7:11" x14ac:dyDescent="0.25">
      <c r="G756" s="1">
        <v>17.851881027200001</v>
      </c>
      <c r="I756" s="1">
        <v>929</v>
      </c>
      <c r="J756" s="1">
        <v>0.82634818553900002</v>
      </c>
      <c r="K756" s="1">
        <v>17.605173110999999</v>
      </c>
    </row>
    <row r="757" spans="7:11" x14ac:dyDescent="0.25">
      <c r="G757" s="1">
        <v>17.981615066500002</v>
      </c>
      <c r="I757" s="1">
        <v>930</v>
      </c>
      <c r="J757" s="1">
        <v>0.81555837392800001</v>
      </c>
      <c r="K757" s="1">
        <v>17.728355407700001</v>
      </c>
    </row>
    <row r="758" spans="7:11" x14ac:dyDescent="0.25">
      <c r="G758" s="1">
        <v>13.641160964999999</v>
      </c>
      <c r="I758" s="1">
        <v>931</v>
      </c>
      <c r="J758" s="1">
        <v>3.7340080738100001</v>
      </c>
      <c r="K758" s="1">
        <v>13.4816608429</v>
      </c>
    </row>
    <row r="759" spans="7:11" x14ac:dyDescent="0.25">
      <c r="G759" s="1">
        <v>25.562696456899999</v>
      </c>
      <c r="I759" s="1">
        <v>932</v>
      </c>
      <c r="J759" s="1">
        <v>16.1607818604</v>
      </c>
      <c r="K759" s="1">
        <v>25.208574294999998</v>
      </c>
    </row>
    <row r="760" spans="7:11" x14ac:dyDescent="0.25">
      <c r="G760" s="1">
        <v>29.289279937700002</v>
      </c>
      <c r="I760" s="1">
        <v>933</v>
      </c>
      <c r="J760" s="1">
        <v>26.879360199000001</v>
      </c>
      <c r="K760" s="1">
        <v>28.937982559200002</v>
      </c>
    </row>
    <row r="761" spans="7:11" x14ac:dyDescent="0.25">
      <c r="G761" s="1">
        <v>33.074764251700003</v>
      </c>
      <c r="I761" s="1">
        <v>934</v>
      </c>
      <c r="J761" s="1">
        <v>18.241569518999999</v>
      </c>
      <c r="K761" s="1">
        <v>32.702270507800002</v>
      </c>
    </row>
    <row r="762" spans="7:11" x14ac:dyDescent="0.25">
      <c r="G762" s="1">
        <v>25.012725830099999</v>
      </c>
      <c r="I762" s="1">
        <v>935</v>
      </c>
      <c r="J762" s="1">
        <v>7.6661052703900001</v>
      </c>
      <c r="K762" s="1">
        <v>24.786525726299999</v>
      </c>
    </row>
    <row r="763" spans="7:11" x14ac:dyDescent="0.25">
      <c r="G763" s="1">
        <v>25.7580432892</v>
      </c>
      <c r="I763" s="1">
        <v>936</v>
      </c>
      <c r="J763" s="1">
        <v>8.7006521224999993</v>
      </c>
      <c r="K763" s="1">
        <v>25.3627719879</v>
      </c>
    </row>
    <row r="764" spans="7:11" x14ac:dyDescent="0.25">
      <c r="G764" s="1">
        <v>27.555400848400001</v>
      </c>
      <c r="I764" s="1">
        <v>937</v>
      </c>
      <c r="J764" s="1">
        <v>1.0114285945899999</v>
      </c>
      <c r="K764" s="1">
        <v>26.893728256199999</v>
      </c>
    </row>
    <row r="765" spans="7:11" x14ac:dyDescent="0.25">
      <c r="G765" s="1">
        <v>22.937076568599998</v>
      </c>
      <c r="I765" s="1">
        <v>938</v>
      </c>
      <c r="J765" s="1">
        <v>1.8943977355999999</v>
      </c>
      <c r="K765" s="1">
        <v>22.600950241100001</v>
      </c>
    </row>
    <row r="766" spans="7:11" x14ac:dyDescent="0.25">
      <c r="G766" s="1">
        <v>24.287633895900001</v>
      </c>
      <c r="I766" s="1">
        <v>939</v>
      </c>
      <c r="J766" s="1">
        <v>2.10404467583</v>
      </c>
      <c r="K766" s="1">
        <v>23.829248428300001</v>
      </c>
    </row>
    <row r="767" spans="7:11" x14ac:dyDescent="0.25">
      <c r="G767" s="1">
        <v>21.813945770299998</v>
      </c>
      <c r="I767" s="1">
        <v>940</v>
      </c>
      <c r="J767" s="1">
        <v>0.77637875080100005</v>
      </c>
      <c r="K767" s="1">
        <v>21.735158920300002</v>
      </c>
    </row>
    <row r="768" spans="7:11" x14ac:dyDescent="0.25">
      <c r="G768" s="1">
        <v>23.148130416899999</v>
      </c>
      <c r="I768" s="1">
        <v>941</v>
      </c>
      <c r="J768" s="1">
        <v>6.5020980835</v>
      </c>
      <c r="K768" s="1">
        <v>22.8395671844</v>
      </c>
    </row>
    <row r="769" spans="7:11" x14ac:dyDescent="0.25">
      <c r="G769" s="1">
        <v>11.316305160500001</v>
      </c>
      <c r="I769" s="1">
        <v>942</v>
      </c>
      <c r="J769" s="1">
        <v>0</v>
      </c>
      <c r="K769" s="1">
        <v>11.096035003700001</v>
      </c>
    </row>
    <row r="770" spans="7:11" x14ac:dyDescent="0.25">
      <c r="G770" s="1">
        <v>26.8953533173</v>
      </c>
      <c r="I770" s="1">
        <v>943</v>
      </c>
      <c r="J770" s="1">
        <v>6.2499992549400002E-2</v>
      </c>
      <c r="K770" s="1">
        <v>26.821599960299999</v>
      </c>
    </row>
    <row r="771" spans="7:11" x14ac:dyDescent="0.25">
      <c r="G771" s="1">
        <v>22.985858917200002</v>
      </c>
      <c r="I771" s="1">
        <v>944</v>
      </c>
      <c r="J771" s="1">
        <v>1.6898149251900001</v>
      </c>
      <c r="K771" s="1">
        <v>22.836349487300001</v>
      </c>
    </row>
    <row r="772" spans="7:11" x14ac:dyDescent="0.25">
      <c r="G772" s="1">
        <v>24.501098632800002</v>
      </c>
      <c r="I772" s="1">
        <v>945</v>
      </c>
      <c r="J772" s="1">
        <v>5.0261478424100003</v>
      </c>
      <c r="K772" s="1">
        <v>24.187236785900001</v>
      </c>
    </row>
    <row r="773" spans="7:11" x14ac:dyDescent="0.25">
      <c r="G773" s="1">
        <v>18.7252120972</v>
      </c>
      <c r="I773" s="1">
        <v>946</v>
      </c>
      <c r="J773" s="1">
        <v>1.73925447464</v>
      </c>
      <c r="K773" s="1">
        <v>18.502162933299999</v>
      </c>
    </row>
    <row r="774" spans="7:11" x14ac:dyDescent="0.25">
      <c r="G774" s="1">
        <v>20.853353500400001</v>
      </c>
      <c r="I774" s="1">
        <v>947</v>
      </c>
      <c r="J774" s="1">
        <v>1.65269637108</v>
      </c>
      <c r="K774" s="1">
        <v>20.542095184299999</v>
      </c>
    </row>
    <row r="775" spans="7:11" x14ac:dyDescent="0.25">
      <c r="G775" s="1">
        <v>27.5616950989</v>
      </c>
      <c r="I775" s="1">
        <v>948</v>
      </c>
      <c r="J775" s="1">
        <v>0.83887875080100005</v>
      </c>
      <c r="K775" s="1">
        <v>27.3060836792</v>
      </c>
    </row>
    <row r="776" spans="7:11" x14ac:dyDescent="0.25">
      <c r="G776" s="1">
        <v>29.918767929099999</v>
      </c>
      <c r="I776" s="1">
        <v>949</v>
      </c>
      <c r="J776" s="1">
        <v>2.21427726746</v>
      </c>
      <c r="K776" s="1">
        <v>29.584651947000001</v>
      </c>
    </row>
    <row r="777" spans="7:11" x14ac:dyDescent="0.25">
      <c r="G777" s="1">
        <v>9.2363605499299997</v>
      </c>
      <c r="I777" s="1">
        <v>950</v>
      </c>
      <c r="J777" s="1">
        <v>1.42857152969E-2</v>
      </c>
      <c r="K777" s="1">
        <v>9.1622076034499997</v>
      </c>
    </row>
    <row r="778" spans="7:11" x14ac:dyDescent="0.25">
      <c r="G778" s="1">
        <v>19.036052703900001</v>
      </c>
      <c r="I778" s="1">
        <v>951</v>
      </c>
      <c r="J778" s="1">
        <v>0.257501602173</v>
      </c>
      <c r="K778" s="1">
        <v>18.7317237854</v>
      </c>
    </row>
    <row r="779" spans="7:11" x14ac:dyDescent="0.25">
      <c r="G779" s="1">
        <v>38.363693237299998</v>
      </c>
      <c r="I779" s="1">
        <v>952</v>
      </c>
      <c r="J779" s="1">
        <v>6.0009002685500003E-2</v>
      </c>
      <c r="K779" s="1">
        <v>36.903907775900002</v>
      </c>
    </row>
    <row r="780" spans="7:11" x14ac:dyDescent="0.25">
      <c r="G780" s="1">
        <v>34.069107055700002</v>
      </c>
      <c r="I780" s="1">
        <v>953</v>
      </c>
      <c r="J780" s="1">
        <v>2.4347653389000001</v>
      </c>
      <c r="K780" s="1">
        <v>33.7119369507</v>
      </c>
    </row>
    <row r="781" spans="7:11" x14ac:dyDescent="0.25">
      <c r="G781" s="1">
        <v>23.7587528229</v>
      </c>
      <c r="I781" s="1">
        <v>954</v>
      </c>
      <c r="J781" s="1">
        <v>7.0527596473700003</v>
      </c>
      <c r="K781" s="1">
        <v>23.471685409500001</v>
      </c>
    </row>
    <row r="782" spans="7:11" x14ac:dyDescent="0.25">
      <c r="G782" s="1">
        <v>34.323947906500003</v>
      </c>
      <c r="I782" s="1">
        <v>955</v>
      </c>
      <c r="J782" s="1">
        <v>6.5707545280500002</v>
      </c>
      <c r="K782" s="1">
        <v>33.7557868958</v>
      </c>
    </row>
    <row r="783" spans="7:11" x14ac:dyDescent="0.25">
      <c r="G783" s="1">
        <v>29.3702354431</v>
      </c>
      <c r="I783" s="1">
        <v>956</v>
      </c>
      <c r="J783" s="1">
        <v>4.3805031776399996</v>
      </c>
      <c r="K783" s="1">
        <v>28.727340698199999</v>
      </c>
    </row>
    <row r="784" spans="7:11" x14ac:dyDescent="0.25">
      <c r="G784" s="1">
        <v>20.642688751200001</v>
      </c>
      <c r="I784" s="1">
        <v>957</v>
      </c>
      <c r="J784" s="1">
        <v>5.1587572097800001</v>
      </c>
      <c r="K784" s="1">
        <v>20.312492370600001</v>
      </c>
    </row>
    <row r="785" spans="7:11" x14ac:dyDescent="0.25">
      <c r="G785" s="1">
        <v>14.0399999619</v>
      </c>
      <c r="I785" s="1">
        <v>958</v>
      </c>
      <c r="J785" s="1">
        <v>0</v>
      </c>
      <c r="K785" s="1">
        <v>14.0399999619</v>
      </c>
    </row>
    <row r="786" spans="7:11" x14ac:dyDescent="0.25">
      <c r="G786" s="1">
        <v>14.0399999619</v>
      </c>
      <c r="I786" s="1">
        <v>959</v>
      </c>
      <c r="J786" s="1">
        <v>1.92357206345</v>
      </c>
      <c r="K786" s="1">
        <v>14.0399999619</v>
      </c>
    </row>
    <row r="787" spans="7:11" x14ac:dyDescent="0.25">
      <c r="G787" s="1">
        <v>32.383361816399997</v>
      </c>
      <c r="I787" s="1">
        <v>960</v>
      </c>
      <c r="J787" s="1">
        <v>29.294475555399998</v>
      </c>
      <c r="K787" s="1">
        <v>29.647958755499999</v>
      </c>
    </row>
    <row r="788" spans="7:11" x14ac:dyDescent="0.25">
      <c r="G788" s="1">
        <v>27.4031486511</v>
      </c>
      <c r="I788" s="1">
        <v>961</v>
      </c>
      <c r="J788" s="1">
        <v>6.8397951126100001</v>
      </c>
      <c r="K788" s="1">
        <v>26.874225616499999</v>
      </c>
    </row>
    <row r="789" spans="7:11" x14ac:dyDescent="0.25">
      <c r="G789" s="1">
        <v>26.9930400848</v>
      </c>
      <c r="I789" s="1">
        <v>962</v>
      </c>
      <c r="J789" s="1">
        <v>1.8709795475</v>
      </c>
      <c r="K789" s="1">
        <v>26.586833953900001</v>
      </c>
    </row>
    <row r="790" spans="7:11" x14ac:dyDescent="0.25">
      <c r="G790" s="1">
        <v>27.042518615700001</v>
      </c>
      <c r="I790" s="1">
        <v>963</v>
      </c>
      <c r="J790" s="1">
        <v>4.3001317977899998</v>
      </c>
      <c r="K790" s="1">
        <v>26.508762359599999</v>
      </c>
    </row>
    <row r="791" spans="7:11" x14ac:dyDescent="0.25">
      <c r="G791" s="1">
        <v>28.0776042938</v>
      </c>
      <c r="I791" s="1">
        <v>964</v>
      </c>
      <c r="J791" s="1">
        <v>0</v>
      </c>
      <c r="K791" s="1">
        <v>27.908229827900001</v>
      </c>
    </row>
    <row r="792" spans="7:11" x14ac:dyDescent="0.25">
      <c r="G792" s="1">
        <v>68.384895324699997</v>
      </c>
      <c r="I792" s="1">
        <v>965</v>
      </c>
      <c r="J792" s="1">
        <v>9.77325057983</v>
      </c>
      <c r="K792" s="1">
        <v>67.310432434099994</v>
      </c>
    </row>
    <row r="793" spans="7:11" x14ac:dyDescent="0.25">
      <c r="G793" s="1">
        <v>7.8115592002899996</v>
      </c>
      <c r="I793" s="1">
        <v>966</v>
      </c>
      <c r="J793" s="1">
        <v>1.4288765378300001E-3</v>
      </c>
      <c r="K793" s="1">
        <v>7.8198928832999997</v>
      </c>
    </row>
    <row r="794" spans="7:11" x14ac:dyDescent="0.25">
      <c r="G794" s="1">
        <v>42.751506805399998</v>
      </c>
      <c r="I794" s="1">
        <v>967</v>
      </c>
      <c r="J794" s="1">
        <v>14.554348945599999</v>
      </c>
      <c r="K794" s="1">
        <v>41.359348297099999</v>
      </c>
    </row>
    <row r="795" spans="7:11" x14ac:dyDescent="0.25">
      <c r="G795" s="1">
        <v>41.562450408899998</v>
      </c>
      <c r="I795" s="1">
        <v>968</v>
      </c>
      <c r="J795" s="1">
        <v>9.6580972671499996</v>
      </c>
      <c r="K795" s="1">
        <v>38.973224639900003</v>
      </c>
    </row>
    <row r="796" spans="7:11" x14ac:dyDescent="0.25">
      <c r="G796" s="1">
        <v>38.884727478000002</v>
      </c>
      <c r="I796" s="1">
        <v>969</v>
      </c>
      <c r="J796" s="1">
        <v>11.808288574200001</v>
      </c>
      <c r="K796" s="1">
        <v>37.991428375200002</v>
      </c>
    </row>
    <row r="797" spans="7:11" x14ac:dyDescent="0.25">
      <c r="G797" s="1">
        <v>42.768661498999997</v>
      </c>
      <c r="I797" s="1">
        <v>970</v>
      </c>
      <c r="J797" s="1">
        <v>16.575363159199998</v>
      </c>
      <c r="K797" s="1">
        <v>42.5222473145</v>
      </c>
    </row>
    <row r="798" spans="7:11" x14ac:dyDescent="0.25">
      <c r="G798" s="1">
        <v>38.120941162100003</v>
      </c>
      <c r="I798" s="1">
        <v>971</v>
      </c>
      <c r="J798" s="1">
        <v>16.904760360699999</v>
      </c>
      <c r="K798" s="1">
        <v>37.400421142600003</v>
      </c>
    </row>
    <row r="799" spans="7:11" x14ac:dyDescent="0.25">
      <c r="G799" s="1">
        <v>9.5600004196199997</v>
      </c>
      <c r="I799" s="1">
        <v>972</v>
      </c>
      <c r="J799" s="1">
        <v>0</v>
      </c>
      <c r="K799" s="1">
        <v>9.5600004196199997</v>
      </c>
    </row>
    <row r="800" spans="7:11" x14ac:dyDescent="0.25">
      <c r="G800" s="1">
        <v>9.5600004196199997</v>
      </c>
      <c r="I800" s="1">
        <v>973</v>
      </c>
      <c r="J800" s="1">
        <v>0.53097343444800005</v>
      </c>
      <c r="K800" s="1">
        <v>9.5600004196199997</v>
      </c>
    </row>
    <row r="801" spans="7:11" x14ac:dyDescent="0.25">
      <c r="G801" s="1">
        <v>31.3029003143</v>
      </c>
      <c r="I801" s="1">
        <v>974</v>
      </c>
      <c r="J801" s="1">
        <v>5.03214836121</v>
      </c>
      <c r="K801" s="1">
        <v>30.849769592299999</v>
      </c>
    </row>
    <row r="802" spans="7:11" x14ac:dyDescent="0.25">
      <c r="G802" s="1">
        <v>26.358312606799998</v>
      </c>
      <c r="I802" s="1">
        <v>975</v>
      </c>
      <c r="J802" s="1">
        <v>7.0527596473700003</v>
      </c>
      <c r="K802" s="1">
        <v>26.004226684599999</v>
      </c>
    </row>
    <row r="803" spans="7:11" x14ac:dyDescent="0.25">
      <c r="G803" s="1">
        <v>31.3577823639</v>
      </c>
      <c r="I803" s="1">
        <v>976</v>
      </c>
      <c r="J803" s="1">
        <v>0</v>
      </c>
      <c r="K803" s="1">
        <v>31.333257675199999</v>
      </c>
    </row>
    <row r="804" spans="7:11" x14ac:dyDescent="0.25">
      <c r="G804" s="1">
        <v>24.976425170900001</v>
      </c>
      <c r="I804" s="1">
        <v>977</v>
      </c>
      <c r="J804" s="1">
        <v>2.83145403862</v>
      </c>
      <c r="K804" s="1">
        <v>24.239459991499999</v>
      </c>
    </row>
    <row r="805" spans="7:11" x14ac:dyDescent="0.25">
      <c r="G805" s="1">
        <v>28.829191207899999</v>
      </c>
      <c r="I805" s="1">
        <v>978</v>
      </c>
      <c r="J805" s="1">
        <v>1.65269637108</v>
      </c>
      <c r="K805" s="1">
        <v>28.4498348236</v>
      </c>
    </row>
    <row r="806" spans="7:11" x14ac:dyDescent="0.25">
      <c r="G806" s="1">
        <v>28.1701049805</v>
      </c>
      <c r="I806" s="1">
        <v>979</v>
      </c>
      <c r="J806" s="1">
        <v>1.1225607395199999</v>
      </c>
      <c r="K806" s="1">
        <v>27.886159896900001</v>
      </c>
    </row>
    <row r="807" spans="7:11" x14ac:dyDescent="0.25">
      <c r="G807" s="1">
        <v>24.7186317444</v>
      </c>
      <c r="I807" s="1">
        <v>980</v>
      </c>
      <c r="J807" s="1">
        <v>2.4808297157300001</v>
      </c>
      <c r="K807" s="1">
        <v>24.572711944600002</v>
      </c>
    </row>
    <row r="808" spans="7:11" x14ac:dyDescent="0.25">
      <c r="G808" s="1">
        <v>24.306175231899999</v>
      </c>
      <c r="I808" s="1">
        <v>981</v>
      </c>
      <c r="J808" s="1">
        <v>9.5981922149700001</v>
      </c>
      <c r="K808" s="1">
        <v>24.1019477844</v>
      </c>
    </row>
    <row r="809" spans="7:11" x14ac:dyDescent="0.25">
      <c r="G809" s="1">
        <v>24.659353256199999</v>
      </c>
      <c r="I809" s="1">
        <v>982</v>
      </c>
      <c r="J809" s="1">
        <v>9.5981922149700001</v>
      </c>
      <c r="K809" s="1">
        <v>24.401361465499999</v>
      </c>
    </row>
    <row r="810" spans="7:11" x14ac:dyDescent="0.25">
      <c r="G810" s="1">
        <v>25.341865539600001</v>
      </c>
      <c r="I810" s="1">
        <v>983</v>
      </c>
      <c r="J810" s="1">
        <v>4.6759448051500003</v>
      </c>
      <c r="K810" s="1">
        <v>25.201032638499999</v>
      </c>
    </row>
    <row r="811" spans="7:11" x14ac:dyDescent="0.25">
      <c r="G811" s="1">
        <v>45.485839843800001</v>
      </c>
      <c r="I811" s="1">
        <v>984</v>
      </c>
      <c r="J811" s="1">
        <v>1.2887694835700001</v>
      </c>
      <c r="K811" s="1">
        <v>45.063796997099999</v>
      </c>
    </row>
    <row r="812" spans="7:11" x14ac:dyDescent="0.25">
      <c r="G812" s="1">
        <v>21.877851486200001</v>
      </c>
      <c r="I812" s="1">
        <v>985</v>
      </c>
      <c r="J812" s="1">
        <v>3.9672615528100001</v>
      </c>
      <c r="K812" s="1">
        <v>21.741621017500002</v>
      </c>
    </row>
    <row r="813" spans="7:11" x14ac:dyDescent="0.25">
      <c r="G813" s="1">
        <v>21.3615818024</v>
      </c>
      <c r="I813" s="1">
        <v>986</v>
      </c>
      <c r="J813" s="1">
        <v>9.7923793792700007</v>
      </c>
      <c r="K813" s="1">
        <v>21.0050773621</v>
      </c>
    </row>
    <row r="814" spans="7:11" x14ac:dyDescent="0.25">
      <c r="G814" s="1">
        <v>21.245830535900001</v>
      </c>
      <c r="I814" s="1">
        <v>987</v>
      </c>
      <c r="J814" s="1">
        <v>0.10000000149</v>
      </c>
      <c r="K814" s="1">
        <v>21.163475036600001</v>
      </c>
    </row>
    <row r="815" spans="7:11" x14ac:dyDescent="0.25">
      <c r="G815" s="1">
        <v>27.239192962600001</v>
      </c>
      <c r="I815" s="1">
        <v>988</v>
      </c>
      <c r="J815" s="1">
        <v>0.441269814968</v>
      </c>
      <c r="K815" s="1">
        <v>26.990776061999998</v>
      </c>
    </row>
    <row r="816" spans="7:11" x14ac:dyDescent="0.25">
      <c r="G816" s="1">
        <v>14.6202011108</v>
      </c>
      <c r="I816" s="1">
        <v>989</v>
      </c>
      <c r="J816" s="1">
        <v>0</v>
      </c>
      <c r="K816" s="1">
        <v>14.5503959656</v>
      </c>
    </row>
    <row r="817" spans="7:11" x14ac:dyDescent="0.25">
      <c r="G817" s="1">
        <v>36.173789978000002</v>
      </c>
      <c r="I817" s="1">
        <v>990</v>
      </c>
      <c r="J817" s="1">
        <v>0.16666665673299999</v>
      </c>
      <c r="K817" s="1">
        <v>35.919670105000002</v>
      </c>
    </row>
    <row r="818" spans="7:11" x14ac:dyDescent="0.25">
      <c r="G818" s="1">
        <v>41.395469665500002</v>
      </c>
      <c r="I818" s="1">
        <v>991</v>
      </c>
      <c r="J818" s="1">
        <v>24.492197036699999</v>
      </c>
      <c r="K818" s="1">
        <v>39.938785553000002</v>
      </c>
    </row>
    <row r="819" spans="7:11" x14ac:dyDescent="0.25">
      <c r="G819" s="1">
        <v>12.2468681335</v>
      </c>
      <c r="I819" s="1">
        <v>992</v>
      </c>
      <c r="J819" s="1">
        <v>2.9464285373700001</v>
      </c>
      <c r="K819" s="1">
        <v>12.224612236</v>
      </c>
    </row>
    <row r="820" spans="7:11" x14ac:dyDescent="0.25">
      <c r="G820" s="1">
        <v>12.3068971634</v>
      </c>
      <c r="I820" s="1">
        <v>993</v>
      </c>
      <c r="J820" s="1">
        <v>1.05815422535</v>
      </c>
      <c r="K820" s="1">
        <v>12.1419181824</v>
      </c>
    </row>
    <row r="821" spans="7:11" x14ac:dyDescent="0.25">
      <c r="G821" s="1">
        <v>32.978061676000003</v>
      </c>
      <c r="I821" s="1">
        <v>994</v>
      </c>
      <c r="J821" s="1">
        <v>14.557142257700001</v>
      </c>
      <c r="K821" s="1">
        <v>30.847587585399999</v>
      </c>
    </row>
    <row r="822" spans="7:11" x14ac:dyDescent="0.25">
      <c r="G822" s="1">
        <v>30.104415893599999</v>
      </c>
      <c r="I822" s="1">
        <v>995</v>
      </c>
      <c r="J822" s="1">
        <v>0.46067261695900003</v>
      </c>
      <c r="K822" s="1">
        <v>29.3306941986</v>
      </c>
    </row>
    <row r="823" spans="7:11" x14ac:dyDescent="0.25">
      <c r="G823" s="1">
        <v>40.055435180700002</v>
      </c>
      <c r="I823" s="1">
        <v>996</v>
      </c>
      <c r="J823" s="1">
        <v>56.325641632100002</v>
      </c>
      <c r="K823" s="1">
        <v>39.230773925800001</v>
      </c>
    </row>
    <row r="824" spans="7:11" x14ac:dyDescent="0.25">
      <c r="G824" s="1">
        <v>51.2078018188</v>
      </c>
      <c r="I824" s="1">
        <v>997</v>
      </c>
      <c r="J824" s="1">
        <v>1.1451284885399999</v>
      </c>
      <c r="K824" s="1">
        <v>49.109939575200002</v>
      </c>
    </row>
    <row r="825" spans="7:11" x14ac:dyDescent="0.25">
      <c r="G825" s="1">
        <v>37.813980102499997</v>
      </c>
      <c r="I825" s="1">
        <v>998</v>
      </c>
      <c r="J825" s="1">
        <v>0.74512851238300004</v>
      </c>
      <c r="K825" s="1">
        <v>35.6993370056</v>
      </c>
    </row>
    <row r="826" spans="7:11" x14ac:dyDescent="0.25">
      <c r="G826" s="1">
        <v>51.755317687999998</v>
      </c>
      <c r="I826" s="1">
        <v>999</v>
      </c>
      <c r="J826" s="1">
        <v>2.1876304149600001</v>
      </c>
      <c r="K826" s="1">
        <v>49.340766906699997</v>
      </c>
    </row>
    <row r="827" spans="7:11" x14ac:dyDescent="0.25">
      <c r="G827" s="1">
        <v>41.361896514900003</v>
      </c>
      <c r="I827" s="1">
        <v>1000</v>
      </c>
      <c r="J827" s="1">
        <v>1.5051457881899999</v>
      </c>
      <c r="K827" s="1">
        <v>39.073925018300002</v>
      </c>
    </row>
    <row r="828" spans="7:11" x14ac:dyDescent="0.25">
      <c r="G828" s="1">
        <v>57.639213562000002</v>
      </c>
      <c r="I828" s="1">
        <v>1001</v>
      </c>
      <c r="J828" s="1">
        <v>3.4476478099799999</v>
      </c>
      <c r="K828" s="1">
        <v>54.945209503199997</v>
      </c>
    </row>
    <row r="829" spans="7:11" x14ac:dyDescent="0.25">
      <c r="G829" s="1">
        <v>45.069000244100003</v>
      </c>
      <c r="I829" s="1">
        <v>1002</v>
      </c>
      <c r="J829" s="1">
        <v>3.5730030536699999</v>
      </c>
      <c r="K829" s="1">
        <v>42.471767425499998</v>
      </c>
    </row>
    <row r="830" spans="7:11" x14ac:dyDescent="0.25">
      <c r="G830" s="1">
        <v>70.186996460000003</v>
      </c>
      <c r="I830" s="1">
        <v>1003</v>
      </c>
      <c r="J830" s="1">
        <v>9.0204696655299994</v>
      </c>
      <c r="K830" s="1">
        <v>67.684059143100001</v>
      </c>
    </row>
    <row r="831" spans="7:11" x14ac:dyDescent="0.25">
      <c r="G831" s="1">
        <v>52.3616752625</v>
      </c>
      <c r="I831" s="1">
        <v>1004</v>
      </c>
      <c r="J831" s="1">
        <v>1.14800298214</v>
      </c>
      <c r="K831" s="1">
        <v>50.290805816700001</v>
      </c>
    </row>
    <row r="832" spans="7:11" x14ac:dyDescent="0.25">
      <c r="G832" s="1">
        <v>46.771358489999997</v>
      </c>
      <c r="I832" s="1">
        <v>1005</v>
      </c>
      <c r="J832" s="1">
        <v>1.8263481855399999</v>
      </c>
      <c r="K832" s="1">
        <v>46.191017150900002</v>
      </c>
    </row>
    <row r="833" spans="7:11" x14ac:dyDescent="0.25">
      <c r="G833" s="1">
        <v>61.828639984100001</v>
      </c>
      <c r="I833" s="1">
        <v>1006</v>
      </c>
      <c r="J833" s="1">
        <v>12.179482459999999</v>
      </c>
      <c r="K833" s="1">
        <v>61.053668975800001</v>
      </c>
    </row>
    <row r="834" spans="7:11" x14ac:dyDescent="0.25">
      <c r="G834" s="1">
        <v>42.490695953399999</v>
      </c>
      <c r="I834" s="1">
        <v>1007</v>
      </c>
      <c r="J834" s="1">
        <v>1.10524022579</v>
      </c>
      <c r="K834" s="1">
        <v>42.077060699500002</v>
      </c>
    </row>
    <row r="835" spans="7:11" x14ac:dyDescent="0.25">
      <c r="G835" s="1">
        <v>47.316318512000002</v>
      </c>
      <c r="I835" s="1">
        <v>1008</v>
      </c>
      <c r="J835" s="1">
        <v>1.1119046211200001</v>
      </c>
      <c r="K835" s="1">
        <v>46.898593902599998</v>
      </c>
    </row>
    <row r="836" spans="7:11" x14ac:dyDescent="0.25">
      <c r="G836" s="1">
        <v>41.586879730200003</v>
      </c>
      <c r="I836" s="1">
        <v>1009</v>
      </c>
      <c r="J836" s="1">
        <v>0</v>
      </c>
      <c r="K836" s="1">
        <v>41.198055267299999</v>
      </c>
    </row>
    <row r="837" spans="7:11" x14ac:dyDescent="0.25">
      <c r="G837" s="1">
        <v>31.259084701500001</v>
      </c>
      <c r="I837" s="1">
        <v>1010</v>
      </c>
      <c r="J837" s="1">
        <v>7.1690073013299997</v>
      </c>
      <c r="K837" s="1">
        <v>30.874284744299999</v>
      </c>
    </row>
    <row r="838" spans="7:11" x14ac:dyDescent="0.25">
      <c r="G838" s="1">
        <v>34.141437530499999</v>
      </c>
      <c r="I838" s="1">
        <v>1011</v>
      </c>
      <c r="J838" s="1">
        <v>0.13131313025999999</v>
      </c>
      <c r="K838" s="1">
        <v>33.680820465099998</v>
      </c>
    </row>
    <row r="839" spans="7:11" x14ac:dyDescent="0.25">
      <c r="G839" s="1">
        <v>41.231250762899997</v>
      </c>
      <c r="I839" s="1">
        <v>1012</v>
      </c>
      <c r="J839" s="1">
        <v>16.6802692413</v>
      </c>
      <c r="K839" s="1">
        <v>40.587253570599998</v>
      </c>
    </row>
    <row r="840" spans="7:11" x14ac:dyDescent="0.25">
      <c r="G840" s="1">
        <v>89.641662597700005</v>
      </c>
      <c r="I840" s="1">
        <v>1013</v>
      </c>
      <c r="J840" s="1">
        <v>12.905718803399999</v>
      </c>
      <c r="K840" s="1">
        <v>86.543891906699997</v>
      </c>
    </row>
    <row r="841" spans="7:11" x14ac:dyDescent="0.25">
      <c r="G841" s="1">
        <v>58.3209877014</v>
      </c>
      <c r="I841" s="1">
        <v>1014</v>
      </c>
      <c r="J841" s="1">
        <v>3.0613446235700001</v>
      </c>
      <c r="K841" s="1">
        <v>57.254611969000003</v>
      </c>
    </row>
    <row r="842" spans="7:11" x14ac:dyDescent="0.25">
      <c r="G842" s="1">
        <v>70.736854553200004</v>
      </c>
      <c r="I842" s="1">
        <v>1015</v>
      </c>
      <c r="J842" s="1">
        <v>28.4833278656</v>
      </c>
      <c r="K842" s="1">
        <v>69.165092468300003</v>
      </c>
    </row>
    <row r="843" spans="7:11" x14ac:dyDescent="0.25">
      <c r="G843" s="1">
        <v>77.658370971699995</v>
      </c>
      <c r="I843" s="1">
        <v>1016</v>
      </c>
      <c r="J843" s="1">
        <v>9.6156339645400006</v>
      </c>
      <c r="K843" s="1">
        <v>76.552200317399993</v>
      </c>
    </row>
    <row r="844" spans="7:11" x14ac:dyDescent="0.25">
      <c r="G844" s="1">
        <v>93.961143493700007</v>
      </c>
      <c r="I844" s="1">
        <v>1017</v>
      </c>
      <c r="J844" s="1">
        <v>25.9641208649</v>
      </c>
      <c r="K844" s="1">
        <v>92.176963806200007</v>
      </c>
    </row>
    <row r="845" spans="7:11" x14ac:dyDescent="0.25">
      <c r="G845" s="1">
        <v>43.9399375916</v>
      </c>
      <c r="I845" s="1">
        <v>1018</v>
      </c>
      <c r="J845" s="1">
        <v>1.6634792089499999</v>
      </c>
      <c r="K845" s="1">
        <v>41.805843353299998</v>
      </c>
    </row>
    <row r="846" spans="7:11" x14ac:dyDescent="0.25">
      <c r="G846" s="1">
        <v>57.7024726868</v>
      </c>
      <c r="I846" s="1">
        <v>1019</v>
      </c>
      <c r="J846" s="1">
        <v>3.1089611053500001</v>
      </c>
      <c r="K846" s="1">
        <v>55.949920654300001</v>
      </c>
    </row>
    <row r="847" spans="7:11" x14ac:dyDescent="0.25">
      <c r="G847" s="1">
        <v>52.0715446472</v>
      </c>
      <c r="I847" s="1">
        <v>1020</v>
      </c>
      <c r="J847" s="1">
        <v>1.5951285362200001</v>
      </c>
      <c r="K847" s="1">
        <v>49.654144287100003</v>
      </c>
    </row>
    <row r="848" spans="7:11" x14ac:dyDescent="0.25">
      <c r="G848" s="1">
        <v>58.704677581799999</v>
      </c>
      <c r="I848" s="1">
        <v>1021</v>
      </c>
      <c r="J848" s="1">
        <v>2.1563363075300002</v>
      </c>
      <c r="K848" s="1">
        <v>55.897884368900002</v>
      </c>
    </row>
    <row r="849" spans="7:11" x14ac:dyDescent="0.25">
      <c r="G849" s="1">
        <v>39.248428344700002</v>
      </c>
      <c r="I849" s="1">
        <v>1022</v>
      </c>
      <c r="J849" s="1">
        <v>2.7551457881900001</v>
      </c>
      <c r="K849" s="1">
        <v>37.206878662100003</v>
      </c>
    </row>
    <row r="850" spans="7:11" x14ac:dyDescent="0.25">
      <c r="G850" s="1">
        <v>33.351833343499997</v>
      </c>
      <c r="I850" s="1">
        <v>1047</v>
      </c>
      <c r="J850" s="1">
        <v>7.4137687683099998</v>
      </c>
      <c r="K850" s="1">
        <v>33.297073364299997</v>
      </c>
    </row>
    <row r="851" spans="7:11" x14ac:dyDescent="0.25">
      <c r="G851" s="1">
        <v>34.246879577599998</v>
      </c>
      <c r="I851" s="1">
        <v>1048</v>
      </c>
      <c r="J851" s="1">
        <v>6.8685131073000001</v>
      </c>
      <c r="K851" s="1">
        <v>33.809074401899998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Network</vt:lpstr>
      <vt:lpstr>Screenlines</vt:lpstr>
      <vt:lpstr>CountsTime</vt:lpstr>
      <vt:lpstr>Transit</vt:lpstr>
      <vt:lpstr>CountsAll</vt:lpstr>
      <vt:lpstr>AMTransitAll</vt:lpstr>
      <vt:lpstr>MDTransitAll</vt:lpstr>
    </vt:vector>
  </TitlesOfParts>
  <Company>Puget Sound Regional Council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 Childress</dc:creator>
  <cp:lastModifiedBy>Joe Flood</cp:lastModifiedBy>
  <dcterms:created xsi:type="dcterms:W3CDTF">2014-08-22T22:18:32Z</dcterms:created>
  <dcterms:modified xsi:type="dcterms:W3CDTF">2014-11-04T22:32:47Z</dcterms:modified>
</cp:coreProperties>
</file>