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co/Google Drive/CTI/"/>
    </mc:Choice>
  </mc:AlternateContent>
  <xr:revisionPtr revIDLastSave="0" documentId="13_ncr:1_{448391C4-9EFB-234A-873B-262C5E3E392D}" xr6:coauthVersionLast="45" xr6:coauthVersionMax="45" xr10:uidLastSave="{00000000-0000-0000-0000-000000000000}"/>
  <bookViews>
    <workbookView xWindow="4000" yWindow="3200" windowWidth="23780" windowHeight="15660" tabRatio="500" xr2:uid="{00000000-000D-0000-FFFF-FFFF00000000}"/>
  </bookViews>
  <sheets>
    <sheet name="ACH_matrix" sheetId="1" r:id="rId1"/>
    <sheet name="ACH_matrix_w_Scores" sheetId="5" r:id="rId2"/>
    <sheet name="cred_rel_scores" sheetId="6" r:id="rId3"/>
    <sheet name="Version" sheetId="7" r:id="rId4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F4" i="5"/>
  <c r="G3" i="5"/>
  <c r="G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3" i="5"/>
  <c r="B3" i="5"/>
  <c r="D3" i="6"/>
  <c r="D4" i="6"/>
  <c r="D5" i="6"/>
  <c r="D6" i="6"/>
  <c r="D7" i="6"/>
  <c r="D8" i="6"/>
  <c r="D9" i="6"/>
  <c r="D10" i="6"/>
  <c r="D2" i="6"/>
  <c r="I2" i="5"/>
  <c r="G2" i="1"/>
  <c r="J2" i="5"/>
  <c r="H2" i="1"/>
  <c r="H2" i="5"/>
  <c r="F2" i="1"/>
</calcChain>
</file>

<file path=xl/sharedStrings.xml><?xml version="1.0" encoding="utf-8"?>
<sst xmlns="http://schemas.openxmlformats.org/spreadsheetml/2006/main" count="95" uniqueCount="44">
  <si>
    <t>Evidence</t>
  </si>
  <si>
    <t>Evidence Type</t>
  </si>
  <si>
    <t>Credibility</t>
  </si>
  <si>
    <t>Relevance</t>
  </si>
  <si>
    <t>H1</t>
  </si>
  <si>
    <t>H2</t>
  </si>
  <si>
    <t>H3</t>
  </si>
  <si>
    <t>High</t>
  </si>
  <si>
    <t>Medium</t>
  </si>
  <si>
    <t>Low</t>
  </si>
  <si>
    <t>N</t>
  </si>
  <si>
    <t>I</t>
  </si>
  <si>
    <t>C</t>
  </si>
  <si>
    <t>H7</t>
  </si>
  <si>
    <t>I Score</t>
  </si>
  <si>
    <t>II Score</t>
  </si>
  <si>
    <t>Assumption</t>
  </si>
  <si>
    <t>CC</t>
  </si>
  <si>
    <t>II</t>
  </si>
  <si>
    <t>Inconsistency levels</t>
  </si>
  <si>
    <t>Consistent</t>
  </si>
  <si>
    <t>Inconsistent</t>
  </si>
  <si>
    <t>Not Relevant / Not Applicable</t>
  </si>
  <si>
    <t>Sample evidence 1</t>
  </si>
  <si>
    <t>Sample evidence 2</t>
  </si>
  <si>
    <t xml:space="preserve">Sample evidence 3 </t>
  </si>
  <si>
    <t>whatever</t>
  </si>
  <si>
    <t>Author</t>
  </si>
  <si>
    <t>Version</t>
  </si>
  <si>
    <t>Pasquale Stirparo</t>
  </si>
  <si>
    <t>Contact</t>
  </si>
  <si>
    <t>@pstirparo</t>
  </si>
  <si>
    <t>Significantly Consistent</t>
  </si>
  <si>
    <t>Significantly Inconsistent</t>
  </si>
  <si>
    <t>Credibility/Relevance values</t>
  </si>
  <si>
    <t>Categories</t>
  </si>
  <si>
    <t>Intent</t>
  </si>
  <si>
    <t>Opportunity</t>
  </si>
  <si>
    <t>Capability</t>
  </si>
  <si>
    <t>Category</t>
  </si>
  <si>
    <t>Score I</t>
  </si>
  <si>
    <t>Score II</t>
  </si>
  <si>
    <t>v0.6</t>
  </si>
  <si>
    <t>Last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</si>
</sst>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2"/>
      <color theme="1"/>
      <name val="Frutiger 45 Light"/>
      <family val="2"/>
      <scheme val="minor"/>
    </font>
    <font>
      <b/>
      <sz val="12"/>
      <color theme="1"/>
      <name val="Frutiger 45 Light"/>
      <family val="2"/>
      <scheme val="minor"/>
    </font>
    <font>
      <u/>
      <sz val="12"/>
      <color theme="10"/>
      <name val="Frutiger 45 Light"/>
      <family val="2"/>
      <scheme val="minor"/>
    </font>
    <font>
      <u/>
      <sz val="12"/>
      <color theme="11"/>
      <name val="Frutiger 45 Light"/>
      <family val="2"/>
      <scheme val="minor"/>
    </font>
    <font>
      <sz val="12"/>
      <color theme="1"/>
      <name val="Frutiger 45 Light"/>
      <family val="2"/>
      <scheme val="minor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sz val="12"/>
      <name val="Frutiger 45 Light"/>
      <family val="2"/>
      <scheme val="minor"/>
    </font>
    <font>
      <b/>
      <sz val="12"/>
      <name val="Frutiger 45 Light"/>
      <family val="2"/>
      <scheme val="minor"/>
    </font>
    <font>
      <b/>
      <sz val="12"/>
      <color theme="1"/>
      <name val="Frutiger 45 Light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</cellStyleXfs>
  <cellXfs count="63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8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0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 applyProtection="1">
      <alignment vertical="center" wrapText="1"/>
      <protection locked="0"/>
    </xf>
    <xf numFmtId="0" fontId="20" fillId="0" borderId="12" xfId="0" applyFont="1" applyBorder="1" applyAlignment="1" applyProtection="1">
      <alignment vertical="center" wrapText="1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20" fillId="0" borderId="15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21" fillId="0" borderId="0" xfId="0" applyFont="1" applyBorder="1" applyAlignment="1" applyProtection="1">
      <alignment vertical="center" wrapText="1"/>
      <protection locked="0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vertical="center" wrapText="1"/>
      <protection locked="0"/>
    </xf>
    <xf numFmtId="0" fontId="20" fillId="0" borderId="18" xfId="0" applyFont="1" applyBorder="1" applyAlignment="1" applyProtection="1">
      <alignment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19" xfId="0" applyFont="1" applyBorder="1" applyAlignment="1" applyProtection="1">
      <alignment vertical="center" wrapText="1"/>
      <protection locked="0"/>
    </xf>
    <xf numFmtId="0" fontId="20" fillId="0" borderId="20" xfId="0" applyFont="1" applyBorder="1" applyAlignment="1" applyProtection="1">
      <alignment vertical="center" wrapText="1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22" fillId="0" borderId="0" xfId="0" applyFont="1"/>
    <xf numFmtId="164" fontId="20" fillId="0" borderId="12" xfId="0" applyNumberFormat="1" applyFont="1" applyBorder="1" applyAlignment="1" applyProtection="1">
      <alignment horizontal="center" vertical="center" wrapText="1"/>
      <protection locked="0"/>
    </xf>
    <xf numFmtId="164" fontId="20" fillId="0" borderId="0" xfId="0" applyNumberFormat="1" applyFont="1" applyBorder="1" applyAlignment="1" applyProtection="1">
      <alignment horizontal="center" vertical="center" wrapText="1"/>
      <protection locked="0"/>
    </xf>
    <xf numFmtId="164" fontId="20" fillId="0" borderId="1" xfId="0" applyNumberFormat="1" applyFont="1" applyBorder="1" applyAlignment="1" applyProtection="1">
      <alignment horizontal="center" vertical="center" wrapText="1"/>
      <protection locked="0"/>
    </xf>
    <xf numFmtId="164" fontId="20" fillId="0" borderId="11" xfId="0" applyNumberFormat="1" applyFont="1" applyBorder="1" applyAlignment="1" applyProtection="1">
      <alignment horizontal="center" vertical="center" wrapText="1"/>
      <protection locked="0"/>
    </xf>
    <xf numFmtId="164" fontId="20" fillId="0" borderId="14" xfId="0" applyNumberFormat="1" applyFont="1" applyBorder="1" applyAlignment="1" applyProtection="1">
      <alignment horizontal="center" vertical="center" wrapText="1"/>
      <protection locked="0"/>
    </xf>
    <xf numFmtId="164" fontId="20" fillId="0" borderId="16" xfId="0" applyNumberFormat="1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13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</cellXfs>
  <cellStyles count="34">
    <cellStyle name="Bad" xfId="23" builtinId="27" hidden="1"/>
    <cellStyle name="Calculation" xfId="27" builtinId="22" hidden="1"/>
    <cellStyle name="Check Cell" xfId="29" builtinId="23" hidden="1"/>
    <cellStyle name="Explanatory Text" xfId="32" builtinId="53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hidden="1"/>
    <cellStyle name="Heading 1" xfId="18" builtinId="16" hidden="1"/>
    <cellStyle name="Heading 2" xfId="19" builtinId="17" hidden="1"/>
    <cellStyle name="Heading 3" xfId="20" builtinId="18" hidden="1"/>
    <cellStyle name="Heading 4" xfId="21" builtinId="1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hidden="1"/>
    <cellStyle name="Linked Cell" xfId="28" builtinId="24" hidden="1"/>
    <cellStyle name="Neutral" xfId="24" builtinId="28" hidden="1"/>
    <cellStyle name="Normal" xfId="0" builtinId="0"/>
    <cellStyle name="Note" xfId="31" builtinId="10" hidden="1"/>
    <cellStyle name="Output" xfId="26" builtinId="21" hidden="1"/>
    <cellStyle name="Title" xfId="17" builtinId="15" hidden="1"/>
    <cellStyle name="Total" xfId="33" builtinId="25" hidden="1"/>
    <cellStyle name="Warning Text" xfId="30" builtinId="11" hidden="1"/>
  </cellStyles>
  <dxfs count="6"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resXpress_Print_Theme">
  <a:themeElements>
    <a:clrScheme name="UBSNewColorsV2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4D3C2F"/>
      </a:accent1>
      <a:accent2>
        <a:srgbClr val="CFBD9B"/>
      </a:accent2>
      <a:accent3>
        <a:srgbClr val="C07156"/>
      </a:accent3>
      <a:accent4>
        <a:srgbClr val="E8C767"/>
      </a:accent4>
      <a:accent5>
        <a:srgbClr val="AEB0B3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Fontset">
      <a:majorFont>
        <a:latin typeface="UBSHeadline"/>
        <a:ea typeface="MS PGothic"/>
        <a:cs typeface=""/>
      </a:majorFont>
      <a:minorFont>
        <a:latin typeface="Frutiger 45 Light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lIns="0" tIns="0" rIns="0" bIns="0" rtlCol="0" anchor="ctr"/>
      <a:lstStyle>
        <a:defPPr algn="ctr">
          <a:defRPr sz="11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sz="1100" dirty="0">
            <a:latin typeface="+mn-lt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80" zoomScaleNormal="80" workbookViewId="0">
      <pane ySplit="1" topLeftCell="A2" activePane="bottomLeft" state="frozen"/>
      <selection pane="bottomLeft" activeCell="A6" sqref="A6"/>
    </sheetView>
  </sheetViews>
  <sheetFormatPr baseColWidth="10" defaultColWidth="22.140625" defaultRowHeight="16"/>
  <cols>
    <col min="1" max="1" width="13" style="14" customWidth="1"/>
    <col min="2" max="2" width="26" style="14" customWidth="1"/>
    <col min="3" max="3" width="14.5703125" style="14" customWidth="1"/>
    <col min="4" max="4" width="10" style="14" customWidth="1"/>
    <col min="5" max="5" width="10.5703125" style="14" bestFit="1" customWidth="1"/>
    <col min="6" max="6" width="8" style="8" customWidth="1"/>
    <col min="7" max="8" width="7.140625" style="8" customWidth="1"/>
    <col min="9" max="9" width="22.140625" style="8"/>
    <col min="10" max="10" width="10.140625" style="8" customWidth="1"/>
    <col min="11" max="11" width="79.7109375" style="14" customWidth="1"/>
    <col min="12" max="16384" width="22.140625" style="14"/>
  </cols>
  <sheetData>
    <row r="1" spans="1:10" s="11" customFormat="1" ht="17">
      <c r="A1" s="11" t="s">
        <v>39</v>
      </c>
      <c r="B1" s="9" t="s">
        <v>0</v>
      </c>
      <c r="C1" s="9" t="s">
        <v>1</v>
      </c>
      <c r="D1" s="9" t="s">
        <v>2</v>
      </c>
      <c r="E1" s="9" t="s">
        <v>3</v>
      </c>
      <c r="F1" s="4" t="s">
        <v>4</v>
      </c>
      <c r="G1" s="4" t="s">
        <v>5</v>
      </c>
      <c r="H1" s="4" t="s">
        <v>6</v>
      </c>
      <c r="I1" s="4"/>
      <c r="J1" s="4"/>
    </row>
    <row r="2" spans="1:10" s="11" customFormat="1">
      <c r="F2" s="10">
        <f>ACH_matrix_w_Scores!H2</f>
        <v>-4.5</v>
      </c>
      <c r="G2" s="10">
        <f>ACH_matrix_w_Scores!I2</f>
        <v>-0.70699999999999996</v>
      </c>
      <c r="H2" s="10">
        <f>ACH_matrix_w_Scores!J2</f>
        <v>-7.1559999999999997</v>
      </c>
      <c r="I2" s="10"/>
      <c r="J2" s="4"/>
    </row>
    <row r="3" spans="1:10" ht="17">
      <c r="A3" s="18" t="s">
        <v>37</v>
      </c>
      <c r="B3" s="18" t="s">
        <v>23</v>
      </c>
      <c r="C3" s="18" t="s">
        <v>16</v>
      </c>
      <c r="D3" s="19" t="s">
        <v>9</v>
      </c>
      <c r="E3" s="24" t="s">
        <v>7</v>
      </c>
      <c r="F3" s="25" t="s">
        <v>18</v>
      </c>
      <c r="G3" s="1" t="s">
        <v>12</v>
      </c>
      <c r="H3" s="5" t="s">
        <v>11</v>
      </c>
    </row>
    <row r="4" spans="1:10" ht="17">
      <c r="A4" s="20" t="s">
        <v>36</v>
      </c>
      <c r="B4" s="20" t="s">
        <v>24</v>
      </c>
      <c r="C4" s="20"/>
      <c r="D4" s="12" t="s">
        <v>7</v>
      </c>
      <c r="E4" s="13" t="s">
        <v>8</v>
      </c>
      <c r="F4" s="21" t="s">
        <v>12</v>
      </c>
      <c r="G4" s="2" t="s">
        <v>17</v>
      </c>
      <c r="H4" s="6" t="s">
        <v>18</v>
      </c>
    </row>
    <row r="5" spans="1:10" ht="17">
      <c r="A5" s="20" t="s">
        <v>38</v>
      </c>
      <c r="B5" s="20" t="s">
        <v>25</v>
      </c>
      <c r="C5" s="20"/>
      <c r="D5" s="12" t="s">
        <v>9</v>
      </c>
      <c r="E5" s="13" t="s">
        <v>9</v>
      </c>
      <c r="F5" s="21" t="s">
        <v>11</v>
      </c>
      <c r="G5" s="2" t="s">
        <v>10</v>
      </c>
      <c r="H5" s="6" t="s">
        <v>11</v>
      </c>
    </row>
    <row r="6" spans="1:10" ht="17">
      <c r="A6" s="20" t="s">
        <v>36</v>
      </c>
      <c r="B6" s="20" t="s">
        <v>26</v>
      </c>
      <c r="C6" s="20"/>
      <c r="D6" s="12" t="s">
        <v>9</v>
      </c>
      <c r="E6" s="13" t="s">
        <v>8</v>
      </c>
      <c r="F6" s="21" t="s">
        <v>10</v>
      </c>
      <c r="G6" s="2" t="s">
        <v>11</v>
      </c>
      <c r="H6" s="6" t="s">
        <v>12</v>
      </c>
    </row>
    <row r="7" spans="1:10">
      <c r="A7" s="20"/>
      <c r="B7" s="20"/>
      <c r="C7" s="20"/>
      <c r="D7" s="12"/>
      <c r="E7" s="13"/>
      <c r="F7" s="21"/>
      <c r="G7" s="2"/>
      <c r="H7" s="6"/>
    </row>
    <row r="8" spans="1:10">
      <c r="A8" s="20"/>
      <c r="B8" s="20"/>
      <c r="C8" s="20"/>
      <c r="D8" s="12"/>
      <c r="E8" s="13"/>
      <c r="F8" s="21"/>
      <c r="G8" s="2"/>
      <c r="H8" s="6"/>
    </row>
    <row r="9" spans="1:10">
      <c r="A9" s="20"/>
      <c r="B9" s="20"/>
      <c r="C9" s="12"/>
      <c r="D9" s="12"/>
      <c r="E9" s="13"/>
      <c r="F9" s="21"/>
      <c r="G9" s="2"/>
      <c r="H9" s="6"/>
    </row>
    <row r="10" spans="1:10">
      <c r="A10" s="20"/>
      <c r="B10" s="20"/>
      <c r="C10" s="12"/>
      <c r="D10" s="12"/>
      <c r="E10" s="13"/>
      <c r="F10" s="21"/>
      <c r="G10" s="2"/>
      <c r="H10" s="6"/>
    </row>
    <row r="11" spans="1:10">
      <c r="A11" s="20"/>
      <c r="B11" s="20"/>
      <c r="C11" s="20"/>
      <c r="D11" s="12"/>
      <c r="E11" s="13"/>
      <c r="F11" s="21"/>
      <c r="G11" s="2"/>
      <c r="H11" s="6"/>
    </row>
    <row r="12" spans="1:10">
      <c r="A12" s="20"/>
      <c r="B12" s="20"/>
      <c r="C12" s="20"/>
      <c r="D12" s="12"/>
      <c r="E12" s="13"/>
      <c r="F12" s="21"/>
      <c r="G12" s="2"/>
      <c r="H12" s="6"/>
    </row>
    <row r="13" spans="1:10">
      <c r="A13" s="20"/>
      <c r="B13" s="20"/>
      <c r="C13" s="20"/>
      <c r="D13" s="12"/>
      <c r="E13" s="13"/>
      <c r="F13" s="21"/>
      <c r="G13" s="2"/>
      <c r="H13" s="6"/>
    </row>
    <row r="14" spans="1:10">
      <c r="A14" s="20"/>
      <c r="B14" s="20"/>
      <c r="C14" s="20"/>
      <c r="D14" s="12"/>
      <c r="E14" s="13"/>
      <c r="F14" s="21"/>
      <c r="G14" s="2"/>
      <c r="H14" s="6"/>
    </row>
    <row r="15" spans="1:10">
      <c r="A15" s="20"/>
      <c r="B15" s="20"/>
      <c r="C15" s="20"/>
      <c r="D15" s="12"/>
      <c r="E15" s="13"/>
      <c r="F15" s="21"/>
      <c r="G15" s="2"/>
      <c r="H15" s="6"/>
    </row>
    <row r="16" spans="1:10">
      <c r="A16" s="20"/>
      <c r="B16" s="20"/>
      <c r="C16" s="20"/>
      <c r="D16" s="12"/>
      <c r="E16" s="13"/>
      <c r="F16" s="21"/>
      <c r="G16" s="2"/>
      <c r="H16" s="6"/>
    </row>
    <row r="17" spans="1:8">
      <c r="A17" s="20"/>
      <c r="B17" s="20"/>
      <c r="C17" s="20"/>
      <c r="D17" s="12"/>
      <c r="E17" s="13"/>
      <c r="F17" s="21"/>
      <c r="G17" s="2"/>
      <c r="H17" s="6"/>
    </row>
    <row r="18" spans="1:8">
      <c r="A18" s="20"/>
      <c r="B18" s="20"/>
      <c r="C18" s="20"/>
      <c r="D18" s="12"/>
      <c r="E18" s="13"/>
      <c r="F18" s="21"/>
      <c r="G18" s="2"/>
      <c r="H18" s="6"/>
    </row>
    <row r="19" spans="1:8">
      <c r="A19" s="20"/>
      <c r="B19" s="20"/>
      <c r="C19" s="20"/>
      <c r="D19" s="12"/>
      <c r="E19" s="13"/>
      <c r="F19" s="21"/>
      <c r="G19" s="2"/>
      <c r="H19" s="6"/>
    </row>
    <row r="20" spans="1:8">
      <c r="A20" s="20"/>
      <c r="B20" s="20"/>
      <c r="C20" s="20"/>
      <c r="D20" s="12"/>
      <c r="E20" s="13"/>
      <c r="F20" s="21"/>
      <c r="G20" s="2"/>
      <c r="H20" s="6"/>
    </row>
    <row r="21" spans="1:8">
      <c r="A21" s="20"/>
      <c r="B21" s="20"/>
      <c r="C21" s="20"/>
      <c r="D21" s="12"/>
      <c r="E21" s="13"/>
      <c r="F21" s="21"/>
      <c r="G21" s="2"/>
      <c r="H21" s="6"/>
    </row>
    <row r="22" spans="1:8">
      <c r="A22" s="20"/>
      <c r="B22" s="20"/>
      <c r="C22" s="20"/>
      <c r="D22" s="12"/>
      <c r="E22" s="13"/>
      <c r="F22" s="21"/>
      <c r="G22" s="2"/>
      <c r="H22" s="6"/>
    </row>
    <row r="23" spans="1:8">
      <c r="A23" s="22"/>
      <c r="B23" s="22"/>
      <c r="C23" s="22"/>
      <c r="D23" s="15"/>
      <c r="E23" s="16"/>
      <c r="F23" s="23"/>
      <c r="G23" s="17"/>
      <c r="H23" s="7"/>
    </row>
  </sheetData>
  <conditionalFormatting sqref="F1:H1048576">
    <cfRule type="containsText" dxfId="5" priority="5" operator="containsText" text="C">
      <formula>NOT(ISERROR(SEARCH("C",F1)))</formula>
    </cfRule>
    <cfRule type="containsText" dxfId="4" priority="6" operator="containsText" text="I">
      <formula>NOT(ISERROR(SEARCH("I",F1)))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cred_rel_scores!$A$2:$A$4</xm:f>
          </x14:formula1>
          <xm:sqref>D3:E23</xm:sqref>
        </x14:dataValidation>
        <x14:dataValidation type="list" allowBlank="1" showInputMessage="1" showErrorMessage="1" xr:uid="{F438C685-F2AA-6841-86A7-AA2D9ECDA729}">
          <x14:formula1>
            <xm:f>cred_rel_scores!$A$28:$A$30</xm:f>
          </x14:formula1>
          <xm:sqref>A3:A23</xm:sqref>
        </x14:dataValidation>
        <x14:dataValidation type="list" allowBlank="1" showInputMessage="1" showErrorMessage="1" xr:uid="{8FA7FEAC-7866-E94F-B940-26F817A6D15E}">
          <x14:formula1>
            <xm:f>cred_rel_scores!$A$15:$A$19</xm:f>
          </x14:formula1>
          <xm:sqref>F3:H23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zoomScale="80" zoomScaleNormal="80" workbookViewId="0">
      <pane ySplit="1" topLeftCell="A2" activePane="bottomLeft" state="frozen"/>
      <selection pane="bottomLeft" activeCell="H3" sqref="H3"/>
    </sheetView>
  </sheetViews>
  <sheetFormatPr baseColWidth="10" defaultColWidth="22.140625" defaultRowHeight="16"/>
  <cols>
    <col min="1" max="1" width="12.5703125" style="37" customWidth="1"/>
    <col min="2" max="2" width="26" style="37" customWidth="1"/>
    <col min="3" max="3" width="14.5703125" style="37" customWidth="1"/>
    <col min="4" max="4" width="10" style="37" customWidth="1"/>
    <col min="5" max="5" width="10.5703125" style="37" bestFit="1" customWidth="1"/>
    <col min="6" max="6" width="7.140625" style="44" bestFit="1" customWidth="1"/>
    <col min="7" max="7" width="8" style="44" bestFit="1" customWidth="1"/>
    <col min="8" max="8" width="8" style="44" customWidth="1"/>
    <col min="9" max="11" width="7.140625" style="44" customWidth="1"/>
    <col min="12" max="12" width="10.140625" style="44" customWidth="1"/>
    <col min="13" max="13" width="79.7109375" style="37" customWidth="1"/>
    <col min="14" max="16384" width="22.140625" style="37"/>
  </cols>
  <sheetData>
    <row r="1" spans="1:12" s="41" customFormat="1" ht="17">
      <c r="A1" s="41" t="s">
        <v>39</v>
      </c>
      <c r="B1" s="38" t="s">
        <v>0</v>
      </c>
      <c r="C1" s="38" t="s">
        <v>1</v>
      </c>
      <c r="D1" s="38" t="s">
        <v>2</v>
      </c>
      <c r="E1" s="38" t="s">
        <v>3</v>
      </c>
      <c r="F1" s="39" t="s">
        <v>40</v>
      </c>
      <c r="G1" s="39" t="s">
        <v>41</v>
      </c>
      <c r="H1" s="40" t="s">
        <v>4</v>
      </c>
      <c r="I1" s="40" t="s">
        <v>5</v>
      </c>
      <c r="J1" s="40" t="s">
        <v>13</v>
      </c>
      <c r="K1" s="40"/>
      <c r="L1" s="40"/>
    </row>
    <row r="2" spans="1:12" s="41" customFormat="1">
      <c r="B2" s="42"/>
      <c r="C2" s="42"/>
      <c r="D2" s="38"/>
      <c r="E2" s="38"/>
      <c r="F2" s="38"/>
      <c r="G2" s="38"/>
      <c r="H2" s="39">
        <f>SUM(H3:H27)</f>
        <v>-4.5</v>
      </c>
      <c r="I2" s="39">
        <f>SUM(I3:I27)</f>
        <v>-0.70699999999999996</v>
      </c>
      <c r="J2" s="39">
        <f>SUM(J3:J27)</f>
        <v>-7.1559999999999997</v>
      </c>
      <c r="K2" s="39"/>
      <c r="L2" s="40"/>
    </row>
    <row r="3" spans="1:12" ht="17">
      <c r="A3" s="43" t="str">
        <f>ACH_matrix!A3</f>
        <v>Opportunity</v>
      </c>
      <c r="B3" s="43" t="str">
        <f>ACH_matrix!B3</f>
        <v>Sample evidence 1</v>
      </c>
      <c r="C3" s="26" t="str">
        <f>ACH_matrix!C3</f>
        <v>Assumption</v>
      </c>
      <c r="D3" s="26" t="str">
        <f>ACH_matrix!D3</f>
        <v>Low</v>
      </c>
      <c r="E3" s="27" t="str">
        <f>ACH_matrix!E3</f>
        <v>High</v>
      </c>
      <c r="F3" s="53">
        <f>IF($D3="High",IF($E3="High",cred_rel_scores!C$2,IF($E3="Medium",cred_rel_scores!C$5,IF($E3="Low",cred_rel_scores!C$8))),IF($D3="Medium",IF($E3="High",cred_rel_scores!C$3,IF($E3="Medium",cred_rel_scores!C$6,IF($E3="Low",cred_rel_scores!C$9))),IF($D3="Low",IF($E3="High",cred_rel_scores!C$4,IF($E3="Medium",cred_rel_scores!C$7,IF($E3="Low",cred_rel_scores!C$10))))))</f>
        <v>1</v>
      </c>
      <c r="G3" s="50">
        <f>IF($D3="High",IF($E3="High",cred_rel_scores!D$2,IF($E3="Medium",cred_rel_scores!D$5,IF($E3="Low",cred_rel_scores!D$8))),IF($D3="Medium",IF($E3="High",cred_rel_scores!D$3,IF($E3="Medium",cred_rel_scores!D$6,IF($E3="Low",cred_rel_scores!D$9))),IF($D3="Low",IF($E3="High",cred_rel_scores!D$4,IF($E3="Medium",cred_rel_scores!D$7,IF($E3="Low",cred_rel_scores!D$10))))))</f>
        <v>2</v>
      </c>
      <c r="H3" s="56">
        <f>IF(ACH_matrix!F3="I",-1*$F3,IF(ACH_matrix!F3="II",-2*$G3,ACH_matrix!F3))</f>
        <v>-4</v>
      </c>
      <c r="I3" s="28" t="str">
        <f>IF(ACH_matrix!G3="I",-1*$F3,IF(ACH_matrix!G3="II",-2*$G3,ACH_matrix!G3))</f>
        <v>C</v>
      </c>
      <c r="J3" s="57">
        <f>IF(ACH_matrix!H3="I",-1*$F3,IF(ACH_matrix!H3="II",-2*$G3,ACH_matrix!H3))</f>
        <v>-1</v>
      </c>
    </row>
    <row r="4" spans="1:12" ht="17">
      <c r="A4" s="45" t="str">
        <f>ACH_matrix!A4</f>
        <v>Intent</v>
      </c>
      <c r="B4" s="45" t="str">
        <f>ACH_matrix!B4</f>
        <v>Sample evidence 2</v>
      </c>
      <c r="C4" s="30">
        <f>ACH_matrix!C4</f>
        <v>0</v>
      </c>
      <c r="D4" s="30" t="str">
        <f>ACH_matrix!D4</f>
        <v>High</v>
      </c>
      <c r="E4" s="31" t="str">
        <f>ACH_matrix!E4</f>
        <v>Medium</v>
      </c>
      <c r="F4" s="54">
        <f>IF($D4="High",IF($E4="High",cred_rel_scores!C$2,IF($E4="Medium",cred_rel_scores!C$5,IF($E4="Low",cred_rel_scores!C$8))),IF($D4="Medium",IF($E4="High",cred_rel_scores!C$3,IF($E4="Medium",cred_rel_scores!C$6,IF($E4="Low",cred_rel_scores!C$9))),IF($D4="Low",IF($E4="High",cred_rel_scores!C$4,IF($E4="Medium",cred_rel_scores!C$7,IF($E4="Low",cred_rel_scores!C$10))))))</f>
        <v>1.4139999999999999</v>
      </c>
      <c r="G4" s="51">
        <f>IF($D4="High",IF($E4="High",cred_rel_scores!D$2,IF($E4="Medium",cred_rel_scores!D$5,IF($E4="Low",cred_rel_scores!D$8))),IF($D4="Medium",IF($E4="High",cred_rel_scores!D$3,IF($E4="Medium",cred_rel_scores!D$6,IF($E4="Low",cred_rel_scores!D$9))),IF($D4="Low",IF($E4="High",cred_rel_scores!D$4,IF($E4="Medium",cred_rel_scores!D$7,IF($E4="Low",cred_rel_scores!D$10))))))</f>
        <v>2.8279999999999998</v>
      </c>
      <c r="H4" s="58" t="str">
        <f>IF(ACH_matrix!F4="I",-1*$F4,IF(ACH_matrix!F4="II",-2*$G4,ACH_matrix!F4))</f>
        <v>C</v>
      </c>
      <c r="I4" s="32" t="str">
        <f>IF(ACH_matrix!G4="I",-1*$F4,IF(ACH_matrix!G4="II",-2*$G4,ACH_matrix!G4))</f>
        <v>CC</v>
      </c>
      <c r="J4" s="29">
        <f>IF(ACH_matrix!H4="I",-1*$F4,IF(ACH_matrix!H4="II",-2*$G4,ACH_matrix!H4))</f>
        <v>-5.6559999999999997</v>
      </c>
    </row>
    <row r="5" spans="1:12" ht="17">
      <c r="A5" s="45" t="str">
        <f>ACH_matrix!A5</f>
        <v>Capability</v>
      </c>
      <c r="B5" s="45" t="str">
        <f>ACH_matrix!B5</f>
        <v xml:space="preserve">Sample evidence 3 </v>
      </c>
      <c r="C5" s="30">
        <f>ACH_matrix!C5</f>
        <v>0</v>
      </c>
      <c r="D5" s="30" t="str">
        <f>ACH_matrix!D5</f>
        <v>Low</v>
      </c>
      <c r="E5" s="31" t="str">
        <f>ACH_matrix!E5</f>
        <v>Low</v>
      </c>
      <c r="F5" s="54">
        <f>IF($D5="High",IF($E5="High",cred_rel_scores!C$2,IF($E5="Medium",cred_rel_scores!C$5,IF($E5="Low",cred_rel_scores!C$8))),IF($D5="Medium",IF($E5="High",cred_rel_scores!C$3,IF($E5="Medium",cred_rel_scores!C$6,IF($E5="Low",cred_rel_scores!C$9))),IF($D5="Low",IF($E5="High",cred_rel_scores!C$4,IF($E5="Medium",cred_rel_scores!C$7,IF($E5="Low",cred_rel_scores!C$10))))))</f>
        <v>0.5</v>
      </c>
      <c r="G5" s="51">
        <f>IF($D5="High",IF($E5="High",cred_rel_scores!D$2,IF($E5="Medium",cred_rel_scores!D$5,IF($E5="Low",cred_rel_scores!D$8))),IF($D5="Medium",IF($E5="High",cred_rel_scores!D$3,IF($E5="Medium",cred_rel_scores!D$6,IF($E5="Low",cred_rel_scores!D$9))),IF($D5="Low",IF($E5="High",cred_rel_scores!D$4,IF($E5="Medium",cred_rel_scores!D$7,IF($E5="Low",cred_rel_scores!D$10))))))</f>
        <v>1</v>
      </c>
      <c r="H5" s="58">
        <f>IF(ACH_matrix!F5="I",-1*$F5,IF(ACH_matrix!F5="II",-2*$G5,ACH_matrix!F5))</f>
        <v>-0.5</v>
      </c>
      <c r="I5" s="32" t="str">
        <f>IF(ACH_matrix!G5="I",-1*$F5,IF(ACH_matrix!G5="II",-2*$G5,ACH_matrix!G5))</f>
        <v>N</v>
      </c>
      <c r="J5" s="29">
        <f>IF(ACH_matrix!H5="I",-1*$F5,IF(ACH_matrix!H5="II",-2*$G5,ACH_matrix!H5))</f>
        <v>-0.5</v>
      </c>
    </row>
    <row r="6" spans="1:12" ht="17">
      <c r="A6" s="45" t="str">
        <f>ACH_matrix!A6</f>
        <v>Intent</v>
      </c>
      <c r="B6" s="45" t="str">
        <f>ACH_matrix!B6</f>
        <v>whatever</v>
      </c>
      <c r="C6" s="30">
        <f>ACH_matrix!C6</f>
        <v>0</v>
      </c>
      <c r="D6" s="30" t="str">
        <f>ACH_matrix!D6</f>
        <v>Low</v>
      </c>
      <c r="E6" s="31" t="str">
        <f>ACH_matrix!E6</f>
        <v>Medium</v>
      </c>
      <c r="F6" s="54">
        <f>IF($D6="High",IF($E6="High",cred_rel_scores!C$2,IF($E6="Medium",cred_rel_scores!C$5,IF($E6="Low",cred_rel_scores!C$8))),IF($D6="Medium",IF($E6="High",cred_rel_scores!C$3,IF($E6="Medium",cred_rel_scores!C$6,IF($E6="Low",cred_rel_scores!C$9))),IF($D6="Low",IF($E6="High",cred_rel_scores!C$4,IF($E6="Medium",cred_rel_scores!C$7,IF($E6="Low",cred_rel_scores!C$10))))))</f>
        <v>0.70699999999999996</v>
      </c>
      <c r="G6" s="51">
        <f>IF($D6="High",IF($E6="High",cred_rel_scores!D$2,IF($E6="Medium",cred_rel_scores!D$5,IF($E6="Low",cred_rel_scores!D$8))),IF($D6="Medium",IF($E6="High",cred_rel_scores!D$3,IF($E6="Medium",cred_rel_scores!D$6,IF($E6="Low",cred_rel_scores!D$9))),IF($D6="Low",IF($E6="High",cred_rel_scores!D$4,IF($E6="Medium",cred_rel_scores!D$7,IF($E6="Low",cred_rel_scores!D$10))))))</f>
        <v>1.4139999999999999</v>
      </c>
      <c r="H6" s="58" t="str">
        <f>IF(ACH_matrix!F6="I",-1*$F6,IF(ACH_matrix!F6="II",-2*$G6,ACH_matrix!F6))</f>
        <v>N</v>
      </c>
      <c r="I6" s="32">
        <f>IF(ACH_matrix!G6="I",-1*$F6,IF(ACH_matrix!G6="II",-2*$G6,ACH_matrix!G6))</f>
        <v>-0.70699999999999996</v>
      </c>
      <c r="J6" s="29" t="str">
        <f>IF(ACH_matrix!H6="I",-1*$F6,IF(ACH_matrix!H6="II",-2*$G6,ACH_matrix!H6))</f>
        <v>C</v>
      </c>
    </row>
    <row r="7" spans="1:12">
      <c r="A7" s="45">
        <f>ACH_matrix!A7</f>
        <v>0</v>
      </c>
      <c r="B7" s="45">
        <f>ACH_matrix!B7</f>
        <v>0</v>
      </c>
      <c r="C7" s="30">
        <f>ACH_matrix!C7</f>
        <v>0</v>
      </c>
      <c r="D7" s="30">
        <f>ACH_matrix!D7</f>
        <v>0</v>
      </c>
      <c r="E7" s="31">
        <f>ACH_matrix!E7</f>
        <v>0</v>
      </c>
      <c r="F7" s="54" t="b">
        <f>IF($D7="High",IF($E7="High",cred_rel_scores!C$2,IF($E7="Medium",cred_rel_scores!C$5,IF($E7="Low",cred_rel_scores!C$8))),IF($D7="Medium",IF($E7="High",cred_rel_scores!C$3,IF($E7="Medium",cred_rel_scores!C$6,IF($E7="Low",cred_rel_scores!C$9))),IF($D7="Low",IF($E7="High",cred_rel_scores!C$4,IF($E7="Medium",cred_rel_scores!C$7,IF($E7="Low",cred_rel_scores!C$10))))))</f>
        <v>0</v>
      </c>
      <c r="G7" s="51" t="b">
        <f>IF($D7="High",IF($E7="High",cred_rel_scores!D$2,IF($E7="Medium",cred_rel_scores!D$5,IF($E7="Low",cred_rel_scores!D$8))),IF($D7="Medium",IF($E7="High",cred_rel_scores!D$3,IF($E7="Medium",cred_rel_scores!D$6,IF($E7="Low",cred_rel_scores!D$9))),IF($D7="Low",IF($E7="High",cred_rel_scores!D$4,IF($E7="Medium",cred_rel_scores!D$7,IF($E7="Low",cred_rel_scores!D$10))))))</f>
        <v>0</v>
      </c>
      <c r="H7" s="58">
        <f>IF(ACH_matrix!F7="I",-1*$F7,IF(ACH_matrix!F7="II",-2*$G7,ACH_matrix!F7))</f>
        <v>0</v>
      </c>
      <c r="I7" s="32">
        <f>IF(ACH_matrix!G7="I",-1*$F7,IF(ACH_matrix!G7="II",-2*$G7,ACH_matrix!G7))</f>
        <v>0</v>
      </c>
      <c r="J7" s="29">
        <f>IF(ACH_matrix!H7="I",-1*$F7,IF(ACH_matrix!H7="II",-2*$G7,ACH_matrix!H7))</f>
        <v>0</v>
      </c>
    </row>
    <row r="8" spans="1:12">
      <c r="A8" s="45">
        <f>ACH_matrix!A8</f>
        <v>0</v>
      </c>
      <c r="B8" s="45">
        <f>ACH_matrix!B8</f>
        <v>0</v>
      </c>
      <c r="C8" s="30">
        <f>ACH_matrix!C8</f>
        <v>0</v>
      </c>
      <c r="D8" s="30">
        <f>ACH_matrix!D8</f>
        <v>0</v>
      </c>
      <c r="E8" s="31">
        <f>ACH_matrix!E8</f>
        <v>0</v>
      </c>
      <c r="F8" s="54" t="b">
        <f>IF($D8="High",IF($E8="High",cred_rel_scores!C$2,IF($E8="Medium",cred_rel_scores!C$5,IF($E8="Low",cred_rel_scores!C$8))),IF($D8="Medium",IF($E8="High",cred_rel_scores!C$3,IF($E8="Medium",cred_rel_scores!C$6,IF($E8="Low",cred_rel_scores!C$9))),IF($D8="Low",IF($E8="High",cred_rel_scores!C$4,IF($E8="Medium",cred_rel_scores!C$7,IF($E8="Low",cred_rel_scores!C$10))))))</f>
        <v>0</v>
      </c>
      <c r="G8" s="51" t="b">
        <f>IF($D8="High",IF($E8="High",cred_rel_scores!D$2,IF($E8="Medium",cred_rel_scores!D$5,IF($E8="Low",cred_rel_scores!D$8))),IF($D8="Medium",IF($E8="High",cred_rel_scores!D$3,IF($E8="Medium",cred_rel_scores!D$6,IF($E8="Low",cred_rel_scores!D$9))),IF($D8="Low",IF($E8="High",cred_rel_scores!D$4,IF($E8="Medium",cred_rel_scores!D$7,IF($E8="Low",cred_rel_scores!D$10))))))</f>
        <v>0</v>
      </c>
      <c r="H8" s="58">
        <f>IF(ACH_matrix!F8="I",-1*$F8,IF(ACH_matrix!F8="II",-2*$G8,ACH_matrix!F8))</f>
        <v>0</v>
      </c>
      <c r="I8" s="32">
        <f>IF(ACH_matrix!G8="I",-1*$F8,IF(ACH_matrix!G8="II",-2*$G8,ACH_matrix!G8))</f>
        <v>0</v>
      </c>
      <c r="J8" s="29">
        <f>IF(ACH_matrix!H8="I",-1*$F8,IF(ACH_matrix!H8="II",-2*$G8,ACH_matrix!H8))</f>
        <v>0</v>
      </c>
    </row>
    <row r="9" spans="1:12">
      <c r="A9" s="45">
        <f>ACH_matrix!A9</f>
        <v>0</v>
      </c>
      <c r="B9" s="45">
        <f>ACH_matrix!B9</f>
        <v>0</v>
      </c>
      <c r="C9" s="30">
        <f>ACH_matrix!C9</f>
        <v>0</v>
      </c>
      <c r="D9" s="30">
        <f>ACH_matrix!D9</f>
        <v>0</v>
      </c>
      <c r="E9" s="31">
        <f>ACH_matrix!E9</f>
        <v>0</v>
      </c>
      <c r="F9" s="54" t="b">
        <f>IF($D9="High",IF($E9="High",cred_rel_scores!C$2,IF($E9="Medium",cred_rel_scores!C$5,IF($E9="Low",cred_rel_scores!C$8))),IF($D9="Medium",IF($E9="High",cred_rel_scores!C$3,IF($E9="Medium",cred_rel_scores!C$6,IF($E9="Low",cred_rel_scores!C$9))),IF($D9="Low",IF($E9="High",cred_rel_scores!C$4,IF($E9="Medium",cred_rel_scores!C$7,IF($E9="Low",cred_rel_scores!C$10))))))</f>
        <v>0</v>
      </c>
      <c r="G9" s="51" t="b">
        <f>IF($D9="High",IF($E9="High",cred_rel_scores!D$2,IF($E9="Medium",cred_rel_scores!D$5,IF($E9="Low",cred_rel_scores!D$8))),IF($D9="Medium",IF($E9="High",cred_rel_scores!D$3,IF($E9="Medium",cred_rel_scores!D$6,IF($E9="Low",cred_rel_scores!D$9))),IF($D9="Low",IF($E9="High",cred_rel_scores!D$4,IF($E9="Medium",cred_rel_scores!D$7,IF($E9="Low",cred_rel_scores!D$10))))))</f>
        <v>0</v>
      </c>
      <c r="H9" s="58">
        <f>IF(ACH_matrix!F9="I",-1*$F9,IF(ACH_matrix!F9="II",-2*$G9,ACH_matrix!F9))</f>
        <v>0</v>
      </c>
      <c r="I9" s="32">
        <f>IF(ACH_matrix!G9="I",-1*$F9,IF(ACH_matrix!G9="II",-2*$G9,ACH_matrix!G9))</f>
        <v>0</v>
      </c>
      <c r="J9" s="29">
        <f>IF(ACH_matrix!H9="I",-1*$F9,IF(ACH_matrix!H9="II",-2*$G9,ACH_matrix!H9))</f>
        <v>0</v>
      </c>
    </row>
    <row r="10" spans="1:12">
      <c r="A10" s="45">
        <f>ACH_matrix!A10</f>
        <v>0</v>
      </c>
      <c r="B10" s="45">
        <f>ACH_matrix!B10</f>
        <v>0</v>
      </c>
      <c r="C10" s="30">
        <f>ACH_matrix!C10</f>
        <v>0</v>
      </c>
      <c r="D10" s="30">
        <f>ACH_matrix!D10</f>
        <v>0</v>
      </c>
      <c r="E10" s="31">
        <f>ACH_matrix!E10</f>
        <v>0</v>
      </c>
      <c r="F10" s="54" t="b">
        <f>IF($D10="High",IF($E10="High",cred_rel_scores!C$2,IF($E10="Medium",cred_rel_scores!C$5,IF($E10="Low",cred_rel_scores!C$8))),IF($D10="Medium",IF($E10="High",cred_rel_scores!C$3,IF($E10="Medium",cred_rel_scores!C$6,IF($E10="Low",cred_rel_scores!C$9))),IF($D10="Low",IF($E10="High",cred_rel_scores!C$4,IF($E10="Medium",cred_rel_scores!C$7,IF($E10="Low",cred_rel_scores!C$10))))))</f>
        <v>0</v>
      </c>
      <c r="G10" s="51" t="b">
        <f>IF($D10="High",IF($E10="High",cred_rel_scores!D$2,IF($E10="Medium",cred_rel_scores!D$5,IF($E10="Low",cred_rel_scores!D$8))),IF($D10="Medium",IF($E10="High",cred_rel_scores!D$3,IF($E10="Medium",cred_rel_scores!D$6,IF($E10="Low",cred_rel_scores!D$9))),IF($D10="Low",IF($E10="High",cred_rel_scores!D$4,IF($E10="Medium",cred_rel_scores!D$7,IF($E10="Low",cred_rel_scores!D$10))))))</f>
        <v>0</v>
      </c>
      <c r="H10" s="58">
        <f>IF(ACH_matrix!F10="I",-1*$F10,IF(ACH_matrix!F10="II",-2*$G10,ACH_matrix!F10))</f>
        <v>0</v>
      </c>
      <c r="I10" s="32">
        <f>IF(ACH_matrix!G10="I",-1*$F10,IF(ACH_matrix!G10="II",-2*$G10,ACH_matrix!G10))</f>
        <v>0</v>
      </c>
      <c r="J10" s="29">
        <f>IF(ACH_matrix!H10="I",-1*$F10,IF(ACH_matrix!H10="II",-2*$G10,ACH_matrix!H10))</f>
        <v>0</v>
      </c>
    </row>
    <row r="11" spans="1:12">
      <c r="A11" s="45">
        <f>ACH_matrix!A11</f>
        <v>0</v>
      </c>
      <c r="B11" s="45">
        <f>ACH_matrix!B11</f>
        <v>0</v>
      </c>
      <c r="C11" s="30">
        <f>ACH_matrix!C11</f>
        <v>0</v>
      </c>
      <c r="D11" s="30">
        <f>ACH_matrix!D11</f>
        <v>0</v>
      </c>
      <c r="E11" s="31">
        <f>ACH_matrix!E11</f>
        <v>0</v>
      </c>
      <c r="F11" s="54" t="b">
        <f>IF($D11="High",IF($E11="High",cred_rel_scores!C$2,IF($E11="Medium",cred_rel_scores!C$5,IF($E11="Low",cred_rel_scores!C$8))),IF($D11="Medium",IF($E11="High",cred_rel_scores!C$3,IF($E11="Medium",cred_rel_scores!C$6,IF($E11="Low",cred_rel_scores!C$9))),IF($D11="Low",IF($E11="High",cred_rel_scores!C$4,IF($E11="Medium",cred_rel_scores!C$7,IF($E11="Low",cred_rel_scores!C$10))))))</f>
        <v>0</v>
      </c>
      <c r="G11" s="51" t="b">
        <f>IF($D11="High",IF($E11="High",cred_rel_scores!D$2,IF($E11="Medium",cred_rel_scores!D$5,IF($E11="Low",cred_rel_scores!D$8))),IF($D11="Medium",IF($E11="High",cred_rel_scores!D$3,IF($E11="Medium",cred_rel_scores!D$6,IF($E11="Low",cred_rel_scores!D$9))),IF($D11="Low",IF($E11="High",cred_rel_scores!D$4,IF($E11="Medium",cred_rel_scores!D$7,IF($E11="Low",cred_rel_scores!D$10))))))</f>
        <v>0</v>
      </c>
      <c r="H11" s="58">
        <f>IF(ACH_matrix!F11="I",-1*$F11,IF(ACH_matrix!F11="II",-2*$G11,ACH_matrix!F11))</f>
        <v>0</v>
      </c>
      <c r="I11" s="32">
        <f>IF(ACH_matrix!G11="I",-1*$F11,IF(ACH_matrix!G11="II",-2*$G11,ACH_matrix!G11))</f>
        <v>0</v>
      </c>
      <c r="J11" s="29">
        <f>IF(ACH_matrix!H11="I",-1*$F11,IF(ACH_matrix!H11="II",-2*$G11,ACH_matrix!H11))</f>
        <v>0</v>
      </c>
    </row>
    <row r="12" spans="1:12">
      <c r="A12" s="45">
        <f>ACH_matrix!A12</f>
        <v>0</v>
      </c>
      <c r="B12" s="45">
        <f>ACH_matrix!B12</f>
        <v>0</v>
      </c>
      <c r="C12" s="30">
        <f>ACH_matrix!C12</f>
        <v>0</v>
      </c>
      <c r="D12" s="30">
        <f>ACH_matrix!D12</f>
        <v>0</v>
      </c>
      <c r="E12" s="31">
        <f>ACH_matrix!E12</f>
        <v>0</v>
      </c>
      <c r="F12" s="54" t="b">
        <f>IF($D12="High",IF($E12="High",cred_rel_scores!C$2,IF($E12="Medium",cred_rel_scores!C$5,IF($E12="Low",cred_rel_scores!C$8))),IF($D12="Medium",IF($E12="High",cred_rel_scores!C$3,IF($E12="Medium",cred_rel_scores!C$6,IF($E12="Low",cred_rel_scores!C$9))),IF($D12="Low",IF($E12="High",cred_rel_scores!C$4,IF($E12="Medium",cred_rel_scores!C$7,IF($E12="Low",cred_rel_scores!C$10))))))</f>
        <v>0</v>
      </c>
      <c r="G12" s="51" t="b">
        <f>IF($D12="High",IF($E12="High",cred_rel_scores!D$2,IF($E12="Medium",cred_rel_scores!D$5,IF($E12="Low",cred_rel_scores!D$8))),IF($D12="Medium",IF($E12="High",cred_rel_scores!D$3,IF($E12="Medium",cred_rel_scores!D$6,IF($E12="Low",cred_rel_scores!D$9))),IF($D12="Low",IF($E12="High",cred_rel_scores!D$4,IF($E12="Medium",cred_rel_scores!D$7,IF($E12="Low",cred_rel_scores!D$10))))))</f>
        <v>0</v>
      </c>
      <c r="H12" s="58">
        <f>IF(ACH_matrix!F12="I",-1*$F12,IF(ACH_matrix!F12="II",-2*$G12,ACH_matrix!F12))</f>
        <v>0</v>
      </c>
      <c r="I12" s="32">
        <f>IF(ACH_matrix!G12="I",-1*$F12,IF(ACH_matrix!G12="II",-2*$G12,ACH_matrix!G12))</f>
        <v>0</v>
      </c>
      <c r="J12" s="29">
        <f>IF(ACH_matrix!H12="I",-1*$F12,IF(ACH_matrix!H12="II",-2*$G12,ACH_matrix!H12))</f>
        <v>0</v>
      </c>
    </row>
    <row r="13" spans="1:12">
      <c r="A13" s="45">
        <f>ACH_matrix!A13</f>
        <v>0</v>
      </c>
      <c r="B13" s="45">
        <f>ACH_matrix!B13</f>
        <v>0</v>
      </c>
      <c r="C13" s="30">
        <f>ACH_matrix!C13</f>
        <v>0</v>
      </c>
      <c r="D13" s="30">
        <f>ACH_matrix!D13</f>
        <v>0</v>
      </c>
      <c r="E13" s="31">
        <f>ACH_matrix!E13</f>
        <v>0</v>
      </c>
      <c r="F13" s="54" t="b">
        <f>IF($D13="High",IF($E13="High",cred_rel_scores!C$2,IF($E13="Medium",cred_rel_scores!C$5,IF($E13="Low",cred_rel_scores!C$8))),IF($D13="Medium",IF($E13="High",cred_rel_scores!C$3,IF($E13="Medium",cred_rel_scores!C$6,IF($E13="Low",cred_rel_scores!C$9))),IF($D13="Low",IF($E13="High",cred_rel_scores!C$4,IF($E13="Medium",cred_rel_scores!C$7,IF($E13="Low",cred_rel_scores!C$10))))))</f>
        <v>0</v>
      </c>
      <c r="G13" s="51" t="b">
        <f>IF($D13="High",IF($E13="High",cred_rel_scores!D$2,IF($E13="Medium",cred_rel_scores!D$5,IF($E13="Low",cred_rel_scores!D$8))),IF($D13="Medium",IF($E13="High",cred_rel_scores!D$3,IF($E13="Medium",cred_rel_scores!D$6,IF($E13="Low",cred_rel_scores!D$9))),IF($D13="Low",IF($E13="High",cred_rel_scores!D$4,IF($E13="Medium",cred_rel_scores!D$7,IF($E13="Low",cred_rel_scores!D$10))))))</f>
        <v>0</v>
      </c>
      <c r="H13" s="58">
        <f>IF(ACH_matrix!F13="I",-1*$F13,IF(ACH_matrix!F13="II",-2*$G13,ACH_matrix!F13))</f>
        <v>0</v>
      </c>
      <c r="I13" s="32">
        <f>IF(ACH_matrix!G13="I",-1*$F13,IF(ACH_matrix!G13="II",-2*$G13,ACH_matrix!G13))</f>
        <v>0</v>
      </c>
      <c r="J13" s="29">
        <f>IF(ACH_matrix!H13="I",-1*$F13,IF(ACH_matrix!H13="II",-2*$G13,ACH_matrix!H13))</f>
        <v>0</v>
      </c>
    </row>
    <row r="14" spans="1:12">
      <c r="A14" s="45">
        <f>ACH_matrix!A14</f>
        <v>0</v>
      </c>
      <c r="B14" s="45">
        <f>ACH_matrix!B14</f>
        <v>0</v>
      </c>
      <c r="C14" s="30">
        <f>ACH_matrix!C14</f>
        <v>0</v>
      </c>
      <c r="D14" s="30">
        <f>ACH_matrix!D14</f>
        <v>0</v>
      </c>
      <c r="E14" s="31">
        <f>ACH_matrix!E14</f>
        <v>0</v>
      </c>
      <c r="F14" s="54" t="b">
        <f>IF($D14="High",IF($E14="High",cred_rel_scores!C$2,IF($E14="Medium",cred_rel_scores!C$5,IF($E14="Low",cred_rel_scores!C$8))),IF($D14="Medium",IF($E14="High",cred_rel_scores!C$3,IF($E14="Medium",cred_rel_scores!C$6,IF($E14="Low",cred_rel_scores!C$9))),IF($D14="Low",IF($E14="High",cred_rel_scores!C$4,IF($E14="Medium",cred_rel_scores!C$7,IF($E14="Low",cred_rel_scores!C$10))))))</f>
        <v>0</v>
      </c>
      <c r="G14" s="51" t="b">
        <f>IF($D14="High",IF($E14="High",cred_rel_scores!D$2,IF($E14="Medium",cred_rel_scores!D$5,IF($E14="Low",cred_rel_scores!D$8))),IF($D14="Medium",IF($E14="High",cred_rel_scores!D$3,IF($E14="Medium",cred_rel_scores!D$6,IF($E14="Low",cred_rel_scores!D$9))),IF($D14="Low",IF($E14="High",cred_rel_scores!D$4,IF($E14="Medium",cred_rel_scores!D$7,IF($E14="Low",cred_rel_scores!D$10))))))</f>
        <v>0</v>
      </c>
      <c r="H14" s="58">
        <f>IF(ACH_matrix!F14="I",-1*$F14,IF(ACH_matrix!F14="II",-2*$G14,ACH_matrix!F14))</f>
        <v>0</v>
      </c>
      <c r="I14" s="32">
        <f>IF(ACH_matrix!G14="I",-1*$F14,IF(ACH_matrix!G14="II",-2*$G14,ACH_matrix!G14))</f>
        <v>0</v>
      </c>
      <c r="J14" s="29">
        <f>IF(ACH_matrix!H14="I",-1*$F14,IF(ACH_matrix!H14="II",-2*$G14,ACH_matrix!H14))</f>
        <v>0</v>
      </c>
    </row>
    <row r="15" spans="1:12">
      <c r="A15" s="45">
        <f>ACH_matrix!A15</f>
        <v>0</v>
      </c>
      <c r="B15" s="45">
        <f>ACH_matrix!B15</f>
        <v>0</v>
      </c>
      <c r="C15" s="30">
        <f>ACH_matrix!C15</f>
        <v>0</v>
      </c>
      <c r="D15" s="30">
        <f>ACH_matrix!D15</f>
        <v>0</v>
      </c>
      <c r="E15" s="31">
        <f>ACH_matrix!E15</f>
        <v>0</v>
      </c>
      <c r="F15" s="54" t="b">
        <f>IF($D15="High",IF($E15="High",cred_rel_scores!C$2,IF($E15="Medium",cred_rel_scores!C$5,IF($E15="Low",cred_rel_scores!C$8))),IF($D15="Medium",IF($E15="High",cred_rel_scores!C$3,IF($E15="Medium",cred_rel_scores!C$6,IF($E15="Low",cred_rel_scores!C$9))),IF($D15="Low",IF($E15="High",cred_rel_scores!C$4,IF($E15="Medium",cred_rel_scores!C$7,IF($E15="Low",cred_rel_scores!C$10))))))</f>
        <v>0</v>
      </c>
      <c r="G15" s="51" t="b">
        <f>IF($D15="High",IF($E15="High",cred_rel_scores!D$2,IF($E15="Medium",cred_rel_scores!D$5,IF($E15="Low",cred_rel_scores!D$8))),IF($D15="Medium",IF($E15="High",cred_rel_scores!D$3,IF($E15="Medium",cred_rel_scores!D$6,IF($E15="Low",cred_rel_scores!D$9))),IF($D15="Low",IF($E15="High",cred_rel_scores!D$4,IF($E15="Medium",cred_rel_scores!D$7,IF($E15="Low",cred_rel_scores!D$10))))))</f>
        <v>0</v>
      </c>
      <c r="H15" s="58">
        <f>IF(ACH_matrix!F15="I",-1*$F15,IF(ACH_matrix!F15="II",-2*$G15,ACH_matrix!F15))</f>
        <v>0</v>
      </c>
      <c r="I15" s="32">
        <f>IF(ACH_matrix!G15="I",-1*$F15,IF(ACH_matrix!G15="II",-2*$G15,ACH_matrix!G15))</f>
        <v>0</v>
      </c>
      <c r="J15" s="29">
        <f>IF(ACH_matrix!H15="I",-1*$F15,IF(ACH_matrix!H15="II",-2*$G15,ACH_matrix!H15))</f>
        <v>0</v>
      </c>
    </row>
    <row r="16" spans="1:12">
      <c r="A16" s="45">
        <f>ACH_matrix!A16</f>
        <v>0</v>
      </c>
      <c r="B16" s="45">
        <f>ACH_matrix!B16</f>
        <v>0</v>
      </c>
      <c r="C16" s="30">
        <f>ACH_matrix!C16</f>
        <v>0</v>
      </c>
      <c r="D16" s="30">
        <f>ACH_matrix!D16</f>
        <v>0</v>
      </c>
      <c r="E16" s="31">
        <f>ACH_matrix!E16</f>
        <v>0</v>
      </c>
      <c r="F16" s="54" t="b">
        <f>IF($D16="High",IF($E16="High",cred_rel_scores!C$2,IF($E16="Medium",cred_rel_scores!C$5,IF($E16="Low",cred_rel_scores!C$8))),IF($D16="Medium",IF($E16="High",cred_rel_scores!C$3,IF($E16="Medium",cred_rel_scores!C$6,IF($E16="Low",cred_rel_scores!C$9))),IF($D16="Low",IF($E16="High",cred_rel_scores!C$4,IF($E16="Medium",cred_rel_scores!C$7,IF($E16="Low",cred_rel_scores!C$10))))))</f>
        <v>0</v>
      </c>
      <c r="G16" s="51" t="b">
        <f>IF($D16="High",IF($E16="High",cred_rel_scores!D$2,IF($E16="Medium",cred_rel_scores!D$5,IF($E16="Low",cred_rel_scores!D$8))),IF($D16="Medium",IF($E16="High",cred_rel_scores!D$3,IF($E16="Medium",cred_rel_scores!D$6,IF($E16="Low",cred_rel_scores!D$9))),IF($D16="Low",IF($E16="High",cred_rel_scores!D$4,IF($E16="Medium",cred_rel_scores!D$7,IF($E16="Low",cred_rel_scores!D$10))))))</f>
        <v>0</v>
      </c>
      <c r="H16" s="58">
        <f>IF(ACH_matrix!F16="I",-1*$F16,IF(ACH_matrix!F16="II",-2*$G16,ACH_matrix!F16))</f>
        <v>0</v>
      </c>
      <c r="I16" s="32">
        <f>IF(ACH_matrix!G16="I",-1*$F16,IF(ACH_matrix!G16="II",-2*$G16,ACH_matrix!G16))</f>
        <v>0</v>
      </c>
      <c r="J16" s="29">
        <f>IF(ACH_matrix!H16="I",-1*$F16,IF(ACH_matrix!H16="II",-2*$G16,ACH_matrix!H16))</f>
        <v>0</v>
      </c>
    </row>
    <row r="17" spans="1:10">
      <c r="A17" s="45">
        <f>ACH_matrix!A17</f>
        <v>0</v>
      </c>
      <c r="B17" s="45">
        <f>ACH_matrix!B17</f>
        <v>0</v>
      </c>
      <c r="C17" s="30">
        <f>ACH_matrix!C17</f>
        <v>0</v>
      </c>
      <c r="D17" s="30">
        <f>ACH_matrix!D17</f>
        <v>0</v>
      </c>
      <c r="E17" s="31">
        <f>ACH_matrix!E17</f>
        <v>0</v>
      </c>
      <c r="F17" s="54" t="b">
        <f>IF($D17="High",IF($E17="High",cred_rel_scores!C$2,IF($E17="Medium",cred_rel_scores!C$5,IF($E17="Low",cred_rel_scores!C$8))),IF($D17="Medium",IF($E17="High",cred_rel_scores!C$3,IF($E17="Medium",cred_rel_scores!C$6,IF($E17="Low",cred_rel_scores!C$9))),IF($D17="Low",IF($E17="High",cred_rel_scores!C$4,IF($E17="Medium",cred_rel_scores!C$7,IF($E17="Low",cred_rel_scores!C$10))))))</f>
        <v>0</v>
      </c>
      <c r="G17" s="51" t="b">
        <f>IF($D17="High",IF($E17="High",cred_rel_scores!D$2,IF($E17="Medium",cred_rel_scores!D$5,IF($E17="Low",cred_rel_scores!D$8))),IF($D17="Medium",IF($E17="High",cred_rel_scores!D$3,IF($E17="Medium",cred_rel_scores!D$6,IF($E17="Low",cred_rel_scores!D$9))),IF($D17="Low",IF($E17="High",cred_rel_scores!D$4,IF($E17="Medium",cred_rel_scores!D$7,IF($E17="Low",cred_rel_scores!D$10))))))</f>
        <v>0</v>
      </c>
      <c r="H17" s="58">
        <f>IF(ACH_matrix!F17="I",-1*$F17,IF(ACH_matrix!F17="II",-2*$G17,ACH_matrix!F17))</f>
        <v>0</v>
      </c>
      <c r="I17" s="32">
        <f>IF(ACH_matrix!G17="I",-1*$F17,IF(ACH_matrix!G17="II",-2*$G17,ACH_matrix!G17))</f>
        <v>0</v>
      </c>
      <c r="J17" s="29">
        <f>IF(ACH_matrix!H17="I",-1*$F17,IF(ACH_matrix!H17="II",-2*$G17,ACH_matrix!H17))</f>
        <v>0</v>
      </c>
    </row>
    <row r="18" spans="1:10">
      <c r="A18" s="45">
        <f>ACH_matrix!A18</f>
        <v>0</v>
      </c>
      <c r="B18" s="45">
        <f>ACH_matrix!B18</f>
        <v>0</v>
      </c>
      <c r="C18" s="30">
        <f>ACH_matrix!C18</f>
        <v>0</v>
      </c>
      <c r="D18" s="30">
        <f>ACH_matrix!D18</f>
        <v>0</v>
      </c>
      <c r="E18" s="31">
        <f>ACH_matrix!E18</f>
        <v>0</v>
      </c>
      <c r="F18" s="54" t="b">
        <f>IF($D18="High",IF($E18="High",cred_rel_scores!C$2,IF($E18="Medium",cred_rel_scores!C$5,IF($E18="Low",cred_rel_scores!C$8))),IF($D18="Medium",IF($E18="High",cred_rel_scores!C$3,IF($E18="Medium",cred_rel_scores!C$6,IF($E18="Low",cred_rel_scores!C$9))),IF($D18="Low",IF($E18="High",cred_rel_scores!C$4,IF($E18="Medium",cred_rel_scores!C$7,IF($E18="Low",cred_rel_scores!C$10))))))</f>
        <v>0</v>
      </c>
      <c r="G18" s="51" t="b">
        <f>IF($D18="High",IF($E18="High",cred_rel_scores!D$2,IF($E18="Medium",cred_rel_scores!D$5,IF($E18="Low",cred_rel_scores!D$8))),IF($D18="Medium",IF($E18="High",cred_rel_scores!D$3,IF($E18="Medium",cred_rel_scores!D$6,IF($E18="Low",cred_rel_scores!D$9))),IF($D18="Low",IF($E18="High",cred_rel_scores!D$4,IF($E18="Medium",cred_rel_scores!D$7,IF($E18="Low",cred_rel_scores!D$10))))))</f>
        <v>0</v>
      </c>
      <c r="H18" s="58">
        <f>IF(ACH_matrix!F18="I",-1*$F18,IF(ACH_matrix!F18="II",-2*$G18,ACH_matrix!F18))</f>
        <v>0</v>
      </c>
      <c r="I18" s="32">
        <f>IF(ACH_matrix!G18="I",-1*$F18,IF(ACH_matrix!G18="II",-2*$G18,ACH_matrix!G18))</f>
        <v>0</v>
      </c>
      <c r="J18" s="29">
        <f>IF(ACH_matrix!H18="I",-1*$F18,IF(ACH_matrix!H18="II",-2*$G18,ACH_matrix!H18))</f>
        <v>0</v>
      </c>
    </row>
    <row r="19" spans="1:10">
      <c r="A19" s="45">
        <f>ACH_matrix!A19</f>
        <v>0</v>
      </c>
      <c r="B19" s="45">
        <f>ACH_matrix!B19</f>
        <v>0</v>
      </c>
      <c r="C19" s="30">
        <f>ACH_matrix!C19</f>
        <v>0</v>
      </c>
      <c r="D19" s="30">
        <f>ACH_matrix!D19</f>
        <v>0</v>
      </c>
      <c r="E19" s="31">
        <f>ACH_matrix!E19</f>
        <v>0</v>
      </c>
      <c r="F19" s="54" t="b">
        <f>IF($D19="High",IF($E19="High",cred_rel_scores!C$2,IF($E19="Medium",cred_rel_scores!C$5,IF($E19="Low",cred_rel_scores!C$8))),IF($D19="Medium",IF($E19="High",cred_rel_scores!C$3,IF($E19="Medium",cred_rel_scores!C$6,IF($E19="Low",cred_rel_scores!C$9))),IF($D19="Low",IF($E19="High",cred_rel_scores!C$4,IF($E19="Medium",cred_rel_scores!C$7,IF($E19="Low",cred_rel_scores!C$10))))))</f>
        <v>0</v>
      </c>
      <c r="G19" s="51" t="b">
        <f>IF($D19="High",IF($E19="High",cred_rel_scores!D$2,IF($E19="Medium",cred_rel_scores!D$5,IF($E19="Low",cred_rel_scores!D$8))),IF($D19="Medium",IF($E19="High",cred_rel_scores!D$3,IF($E19="Medium",cred_rel_scores!D$6,IF($E19="Low",cred_rel_scores!D$9))),IF($D19="Low",IF($E19="High",cred_rel_scores!D$4,IF($E19="Medium",cred_rel_scores!D$7,IF($E19="Low",cred_rel_scores!D$10))))))</f>
        <v>0</v>
      </c>
      <c r="H19" s="58">
        <f>IF(ACH_matrix!F19="I",-1*$F19,IF(ACH_matrix!F19="II",-2*$G19,ACH_matrix!F19))</f>
        <v>0</v>
      </c>
      <c r="I19" s="32">
        <f>IF(ACH_matrix!G19="I",-1*$F19,IF(ACH_matrix!G19="II",-2*$G19,ACH_matrix!G19))</f>
        <v>0</v>
      </c>
      <c r="J19" s="29">
        <f>IF(ACH_matrix!H19="I",-1*$F19,IF(ACH_matrix!H19="II",-2*$G19,ACH_matrix!H19))</f>
        <v>0</v>
      </c>
    </row>
    <row r="20" spans="1:10">
      <c r="A20" s="45">
        <f>ACH_matrix!A20</f>
        <v>0</v>
      </c>
      <c r="B20" s="45">
        <f>ACH_matrix!B20</f>
        <v>0</v>
      </c>
      <c r="C20" s="30">
        <f>ACH_matrix!C20</f>
        <v>0</v>
      </c>
      <c r="D20" s="30">
        <f>ACH_matrix!D20</f>
        <v>0</v>
      </c>
      <c r="E20" s="31">
        <f>ACH_matrix!E20</f>
        <v>0</v>
      </c>
      <c r="F20" s="54" t="b">
        <f>IF($D20="High",IF($E20="High",cred_rel_scores!C$2,IF($E20="Medium",cred_rel_scores!C$5,IF($E20="Low",cred_rel_scores!C$8))),IF($D20="Medium",IF($E20="High",cred_rel_scores!C$3,IF($E20="Medium",cred_rel_scores!C$6,IF($E20="Low",cred_rel_scores!C$9))),IF($D20="Low",IF($E20="High",cred_rel_scores!C$4,IF($E20="Medium",cred_rel_scores!C$7,IF($E20="Low",cred_rel_scores!C$10))))))</f>
        <v>0</v>
      </c>
      <c r="G20" s="51" t="b">
        <f>IF($D20="High",IF($E20="High",cred_rel_scores!D$2,IF($E20="Medium",cred_rel_scores!D$5,IF($E20="Low",cred_rel_scores!D$8))),IF($D20="Medium",IF($E20="High",cred_rel_scores!D$3,IF($E20="Medium",cred_rel_scores!D$6,IF($E20="Low",cred_rel_scores!D$9))),IF($D20="Low",IF($E20="High",cred_rel_scores!D$4,IF($E20="Medium",cred_rel_scores!D$7,IF($E20="Low",cred_rel_scores!D$10))))))</f>
        <v>0</v>
      </c>
      <c r="H20" s="58">
        <f>IF(ACH_matrix!F20="I",-1*$F20,IF(ACH_matrix!F20="II",-2*$G20,ACH_matrix!F20))</f>
        <v>0</v>
      </c>
      <c r="I20" s="32">
        <f>IF(ACH_matrix!G20="I",-1*$F20,IF(ACH_matrix!G20="II",-2*$G20,ACH_matrix!G20))</f>
        <v>0</v>
      </c>
      <c r="J20" s="29">
        <f>IF(ACH_matrix!H20="I",-1*$F20,IF(ACH_matrix!H20="II",-2*$G20,ACH_matrix!H20))</f>
        <v>0</v>
      </c>
    </row>
    <row r="21" spans="1:10">
      <c r="A21" s="45">
        <f>ACH_matrix!A21</f>
        <v>0</v>
      </c>
      <c r="B21" s="45">
        <f>ACH_matrix!B21</f>
        <v>0</v>
      </c>
      <c r="C21" s="30">
        <f>ACH_matrix!C21</f>
        <v>0</v>
      </c>
      <c r="D21" s="30">
        <f>ACH_matrix!D21</f>
        <v>0</v>
      </c>
      <c r="E21" s="31">
        <f>ACH_matrix!E21</f>
        <v>0</v>
      </c>
      <c r="F21" s="54" t="b">
        <f>IF($D21="High",IF($E21="High",cred_rel_scores!C$2,IF($E21="Medium",cred_rel_scores!C$5,IF($E21="Low",cred_rel_scores!C$8))),IF($D21="Medium",IF($E21="High",cred_rel_scores!C$3,IF($E21="Medium",cred_rel_scores!C$6,IF($E21="Low",cred_rel_scores!C$9))),IF($D21="Low",IF($E21="High",cred_rel_scores!C$4,IF($E21="Medium",cred_rel_scores!C$7,IF($E21="Low",cred_rel_scores!C$10))))))</f>
        <v>0</v>
      </c>
      <c r="G21" s="51" t="b">
        <f>IF($D21="High",IF($E21="High",cred_rel_scores!D$2,IF($E21="Medium",cred_rel_scores!D$5,IF($E21="Low",cred_rel_scores!D$8))),IF($D21="Medium",IF($E21="High",cred_rel_scores!D$3,IF($E21="Medium",cred_rel_scores!D$6,IF($E21="Low",cred_rel_scores!D$9))),IF($D21="Low",IF($E21="High",cred_rel_scores!D$4,IF($E21="Medium",cred_rel_scores!D$7,IF($E21="Low",cred_rel_scores!D$10))))))</f>
        <v>0</v>
      </c>
      <c r="H21" s="58">
        <f>IF(ACH_matrix!F21="I",-1*$F21,IF(ACH_matrix!F21="II",-2*$G21,ACH_matrix!F21))</f>
        <v>0</v>
      </c>
      <c r="I21" s="32">
        <f>IF(ACH_matrix!G21="I",-1*$F21,IF(ACH_matrix!G21="II",-2*$G21,ACH_matrix!G21))</f>
        <v>0</v>
      </c>
      <c r="J21" s="29">
        <f>IF(ACH_matrix!H21="I",-1*$F21,IF(ACH_matrix!H21="II",-2*$G21,ACH_matrix!H21))</f>
        <v>0</v>
      </c>
    </row>
    <row r="22" spans="1:10">
      <c r="A22" s="45">
        <f>ACH_matrix!A22</f>
        <v>0</v>
      </c>
      <c r="B22" s="45">
        <f>ACH_matrix!B22</f>
        <v>0</v>
      </c>
      <c r="C22" s="30">
        <f>ACH_matrix!C22</f>
        <v>0</v>
      </c>
      <c r="D22" s="30">
        <f>ACH_matrix!D22</f>
        <v>0</v>
      </c>
      <c r="E22" s="31">
        <f>ACH_matrix!E22</f>
        <v>0</v>
      </c>
      <c r="F22" s="54" t="b">
        <f>IF($D22="High",IF($E22="High",cred_rel_scores!C$2,IF($E22="Medium",cred_rel_scores!C$5,IF($E22="Low",cred_rel_scores!C$8))),IF($D22="Medium",IF($E22="High",cred_rel_scores!C$3,IF($E22="Medium",cred_rel_scores!C$6,IF($E22="Low",cred_rel_scores!C$9))),IF($D22="Low",IF($E22="High",cred_rel_scores!C$4,IF($E22="Medium",cred_rel_scores!C$7,IF($E22="Low",cred_rel_scores!C$10))))))</f>
        <v>0</v>
      </c>
      <c r="G22" s="51" t="b">
        <f>IF($D22="High",IF($E22="High",cred_rel_scores!D$2,IF($E22="Medium",cred_rel_scores!D$5,IF($E22="Low",cred_rel_scores!D$8))),IF($D22="Medium",IF($E22="High",cred_rel_scores!D$3,IF($E22="Medium",cred_rel_scores!D$6,IF($E22="Low",cred_rel_scores!D$9))),IF($D22="Low",IF($E22="High",cred_rel_scores!D$4,IF($E22="Medium",cred_rel_scores!D$7,IF($E22="Low",cred_rel_scores!D$10))))))</f>
        <v>0</v>
      </c>
      <c r="H22" s="58">
        <f>IF(ACH_matrix!F22="I",-1*$F22,IF(ACH_matrix!F22="II",-2*$G22,ACH_matrix!F22))</f>
        <v>0</v>
      </c>
      <c r="I22" s="32">
        <f>IF(ACH_matrix!G22="I",-1*$F22,IF(ACH_matrix!G22="II",-2*$G22,ACH_matrix!G22))</f>
        <v>0</v>
      </c>
      <c r="J22" s="29">
        <f>IF(ACH_matrix!H22="I",-1*$F22,IF(ACH_matrix!H22="II",-2*$G22,ACH_matrix!H22))</f>
        <v>0</v>
      </c>
    </row>
    <row r="23" spans="1:10">
      <c r="A23" s="46">
        <f>ACH_matrix!A23</f>
        <v>0</v>
      </c>
      <c r="B23" s="46">
        <f>ACH_matrix!B23</f>
        <v>0</v>
      </c>
      <c r="C23" s="33">
        <f>ACH_matrix!C23</f>
        <v>0</v>
      </c>
      <c r="D23" s="33">
        <f>ACH_matrix!D23</f>
        <v>0</v>
      </c>
      <c r="E23" s="34">
        <f>ACH_matrix!E23</f>
        <v>0</v>
      </c>
      <c r="F23" s="55" t="b">
        <f>IF($D23="High",IF($E23="High",cred_rel_scores!C$2,IF($E23="Medium",cred_rel_scores!C$5,IF($E23="Low",cred_rel_scores!C$8))),IF($D23="Medium",IF($E23="High",cred_rel_scores!C$3,IF($E23="Medium",cred_rel_scores!C$6,IF($E23="Low",cred_rel_scores!C$9))),IF($D23="Low",IF($E23="High",cred_rel_scores!C$4,IF($E23="Medium",cred_rel_scores!C$7,IF($E23="Low",cred_rel_scores!C$10))))))</f>
        <v>0</v>
      </c>
      <c r="G23" s="52" t="b">
        <f>IF($D23="High",IF($E23="High",cred_rel_scores!D$2,IF($E23="Medium",cred_rel_scores!D$5,IF($E23="Low",cred_rel_scores!D$8))),IF($D23="Medium",IF($E23="High",cred_rel_scores!D$3,IF($E23="Medium",cred_rel_scores!D$6,IF($E23="Low",cred_rel_scores!D$9))),IF($D23="Low",IF($E23="High",cred_rel_scores!D$4,IF($E23="Medium",cred_rel_scores!D$7,IF($E23="Low",cred_rel_scores!D$10))))))</f>
        <v>0</v>
      </c>
      <c r="H23" s="59">
        <f>IF(ACH_matrix!F23="I",-1*$F23,IF(ACH_matrix!F23="II",-2*$G23,ACH_matrix!F23))</f>
        <v>0</v>
      </c>
      <c r="I23" s="35">
        <f>IF(ACH_matrix!G23="I",-1*$F23,IF(ACH_matrix!G23="II",-2*$G23,ACH_matrix!G23))</f>
        <v>0</v>
      </c>
      <c r="J23" s="36">
        <f>IF(ACH_matrix!H23="I",-1*$F23,IF(ACH_matrix!H23="II",-2*$G23,ACH_matrix!H23))</f>
        <v>0</v>
      </c>
    </row>
  </sheetData>
  <conditionalFormatting sqref="H3:J23">
    <cfRule type="containsText" dxfId="1" priority="1" operator="containsText" text="C">
      <formula>NOT(ISERROR(SEARCH("C",H3)))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topLeftCell="A8" workbookViewId="0">
      <selection activeCell="A27" sqref="A27"/>
    </sheetView>
  </sheetViews>
  <sheetFormatPr baseColWidth="10" defaultColWidth="8.7109375" defaultRowHeight="16"/>
  <sheetData>
    <row r="1" spans="1:4" s="3" customFormat="1">
      <c r="A1" s="3" t="s">
        <v>2</v>
      </c>
      <c r="B1" s="3" t="s">
        <v>3</v>
      </c>
      <c r="C1" s="3" t="s">
        <v>14</v>
      </c>
      <c r="D1" s="3" t="s">
        <v>15</v>
      </c>
    </row>
    <row r="2" spans="1:4">
      <c r="A2" t="s">
        <v>7</v>
      </c>
      <c r="B2" t="s">
        <v>7</v>
      </c>
      <c r="C2">
        <v>2</v>
      </c>
      <c r="D2">
        <f>C2*2</f>
        <v>4</v>
      </c>
    </row>
    <row r="3" spans="1:4">
      <c r="A3" t="s">
        <v>8</v>
      </c>
      <c r="B3" t="s">
        <v>7</v>
      </c>
      <c r="C3">
        <v>1.4139999999999999</v>
      </c>
      <c r="D3">
        <f t="shared" ref="D3:D10" si="0">C3*2</f>
        <v>2.8279999999999998</v>
      </c>
    </row>
    <row r="4" spans="1:4">
      <c r="A4" t="s">
        <v>9</v>
      </c>
      <c r="B4" t="s">
        <v>7</v>
      </c>
      <c r="C4">
        <v>1</v>
      </c>
      <c r="D4">
        <f t="shared" si="0"/>
        <v>2</v>
      </c>
    </row>
    <row r="5" spans="1:4">
      <c r="A5" t="s">
        <v>7</v>
      </c>
      <c r="B5" t="s">
        <v>8</v>
      </c>
      <c r="C5">
        <v>1.4139999999999999</v>
      </c>
      <c r="D5">
        <f t="shared" si="0"/>
        <v>2.8279999999999998</v>
      </c>
    </row>
    <row r="6" spans="1:4">
      <c r="A6" t="s">
        <v>8</v>
      </c>
      <c r="B6" t="s">
        <v>8</v>
      </c>
      <c r="C6">
        <v>1</v>
      </c>
      <c r="D6">
        <f t="shared" si="0"/>
        <v>2</v>
      </c>
    </row>
    <row r="7" spans="1:4">
      <c r="A7" t="s">
        <v>9</v>
      </c>
      <c r="B7" t="s">
        <v>8</v>
      </c>
      <c r="C7">
        <v>0.70699999999999996</v>
      </c>
      <c r="D7">
        <f t="shared" si="0"/>
        <v>1.4139999999999999</v>
      </c>
    </row>
    <row r="8" spans="1:4">
      <c r="A8" t="s">
        <v>7</v>
      </c>
      <c r="B8" t="s">
        <v>9</v>
      </c>
      <c r="C8">
        <v>1</v>
      </c>
      <c r="D8">
        <f t="shared" si="0"/>
        <v>2</v>
      </c>
    </row>
    <row r="9" spans="1:4">
      <c r="A9" t="s">
        <v>8</v>
      </c>
      <c r="B9" t="s">
        <v>9</v>
      </c>
      <c r="C9">
        <v>0.70699999999999996</v>
      </c>
      <c r="D9">
        <f t="shared" si="0"/>
        <v>1.4139999999999999</v>
      </c>
    </row>
    <row r="10" spans="1:4">
      <c r="A10" t="s">
        <v>9</v>
      </c>
      <c r="B10" t="s">
        <v>9</v>
      </c>
      <c r="C10">
        <v>0.5</v>
      </c>
      <c r="D10">
        <f t="shared" si="0"/>
        <v>1</v>
      </c>
    </row>
    <row r="14" spans="1:4">
      <c r="A14" s="48" t="s">
        <v>19</v>
      </c>
      <c r="B14" s="48"/>
    </row>
    <row r="15" spans="1:4">
      <c r="A15" t="s">
        <v>17</v>
      </c>
      <c r="B15" t="s">
        <v>32</v>
      </c>
    </row>
    <row r="16" spans="1:4">
      <c r="A16" t="s">
        <v>12</v>
      </c>
      <c r="B16" t="s">
        <v>20</v>
      </c>
    </row>
    <row r="17" spans="1:2">
      <c r="A17" t="s">
        <v>10</v>
      </c>
      <c r="B17" t="s">
        <v>22</v>
      </c>
    </row>
    <row r="18" spans="1:2">
      <c r="A18" t="s">
        <v>11</v>
      </c>
      <c r="B18" t="s">
        <v>21</v>
      </c>
    </row>
    <row r="19" spans="1:2">
      <c r="A19" t="s">
        <v>18</v>
      </c>
      <c r="B19" t="s">
        <v>33</v>
      </c>
    </row>
    <row r="22" spans="1:2">
      <c r="A22" s="49" t="s">
        <v>34</v>
      </c>
    </row>
    <row r="23" spans="1:2">
      <c r="A23" t="s">
        <v>7</v>
      </c>
    </row>
    <row r="24" spans="1:2">
      <c r="A24" t="s">
        <v>8</v>
      </c>
    </row>
    <row r="25" spans="1:2">
      <c r="A25" t="s">
        <v>9</v>
      </c>
    </row>
    <row r="27" spans="1:2">
      <c r="A27" s="49" t="s">
        <v>35</v>
      </c>
    </row>
    <row r="28" spans="1:2">
      <c r="A28" t="s">
        <v>36</v>
      </c>
    </row>
    <row r="29" spans="1:2">
      <c r="A29" t="s">
        <v>37</v>
      </c>
    </row>
    <row r="30" spans="1:2">
      <c r="A30" t="s">
        <v>38</v>
      </c>
    </row>
  </sheetData>
  <mergeCells count="1"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D8" sqref="D8"/>
    </sheetView>
  </sheetViews>
  <sheetFormatPr baseColWidth="10" defaultColWidth="8.7109375" defaultRowHeight="16"/>
  <cols>
    <col min="1" max="1" width="14.85546875" bestFit="1" customWidth="1"/>
    <col min="2" max="2" width="14.140625" style="60" bestFit="1" customWidth="1"/>
  </cols>
  <sheetData>
    <row r="1" spans="1:2">
      <c r="A1" s="47" t="s">
        <v>27</v>
      </c>
      <c r="B1" s="60" t="s">
        <v>29</v>
      </c>
    </row>
    <row r="2" spans="1:2">
      <c r="A2" s="47" t="s">
        <v>28</v>
      </c>
      <c r="B2" s="60" t="s">
        <v>42</v>
      </c>
    </row>
    <row r="3" spans="1:2">
      <c r="A3" s="47" t="s">
        <v>30</v>
      </c>
      <c r="B3" s="61" t="s">
        <v>31</v>
      </c>
    </row>
    <row r="4" spans="1:2">
      <c r="A4" s="47" t="s">
        <v>43</v>
      </c>
      <c r="B4" s="62">
        <v>43958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ACH_matrix</vt:lpstr>
      <vt:lpstr>ACH_matrix_w_Scores</vt:lpstr>
      <vt:lpstr>cred_rel_scores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 Stirparo</dc:creator>
  <cp:lastModifiedBy>Pasquale Stirparo</cp:lastModifiedBy>
  <dcterms:created xsi:type="dcterms:W3CDTF">2017-05-25T21:42:18Z</dcterms:created>
  <dcterms:modified xsi:type="dcterms:W3CDTF">2020-05-07T20:11:21Z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