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55" yWindow="180" windowWidth="19470" windowHeight="9885" tabRatio="500" activeTab="3"/>
  </bookViews>
  <sheets>
    <sheet name="ACH_matrix" sheetId="1" r:id="rId1"/>
    <sheet name="ACH_matrix_w_Scores" sheetId="5" r:id="rId2"/>
    <sheet name="cred_rel_scores" sheetId="6" r:id="rId3"/>
    <sheet name="Version" sheetId="7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B3" i="5"/>
  <c r="A3" i="5"/>
  <c r="H23" i="5"/>
  <c r="G23" i="5"/>
  <c r="F23" i="5"/>
  <c r="E23" i="5"/>
  <c r="E19" i="5"/>
  <c r="E20" i="5"/>
  <c r="E21" i="5"/>
  <c r="E22" i="5"/>
  <c r="E14" i="5"/>
  <c r="E15" i="5"/>
  <c r="E16" i="5"/>
  <c r="E17" i="5"/>
  <c r="E18" i="5"/>
  <c r="E7" i="5"/>
  <c r="E8" i="5"/>
  <c r="E9" i="5"/>
  <c r="E10" i="5"/>
  <c r="E11" i="5"/>
  <c r="E12" i="5"/>
  <c r="E13" i="5"/>
  <c r="E6" i="5"/>
  <c r="E5" i="5"/>
  <c r="E4" i="5"/>
  <c r="E3" i="5"/>
  <c r="D3" i="6"/>
  <c r="D4" i="6"/>
  <c r="D5" i="6"/>
  <c r="D6" i="6"/>
  <c r="D7" i="6"/>
  <c r="D8" i="6"/>
  <c r="D9" i="6"/>
  <c r="D10" i="6"/>
  <c r="D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  <c r="F2" i="1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G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" i="5"/>
  <c r="E2" i="1"/>
</calcChain>
</file>

<file path=xl/sharedStrings.xml><?xml version="1.0" encoding="utf-8"?>
<sst xmlns="http://schemas.openxmlformats.org/spreadsheetml/2006/main" count="78" uniqueCount="35">
  <si>
    <t>Evidence</t>
  </si>
  <si>
    <t>Evidence Type</t>
  </si>
  <si>
    <t>Credibility</t>
  </si>
  <si>
    <t>Relevance</t>
  </si>
  <si>
    <t>H1</t>
  </si>
  <si>
    <t>H2</t>
  </si>
  <si>
    <t>H3</t>
  </si>
  <si>
    <t>High</t>
  </si>
  <si>
    <t>Medium</t>
  </si>
  <si>
    <t>Low</t>
  </si>
  <si>
    <t>N</t>
  </si>
  <si>
    <t>I</t>
  </si>
  <si>
    <t>C</t>
  </si>
  <si>
    <t>Score</t>
  </si>
  <si>
    <t>H7</t>
  </si>
  <si>
    <t>I Score</t>
  </si>
  <si>
    <t>II Score</t>
  </si>
  <si>
    <t>Assumption</t>
  </si>
  <si>
    <t>i</t>
  </si>
  <si>
    <t>CC</t>
  </si>
  <si>
    <t>II</t>
  </si>
  <si>
    <t>Inconsistency levels</t>
  </si>
  <si>
    <t>Consistent</t>
  </si>
  <si>
    <t>Inconsistent</t>
  </si>
  <si>
    <t>Not Relevant / Not Applicable</t>
  </si>
  <si>
    <t>Sample evidence 1</t>
  </si>
  <si>
    <t>Sample evidence 2</t>
  </si>
  <si>
    <t xml:space="preserve">Sample evidence 3 </t>
  </si>
  <si>
    <t>whatever</t>
  </si>
  <si>
    <t>Author</t>
  </si>
  <si>
    <t>Version</t>
  </si>
  <si>
    <t>Pasquale Stirparo</t>
  </si>
  <si>
    <t>v0.4</t>
  </si>
  <si>
    <t>Contact</t>
  </si>
  <si>
    <t>@pstirparo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</si>
</sst>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2"/>
      <color theme="1"/>
      <name val="Frutiger 45 Light"/>
      <family val="2"/>
      <scheme val="minor"/>
    </font>
    <font>
      <b/>
      <sz val="12"/>
      <color theme="1"/>
      <name val="Frutiger 45 Light"/>
      <family val="2"/>
      <scheme val="minor"/>
    </font>
    <font>
      <u/>
      <sz val="12"/>
      <color theme="10"/>
      <name val="Frutiger 45 Light"/>
      <family val="2"/>
      <scheme val="minor"/>
    </font>
    <font>
      <u/>
      <sz val="12"/>
      <color theme="11"/>
      <name val="Frutiger 45 Light"/>
      <family val="2"/>
      <scheme val="minor"/>
    </font>
    <font>
      <sz val="12"/>
      <color theme="1"/>
      <name val="Frutiger 45 Light"/>
      <family val="2"/>
      <scheme val="minor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sz val="12"/>
      <name val="Frutiger 45 Light"/>
      <family val="2"/>
      <scheme val="minor"/>
    </font>
    <font>
      <b/>
      <sz val="12"/>
      <name val="Frutiger 45 Ligh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</cellStyleXfs>
  <cellXfs count="54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8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0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 applyProtection="1">
      <alignment vertical="center" wrapText="1"/>
      <protection locked="0"/>
    </xf>
    <xf numFmtId="0" fontId="20" fillId="0" borderId="12" xfId="0" applyFont="1" applyBorder="1" applyAlignment="1" applyProtection="1">
      <alignment vertical="center" wrapText="1"/>
      <protection locked="0"/>
    </xf>
    <xf numFmtId="164" fontId="20" fillId="0" borderId="13" xfId="0" applyNumberFormat="1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164" fontId="20" fillId="0" borderId="15" xfId="0" applyNumberFormat="1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164" fontId="20" fillId="0" borderId="17" xfId="0" applyNumberFormat="1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0" fillId="0" borderId="18" xfId="0" applyFont="1" applyBorder="1" applyAlignment="1" applyProtection="1">
      <alignment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19" xfId="0" applyFont="1" applyBorder="1" applyAlignment="1" applyProtection="1">
      <alignment vertical="center" wrapText="1"/>
      <protection locked="0"/>
    </xf>
    <xf numFmtId="0" fontId="20" fillId="0" borderId="20" xfId="0" applyFont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</cellXfs>
  <cellStyles count="34">
    <cellStyle name="Bad" xfId="23" builtinId="27" hidden="1"/>
    <cellStyle name="Calculation" xfId="27" builtinId="22" hidden="1"/>
    <cellStyle name="Check Cell" xfId="29" builtinId="23" hidden="1"/>
    <cellStyle name="Explanatory Text" xfId="32" builtinId="53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hidden="1"/>
    <cellStyle name="Heading 1" xfId="18" builtinId="16" hidden="1"/>
    <cellStyle name="Heading 2" xfId="19" builtinId="17" hidden="1"/>
    <cellStyle name="Heading 3" xfId="20" builtinId="18" hidden="1"/>
    <cellStyle name="Heading 4" xfId="21" builtinId="1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hidden="1"/>
    <cellStyle name="Linked Cell" xfId="28" builtinId="24" hidden="1"/>
    <cellStyle name="Neutral" xfId="24" builtinId="28" hidden="1"/>
    <cellStyle name="Normal" xfId="0" builtinId="0"/>
    <cellStyle name="Note" xfId="31" builtinId="10" hidden="1"/>
    <cellStyle name="Output" xfId="26" builtinId="21" hidden="1"/>
    <cellStyle name="Title" xfId="17" builtinId="15" hidden="1"/>
    <cellStyle name="Total" xfId="33" builtinId="25" hidden="1"/>
    <cellStyle name="Warning Text" xfId="30" builtinId="11" hidden="1"/>
  </cellStyles>
  <dxfs count="6"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resXpress_Print_Theme">
  <a:themeElements>
    <a:clrScheme name="UBSNewColorsV2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4D3C2F"/>
      </a:accent1>
      <a:accent2>
        <a:srgbClr val="CFBD9B"/>
      </a:accent2>
      <a:accent3>
        <a:srgbClr val="C07156"/>
      </a:accent3>
      <a:accent4>
        <a:srgbClr val="E8C767"/>
      </a:accent4>
      <a:accent5>
        <a:srgbClr val="AEB0B3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Fontset">
      <a:majorFont>
        <a:latin typeface="UBSHeadline"/>
        <a:ea typeface="MS PGothic"/>
        <a:cs typeface=""/>
      </a:majorFont>
      <a:minorFont>
        <a:latin typeface="Frutiger 45 Light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lIns="0" tIns="0" rIns="0" bIns="0" rtlCol="0" anchor="ctr"/>
      <a:lstStyle>
        <a:defPPr algn="ctr">
          <a:defRPr sz="11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sz="1100" dirty="0">
            <a:latin typeface="+mn-lt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0" zoomScaleNormal="80" workbookViewId="0">
      <pane ySplit="1" topLeftCell="A2" activePane="bottomLeft" state="frozen"/>
      <selection pane="bottomLeft" activeCell="G9" sqref="G9"/>
    </sheetView>
  </sheetViews>
  <sheetFormatPr defaultColWidth="22.109375" defaultRowHeight="15.75" x14ac:dyDescent="0.25"/>
  <cols>
    <col min="1" max="1" width="26" style="14" customWidth="1"/>
    <col min="2" max="2" width="14.5546875" style="14" customWidth="1"/>
    <col min="3" max="3" width="10" style="14" customWidth="1"/>
    <col min="4" max="4" width="9.77734375" style="14" customWidth="1"/>
    <col min="5" max="5" width="8" style="8" customWidth="1"/>
    <col min="6" max="7" width="7.109375" style="8" customWidth="1"/>
    <col min="8" max="8" width="22.109375" style="8"/>
    <col min="9" max="9" width="10.109375" style="8" customWidth="1"/>
    <col min="10" max="10" width="79.6640625" style="14" customWidth="1"/>
    <col min="11" max="16384" width="22.109375" style="14"/>
  </cols>
  <sheetData>
    <row r="1" spans="1:9" s="11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s="11" customFormat="1" x14ac:dyDescent="0.25">
      <c r="E2" s="10">
        <f>ACH_matrix_w_Scores!F2</f>
        <v>-0.5</v>
      </c>
      <c r="F2" s="10">
        <f>ACH_matrix_w_Scores!G2</f>
        <v>-0.70699999999999996</v>
      </c>
      <c r="G2" s="10">
        <f>ACH_matrix_w_Scores!H2</f>
        <v>-2.9139999999999997</v>
      </c>
      <c r="H2" s="10"/>
      <c r="I2" s="4"/>
    </row>
    <row r="3" spans="1:9" x14ac:dyDescent="0.25">
      <c r="A3" s="18" t="s">
        <v>25</v>
      </c>
      <c r="B3" s="18" t="s">
        <v>17</v>
      </c>
      <c r="C3" s="19" t="s">
        <v>9</v>
      </c>
      <c r="D3" s="24" t="s">
        <v>7</v>
      </c>
      <c r="E3" s="25" t="s">
        <v>10</v>
      </c>
      <c r="F3" s="1" t="s">
        <v>12</v>
      </c>
      <c r="G3" s="5" t="s">
        <v>11</v>
      </c>
    </row>
    <row r="4" spans="1:9" x14ac:dyDescent="0.25">
      <c r="A4" s="20" t="s">
        <v>26</v>
      </c>
      <c r="B4" s="20"/>
      <c r="C4" s="12" t="s">
        <v>7</v>
      </c>
      <c r="D4" s="13" t="s">
        <v>8</v>
      </c>
      <c r="E4" s="21" t="s">
        <v>12</v>
      </c>
      <c r="F4" s="2" t="s">
        <v>12</v>
      </c>
      <c r="G4" s="6" t="s">
        <v>11</v>
      </c>
    </row>
    <row r="5" spans="1:9" x14ac:dyDescent="0.25">
      <c r="A5" s="20" t="s">
        <v>27</v>
      </c>
      <c r="B5" s="20"/>
      <c r="C5" s="12" t="s">
        <v>9</v>
      </c>
      <c r="D5" s="13" t="s">
        <v>9</v>
      </c>
      <c r="E5" s="21" t="s">
        <v>11</v>
      </c>
      <c r="F5" s="2" t="s">
        <v>10</v>
      </c>
      <c r="G5" s="6" t="s">
        <v>11</v>
      </c>
    </row>
    <row r="6" spans="1:9" x14ac:dyDescent="0.25">
      <c r="A6" s="20" t="s">
        <v>28</v>
      </c>
      <c r="B6" s="20"/>
      <c r="C6" s="12" t="s">
        <v>9</v>
      </c>
      <c r="D6" s="13" t="s">
        <v>8</v>
      </c>
      <c r="E6" s="21" t="s">
        <v>10</v>
      </c>
      <c r="F6" s="2" t="s">
        <v>11</v>
      </c>
      <c r="G6" s="6" t="s">
        <v>12</v>
      </c>
    </row>
    <row r="7" spans="1:9" x14ac:dyDescent="0.25">
      <c r="A7" s="20"/>
      <c r="B7" s="20"/>
      <c r="C7" s="12"/>
      <c r="D7" s="13"/>
      <c r="E7" s="21"/>
      <c r="F7" s="2"/>
      <c r="G7" s="6"/>
    </row>
    <row r="8" spans="1:9" x14ac:dyDescent="0.25">
      <c r="A8" s="20"/>
      <c r="B8" s="20"/>
      <c r="C8" s="12"/>
      <c r="D8" s="13"/>
      <c r="E8" s="21"/>
      <c r="F8" s="2"/>
      <c r="G8" s="6"/>
    </row>
    <row r="9" spans="1:9" x14ac:dyDescent="0.25">
      <c r="A9" s="20"/>
      <c r="B9" s="12"/>
      <c r="C9" s="12"/>
      <c r="D9" s="13"/>
      <c r="E9" s="21"/>
      <c r="F9" s="2"/>
      <c r="G9" s="6"/>
    </row>
    <row r="10" spans="1:9" x14ac:dyDescent="0.25">
      <c r="A10" s="20"/>
      <c r="B10" s="12"/>
      <c r="C10" s="12"/>
      <c r="D10" s="13"/>
      <c r="E10" s="21"/>
      <c r="F10" s="2"/>
      <c r="G10" s="6"/>
    </row>
    <row r="11" spans="1:9" x14ac:dyDescent="0.25">
      <c r="A11" s="20"/>
      <c r="B11" s="20"/>
      <c r="C11" s="12"/>
      <c r="D11" s="13"/>
      <c r="E11" s="21"/>
      <c r="F11" s="2"/>
      <c r="G11" s="6"/>
    </row>
    <row r="12" spans="1:9" x14ac:dyDescent="0.25">
      <c r="A12" s="20"/>
      <c r="B12" s="20"/>
      <c r="C12" s="12"/>
      <c r="D12" s="13"/>
      <c r="E12" s="21"/>
      <c r="F12" s="2"/>
      <c r="G12" s="6"/>
    </row>
    <row r="13" spans="1:9" x14ac:dyDescent="0.25">
      <c r="A13" s="20"/>
      <c r="B13" s="20"/>
      <c r="C13" s="12"/>
      <c r="D13" s="13"/>
      <c r="E13" s="21"/>
      <c r="F13" s="2"/>
      <c r="G13" s="6"/>
    </row>
    <row r="14" spans="1:9" x14ac:dyDescent="0.25">
      <c r="A14" s="20"/>
      <c r="B14" s="20"/>
      <c r="C14" s="12"/>
      <c r="D14" s="13"/>
      <c r="E14" s="21"/>
      <c r="F14" s="2"/>
      <c r="G14" s="6"/>
    </row>
    <row r="15" spans="1:9" x14ac:dyDescent="0.25">
      <c r="A15" s="20"/>
      <c r="B15" s="20"/>
      <c r="C15" s="12"/>
      <c r="D15" s="13"/>
      <c r="E15" s="21"/>
      <c r="F15" s="2"/>
      <c r="G15" s="6"/>
    </row>
    <row r="16" spans="1:9" x14ac:dyDescent="0.25">
      <c r="A16" s="20"/>
      <c r="B16" s="20"/>
      <c r="C16" s="12"/>
      <c r="D16" s="13"/>
      <c r="E16" s="21"/>
      <c r="F16" s="2"/>
      <c r="G16" s="6"/>
    </row>
    <row r="17" spans="1:7" x14ac:dyDescent="0.25">
      <c r="A17" s="20"/>
      <c r="B17" s="20"/>
      <c r="C17" s="12"/>
      <c r="D17" s="13"/>
      <c r="E17" s="21"/>
      <c r="F17" s="2"/>
      <c r="G17" s="6"/>
    </row>
    <row r="18" spans="1:7" x14ac:dyDescent="0.25">
      <c r="A18" s="20"/>
      <c r="B18" s="20"/>
      <c r="C18" s="12"/>
      <c r="D18" s="13"/>
      <c r="E18" s="21"/>
      <c r="F18" s="2"/>
      <c r="G18" s="6"/>
    </row>
    <row r="19" spans="1:7" x14ac:dyDescent="0.25">
      <c r="A19" s="20"/>
      <c r="B19" s="20"/>
      <c r="C19" s="12"/>
      <c r="D19" s="13"/>
      <c r="E19" s="21"/>
      <c r="F19" s="2"/>
      <c r="G19" s="6"/>
    </row>
    <row r="20" spans="1:7" x14ac:dyDescent="0.25">
      <c r="A20" s="20"/>
      <c r="B20" s="20"/>
      <c r="C20" s="12"/>
      <c r="D20" s="13"/>
      <c r="E20" s="21"/>
      <c r="F20" s="2"/>
      <c r="G20" s="6"/>
    </row>
    <row r="21" spans="1:7" x14ac:dyDescent="0.25">
      <c r="A21" s="20"/>
      <c r="B21" s="20"/>
      <c r="C21" s="12"/>
      <c r="D21" s="13"/>
      <c r="E21" s="21"/>
      <c r="F21" s="2"/>
      <c r="G21" s="6"/>
    </row>
    <row r="22" spans="1:7" x14ac:dyDescent="0.25">
      <c r="A22" s="20"/>
      <c r="B22" s="20"/>
      <c r="C22" s="12"/>
      <c r="D22" s="13"/>
      <c r="E22" s="21"/>
      <c r="F22" s="2"/>
      <c r="G22" s="6"/>
    </row>
    <row r="23" spans="1:7" x14ac:dyDescent="0.25">
      <c r="A23" s="22"/>
      <c r="B23" s="22"/>
      <c r="C23" s="15"/>
      <c r="D23" s="16"/>
      <c r="E23" s="23"/>
      <c r="F23" s="17"/>
      <c r="G23" s="7"/>
    </row>
  </sheetData>
  <conditionalFormatting sqref="E1:G22 E24:G1048576">
    <cfRule type="containsText" dxfId="5" priority="5" operator="containsText" text="C">
      <formula>NOT(ISERROR(SEARCH("C",E1)))</formula>
    </cfRule>
    <cfRule type="containsText" dxfId="4" priority="6" operator="containsText" text="I">
      <formula>NOT(ISERROR(SEARCH("I",E1)))</formula>
    </cfRule>
  </conditionalFormatting>
  <conditionalFormatting sqref="E23:G23">
    <cfRule type="containsText" dxfId="3" priority="1" operator="containsText" text="C">
      <formula>NOT(ISERROR(SEARCH("C",E23)))</formula>
    </cfRule>
    <cfRule type="containsText" dxfId="2" priority="2" operator="containsText" text="I">
      <formula>NOT(ISERROR(SEARCH("I",E23)))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cred_rel_scores!$A$2:$A$4</xm:f>
          </x14:formula1>
          <xm:sqref>C3:D23</xm:sqref>
        </x14:dataValidation>
        <x14:dataValidation type="list" allowBlank="1" showInputMessage="1" showErrorMessage="1">
          <x14:formula1>
            <xm:f>cred_rel_scores!$A$16:$A$18</xm:f>
          </x14:formula1>
          <xm:sqref>E3:G23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0" zoomScaleNormal="80" workbookViewId="0">
      <pane ySplit="1" topLeftCell="A2" activePane="bottomLeft" state="frozen"/>
      <selection pane="bottomLeft" activeCell="C7" sqref="C7"/>
    </sheetView>
  </sheetViews>
  <sheetFormatPr defaultColWidth="22.109375" defaultRowHeight="15.75" x14ac:dyDescent="0.25"/>
  <cols>
    <col min="1" max="1" width="26" style="40" customWidth="1"/>
    <col min="2" max="2" width="14.5546875" style="40" customWidth="1"/>
    <col min="3" max="3" width="10" style="40" customWidth="1"/>
    <col min="4" max="4" width="9.77734375" style="40" customWidth="1"/>
    <col min="5" max="5" width="5.6640625" style="48" bestFit="1" customWidth="1"/>
    <col min="6" max="6" width="8" style="48" customWidth="1"/>
    <col min="7" max="9" width="7.109375" style="48" customWidth="1"/>
    <col min="10" max="10" width="10.109375" style="48" customWidth="1"/>
    <col min="11" max="11" width="79.6640625" style="40" customWidth="1"/>
    <col min="12" max="16384" width="22.109375" style="40"/>
  </cols>
  <sheetData>
    <row r="1" spans="1:10" s="44" customForma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2" t="s">
        <v>13</v>
      </c>
      <c r="F1" s="43" t="s">
        <v>4</v>
      </c>
      <c r="G1" s="43" t="s">
        <v>5</v>
      </c>
      <c r="H1" s="43" t="s">
        <v>14</v>
      </c>
      <c r="I1" s="43"/>
      <c r="J1" s="43"/>
    </row>
    <row r="2" spans="1:10" s="44" customFormat="1" x14ac:dyDescent="0.25">
      <c r="A2" s="45"/>
      <c r="B2" s="45"/>
      <c r="C2" s="41"/>
      <c r="D2" s="41"/>
      <c r="E2" s="41"/>
      <c r="F2" s="46">
        <f>SUM(F3:F27)</f>
        <v>-0.5</v>
      </c>
      <c r="G2" s="46">
        <f>SUM(G3:G27)</f>
        <v>-0.70699999999999996</v>
      </c>
      <c r="H2" s="46">
        <f>SUM(H3:H27)</f>
        <v>-2.9139999999999997</v>
      </c>
      <c r="I2" s="42"/>
      <c r="J2" s="43"/>
    </row>
    <row r="3" spans="1:10" x14ac:dyDescent="0.25">
      <c r="A3" s="47" t="str">
        <f>ACH_matrix!A3</f>
        <v>Sample evidence 1</v>
      </c>
      <c r="B3" s="26" t="str">
        <f>ACH_matrix!B3</f>
        <v>Assumption</v>
      </c>
      <c r="C3" s="26" t="str">
        <f>ACH_matrix!C3</f>
        <v>Low</v>
      </c>
      <c r="D3" s="27" t="str">
        <f>ACH_matrix!D3</f>
        <v>High</v>
      </c>
      <c r="E3" s="28">
        <f>IF(C3="High",IF(D3="High",cred_rel_scores!C$2,IF(D3="Medium",cred_rel_scores!C$5,IF(D3="Low",cred_rel_scores!C$8))),IF(C3="Medium",IF(D3="High",cred_rel_scores!C$3,IF(D3="Medium",cred_rel_scores!C$6,IF(D3="Low",cred_rel_scores!C$9))),IF(C3="Low",IF(D3="High",cred_rel_scores!C$4,IF(D3="Medium",cred_rel_scores!C$7,IF(D3="Low",cred_rel_scores!C$10))))))</f>
        <v>1</v>
      </c>
      <c r="F3" s="29" t="str">
        <f>IF(ISNUMBER(SEARCH("I",ACH_matrix!E3)), -1*E3,ACH_matrix!E3)</f>
        <v>N</v>
      </c>
      <c r="G3" s="29" t="str">
        <f>IF(ISNUMBER(SEARCH("I",ACH_matrix!F3)), -1*E3,ACH_matrix!F3)</f>
        <v>C</v>
      </c>
      <c r="H3" s="30">
        <f>IF(ISNUMBER(SEARCH("I",ACH_matrix!G3)), -1*E3,ACH_matrix!G3)</f>
        <v>-1</v>
      </c>
    </row>
    <row r="4" spans="1:10" x14ac:dyDescent="0.25">
      <c r="A4" s="49" t="str">
        <f>ACH_matrix!A4</f>
        <v>Sample evidence 2</v>
      </c>
      <c r="B4" s="31">
        <f>ACH_matrix!B4</f>
        <v>0</v>
      </c>
      <c r="C4" s="31" t="str">
        <f>ACH_matrix!C4</f>
        <v>High</v>
      </c>
      <c r="D4" s="32" t="str">
        <f>ACH_matrix!D4</f>
        <v>Medium</v>
      </c>
      <c r="E4" s="33">
        <f>IF(C4="High",IF(D4="High",cred_rel_scores!C$2,IF(D4="Medium",cred_rel_scores!C$5,IF(D4="Low",cred_rel_scores!C$8))),IF(C4="Medium",IF(D4="High",cred_rel_scores!C$3,IF(D4="Medium",cred_rel_scores!C$6,IF(D4="Low",cred_rel_scores!C$9))),IF(C4="Low",IF(D4="High",cred_rel_scores!C$4,IF(D4="Medium",cred_rel_scores!C$7,IF(D4="Low",cred_rel_scores!C$10))))))</f>
        <v>1.4139999999999999</v>
      </c>
      <c r="F4" s="34" t="str">
        <f>IF(ISNUMBER(SEARCH("I",ACH_matrix!E4)), -1*E4,ACH_matrix!E4)</f>
        <v>C</v>
      </c>
      <c r="G4" s="34" t="str">
        <f>IF(ISNUMBER(SEARCH("I",ACH_matrix!F4)), -1*E4,ACH_matrix!F4)</f>
        <v>C</v>
      </c>
      <c r="H4" s="30">
        <f>IF(ISNUMBER(SEARCH("I",ACH_matrix!G4)), -1*E4,ACH_matrix!G4)</f>
        <v>-1.4139999999999999</v>
      </c>
    </row>
    <row r="5" spans="1:10" x14ac:dyDescent="0.25">
      <c r="A5" s="49" t="str">
        <f>ACH_matrix!A5</f>
        <v xml:space="preserve">Sample evidence 3 </v>
      </c>
      <c r="B5" s="31">
        <f>ACH_matrix!B5</f>
        <v>0</v>
      </c>
      <c r="C5" s="31" t="str">
        <f>ACH_matrix!C5</f>
        <v>Low</v>
      </c>
      <c r="D5" s="32" t="str">
        <f>ACH_matrix!D5</f>
        <v>Low</v>
      </c>
      <c r="E5" s="33">
        <f>IF(C5="High",IF(D5="High",cred_rel_scores!C$2,IF(D5="Medium",cred_rel_scores!C$5,IF(D5="Low",cred_rel_scores!C$8))),IF(C5="Medium",IF(D5="High",cred_rel_scores!C$3,IF(D5="Medium",cred_rel_scores!C$6,IF(D5="Low",cred_rel_scores!C$9))),IF(C5="Low",IF(D5="High",cred_rel_scores!C$4,IF(D5="Medium",cred_rel_scores!C$7,IF(D5="Low",cred_rel_scores!C$10))))))</f>
        <v>0.5</v>
      </c>
      <c r="F5" s="34">
        <f>IF(ISNUMBER(SEARCH("I",ACH_matrix!E5)), -1*E5,ACH_matrix!E5)</f>
        <v>-0.5</v>
      </c>
      <c r="G5" s="34" t="str">
        <f>IF(ISNUMBER(SEARCH("I",ACH_matrix!F5)), -1*E5,ACH_matrix!F5)</f>
        <v>N</v>
      </c>
      <c r="H5" s="30">
        <f>IF(ISNUMBER(SEARCH("I",ACH_matrix!G5)), -1*E5,ACH_matrix!G5)</f>
        <v>-0.5</v>
      </c>
    </row>
    <row r="6" spans="1:10" x14ac:dyDescent="0.25">
      <c r="A6" s="49" t="str">
        <f>ACH_matrix!A6</f>
        <v>whatever</v>
      </c>
      <c r="B6" s="31">
        <f>ACH_matrix!B6</f>
        <v>0</v>
      </c>
      <c r="C6" s="31" t="str">
        <f>ACH_matrix!C6</f>
        <v>Low</v>
      </c>
      <c r="D6" s="32" t="str">
        <f>ACH_matrix!D6</f>
        <v>Medium</v>
      </c>
      <c r="E6" s="33">
        <f>IF(C6="High",IF(D6="High",cred_rel_scores!C$2,IF(D6="Medium",cred_rel_scores!C$5,IF(D6="Low",cred_rel_scores!C$8))),IF(C6="Medium",IF(D6="High",cred_rel_scores!C$3,IF(D6="Medium",cred_rel_scores!C$6,IF(D6="Low",cred_rel_scores!C$9))),IF(C6="Low",IF(D6="High",cred_rel_scores!C$4,IF(D6="Medium",cred_rel_scores!C$7,IF(D6="Low",cred_rel_scores!C$10))))))</f>
        <v>0.70699999999999996</v>
      </c>
      <c r="F6" s="34" t="str">
        <f>IF(ISNUMBER(SEARCH("I",ACH_matrix!E6)), -1*E6,ACH_matrix!E6)</f>
        <v>N</v>
      </c>
      <c r="G6" s="34">
        <f>IF(ISNUMBER(SEARCH("I",ACH_matrix!F6)), -1*E6,ACH_matrix!F6)</f>
        <v>-0.70699999999999996</v>
      </c>
      <c r="H6" s="30" t="str">
        <f>IF(ISNUMBER(SEARCH("I",ACH_matrix!G6)), -1*E6,ACH_matrix!G6)</f>
        <v>C</v>
      </c>
    </row>
    <row r="7" spans="1:10" x14ac:dyDescent="0.25">
      <c r="A7" s="49">
        <f>ACH_matrix!A7</f>
        <v>0</v>
      </c>
      <c r="B7" s="31">
        <f>ACH_matrix!B7</f>
        <v>0</v>
      </c>
      <c r="C7" s="31">
        <f>ACH_matrix!C7</f>
        <v>0</v>
      </c>
      <c r="D7" s="32">
        <f>ACH_matrix!D7</f>
        <v>0</v>
      </c>
      <c r="E7" s="33" t="b">
        <f>IF(C7="High",IF(D7="High",cred_rel_scores!C$2,IF(D7="Medium",cred_rel_scores!C$5,IF(D7="Low",cred_rel_scores!C$8))),IF(C7="Medium",IF(D7="High",cred_rel_scores!C$3,IF(D7="Medium",cred_rel_scores!C$6,IF(D7="Low",cred_rel_scores!C$9))),IF(C7="Low",IF(D7="High",cred_rel_scores!C$4,IF(D7="Medium",cred_rel_scores!C$7,IF(D7="Low",cred_rel_scores!C$10))))))</f>
        <v>0</v>
      </c>
      <c r="F7" s="34">
        <f>IF(ISNUMBER(SEARCH("I",ACH_matrix!E7)), -1*E7,ACH_matrix!E7)</f>
        <v>0</v>
      </c>
      <c r="G7" s="34">
        <f>IF(ISNUMBER(SEARCH("I",ACH_matrix!F7)), -1*E7,ACH_matrix!F7)</f>
        <v>0</v>
      </c>
      <c r="H7" s="30">
        <f>IF(ISNUMBER(SEARCH("I",ACH_matrix!G7)), -1*E7,ACH_matrix!G7)</f>
        <v>0</v>
      </c>
    </row>
    <row r="8" spans="1:10" x14ac:dyDescent="0.25">
      <c r="A8" s="49">
        <f>ACH_matrix!A8</f>
        <v>0</v>
      </c>
      <c r="B8" s="31">
        <f>ACH_matrix!B8</f>
        <v>0</v>
      </c>
      <c r="C8" s="31">
        <f>ACH_matrix!C8</f>
        <v>0</v>
      </c>
      <c r="D8" s="32">
        <f>ACH_matrix!D8</f>
        <v>0</v>
      </c>
      <c r="E8" s="33" t="b">
        <f>IF(C8="High",IF(D8="High",cred_rel_scores!C$2,IF(D8="Medium",cred_rel_scores!C$5,IF(D8="Low",cred_rel_scores!C$8))),IF(C8="Medium",IF(D8="High",cred_rel_scores!C$3,IF(D8="Medium",cred_rel_scores!C$6,IF(D8="Low",cred_rel_scores!C$9))),IF(C8="Low",IF(D8="High",cred_rel_scores!C$4,IF(D8="Medium",cred_rel_scores!C$7,IF(D8="Low",cred_rel_scores!C$10))))))</f>
        <v>0</v>
      </c>
      <c r="F8" s="34">
        <f>IF(ISNUMBER(SEARCH("I",ACH_matrix!E8)), -1*E8,ACH_matrix!E8)</f>
        <v>0</v>
      </c>
      <c r="G8" s="34">
        <f>IF(ISNUMBER(SEARCH("I",ACH_matrix!F8)), -1*E8,ACH_matrix!F8)</f>
        <v>0</v>
      </c>
      <c r="H8" s="30">
        <f>IF(ISNUMBER(SEARCH("I",ACH_matrix!G8)), -1*E8,ACH_matrix!G8)</f>
        <v>0</v>
      </c>
    </row>
    <row r="9" spans="1:10" x14ac:dyDescent="0.25">
      <c r="A9" s="49">
        <f>ACH_matrix!A9</f>
        <v>0</v>
      </c>
      <c r="B9" s="31">
        <f>ACH_matrix!B9</f>
        <v>0</v>
      </c>
      <c r="C9" s="31">
        <f>ACH_matrix!C9</f>
        <v>0</v>
      </c>
      <c r="D9" s="32">
        <f>ACH_matrix!D9</f>
        <v>0</v>
      </c>
      <c r="E9" s="33" t="b">
        <f>IF(C9="High",IF(D9="High",cred_rel_scores!C$2,IF(D9="Medium",cred_rel_scores!C$5,IF(D9="Low",cred_rel_scores!C$8))),IF(C9="Medium",IF(D9="High",cred_rel_scores!C$3,IF(D9="Medium",cred_rel_scores!C$6,IF(D9="Low",cred_rel_scores!C$9))),IF(C9="Low",IF(D9="High",cred_rel_scores!C$4,IF(D9="Medium",cred_rel_scores!C$7,IF(D9="Low",cred_rel_scores!C$10))))))</f>
        <v>0</v>
      </c>
      <c r="F9" s="34">
        <f>IF(ISNUMBER(SEARCH("I",ACH_matrix!E9)), -1*E9,ACH_matrix!E9)</f>
        <v>0</v>
      </c>
      <c r="G9" s="34">
        <f>IF(ISNUMBER(SEARCH("I",ACH_matrix!F9)), -1*E9,ACH_matrix!F9)</f>
        <v>0</v>
      </c>
      <c r="H9" s="30">
        <f>IF(ISNUMBER(SEARCH("I",ACH_matrix!G9)), -1*E9,ACH_matrix!G9)</f>
        <v>0</v>
      </c>
    </row>
    <row r="10" spans="1:10" x14ac:dyDescent="0.25">
      <c r="A10" s="49">
        <f>ACH_matrix!A10</f>
        <v>0</v>
      </c>
      <c r="B10" s="31">
        <f>ACH_matrix!B10</f>
        <v>0</v>
      </c>
      <c r="C10" s="31">
        <f>ACH_matrix!C10</f>
        <v>0</v>
      </c>
      <c r="D10" s="32">
        <f>ACH_matrix!D10</f>
        <v>0</v>
      </c>
      <c r="E10" s="33" t="b">
        <f>IF(C10="High",IF(D10="High",cred_rel_scores!C$2,IF(D10="Medium",cred_rel_scores!C$5,IF(D10="Low",cred_rel_scores!C$8))),IF(C10="Medium",IF(D10="High",cred_rel_scores!C$3,IF(D10="Medium",cred_rel_scores!C$6,IF(D10="Low",cred_rel_scores!C$9))),IF(C10="Low",IF(D10="High",cred_rel_scores!C$4,IF(D10="Medium",cred_rel_scores!C$7,IF(D10="Low",cred_rel_scores!C$10))))))</f>
        <v>0</v>
      </c>
      <c r="F10" s="34">
        <f>IF(ISNUMBER(SEARCH("I",ACH_matrix!E10)), -1*E10,ACH_matrix!E10)</f>
        <v>0</v>
      </c>
      <c r="G10" s="34">
        <f>IF(ISNUMBER(SEARCH("I",ACH_matrix!F10)), -1*E10,ACH_matrix!F10)</f>
        <v>0</v>
      </c>
      <c r="H10" s="30">
        <f>IF(ISNUMBER(SEARCH("I",ACH_matrix!G10)), -1*E10,ACH_matrix!G10)</f>
        <v>0</v>
      </c>
    </row>
    <row r="11" spans="1:10" x14ac:dyDescent="0.25">
      <c r="A11" s="49">
        <f>ACH_matrix!A11</f>
        <v>0</v>
      </c>
      <c r="B11" s="31">
        <f>ACH_matrix!B11</f>
        <v>0</v>
      </c>
      <c r="C11" s="31">
        <f>ACH_matrix!C11</f>
        <v>0</v>
      </c>
      <c r="D11" s="32">
        <f>ACH_matrix!D11</f>
        <v>0</v>
      </c>
      <c r="E11" s="33" t="b">
        <f>IF(C11="High",IF(D11="High",cred_rel_scores!C$2,IF(D11="Medium",cred_rel_scores!C$5,IF(D11="Low",cred_rel_scores!C$8))),IF(C11="Medium",IF(D11="High",cred_rel_scores!C$3,IF(D11="Medium",cred_rel_scores!C$6,IF(D11="Low",cred_rel_scores!C$9))),IF(C11="Low",IF(D11="High",cred_rel_scores!C$4,IF(D11="Medium",cred_rel_scores!C$7,IF(D11="Low",cred_rel_scores!C$10))))))</f>
        <v>0</v>
      </c>
      <c r="F11" s="34">
        <f>IF(ISNUMBER(SEARCH("I",ACH_matrix!E11)), -1*E11,ACH_matrix!E11)</f>
        <v>0</v>
      </c>
      <c r="G11" s="34">
        <f>IF(ISNUMBER(SEARCH("I",ACH_matrix!F11)), -1*E11,ACH_matrix!F11)</f>
        <v>0</v>
      </c>
      <c r="H11" s="30">
        <f>IF(ISNUMBER(SEARCH("I",ACH_matrix!G11)), -1*E11,ACH_matrix!G11)</f>
        <v>0</v>
      </c>
    </row>
    <row r="12" spans="1:10" x14ac:dyDescent="0.25">
      <c r="A12" s="49">
        <f>ACH_matrix!A12</f>
        <v>0</v>
      </c>
      <c r="B12" s="31">
        <f>ACH_matrix!B12</f>
        <v>0</v>
      </c>
      <c r="C12" s="31">
        <f>ACH_matrix!C12</f>
        <v>0</v>
      </c>
      <c r="D12" s="32">
        <f>ACH_matrix!D12</f>
        <v>0</v>
      </c>
      <c r="E12" s="33" t="b">
        <f>IF(C12="High",IF(D12="High",cred_rel_scores!C$2,IF(D12="Medium",cred_rel_scores!C$5,IF(D12="Low",cred_rel_scores!C$8))),IF(C12="Medium",IF(D12="High",cred_rel_scores!C$3,IF(D12="Medium",cred_rel_scores!C$6,IF(D12="Low",cred_rel_scores!C$9))),IF(C12="Low",IF(D12="High",cred_rel_scores!C$4,IF(D12="Medium",cred_rel_scores!C$7,IF(D12="Low",cred_rel_scores!C$10))))))</f>
        <v>0</v>
      </c>
      <c r="F12" s="34">
        <f>IF(ISNUMBER(SEARCH("I",ACH_matrix!E12)), -1*E12,ACH_matrix!E12)</f>
        <v>0</v>
      </c>
      <c r="G12" s="34">
        <f>IF(ISNUMBER(SEARCH("I",ACH_matrix!F12)), -1*E12,ACH_matrix!F12)</f>
        <v>0</v>
      </c>
      <c r="H12" s="30">
        <f>IF(ISNUMBER(SEARCH("I",ACH_matrix!G12)), -1*E12,ACH_matrix!G12)</f>
        <v>0</v>
      </c>
    </row>
    <row r="13" spans="1:10" x14ac:dyDescent="0.25">
      <c r="A13" s="49">
        <f>ACH_matrix!A13</f>
        <v>0</v>
      </c>
      <c r="B13" s="31">
        <f>ACH_matrix!B13</f>
        <v>0</v>
      </c>
      <c r="C13" s="31">
        <f>ACH_matrix!C13</f>
        <v>0</v>
      </c>
      <c r="D13" s="32">
        <f>ACH_matrix!D13</f>
        <v>0</v>
      </c>
      <c r="E13" s="33" t="b">
        <f>IF(C13="High",IF(D13="High",cred_rel_scores!C$2,IF(D13="Medium",cred_rel_scores!C$5,IF(D13="Low",cred_rel_scores!C$8))),IF(C13="Medium",IF(D13="High",cred_rel_scores!C$3,IF(D13="Medium",cred_rel_scores!C$6,IF(D13="Low",cred_rel_scores!C$9))),IF(C13="Low",IF(D13="High",cred_rel_scores!C$4,IF(D13="Medium",cred_rel_scores!C$7,IF(D13="Low",cred_rel_scores!C$10))))))</f>
        <v>0</v>
      </c>
      <c r="F13" s="34">
        <f>IF(ISNUMBER(SEARCH("I",ACH_matrix!E13)), -1*E13,ACH_matrix!E13)</f>
        <v>0</v>
      </c>
      <c r="G13" s="34">
        <f>IF(ISNUMBER(SEARCH("I",ACH_matrix!F13)), -1*E13,ACH_matrix!F13)</f>
        <v>0</v>
      </c>
      <c r="H13" s="30">
        <f>IF(ISNUMBER(SEARCH("I",ACH_matrix!G13)), -1*E13,ACH_matrix!G13)</f>
        <v>0</v>
      </c>
    </row>
    <row r="14" spans="1:10" x14ac:dyDescent="0.25">
      <c r="A14" s="49">
        <f>ACH_matrix!A14</f>
        <v>0</v>
      </c>
      <c r="B14" s="31">
        <f>ACH_matrix!B14</f>
        <v>0</v>
      </c>
      <c r="C14" s="31">
        <f>ACH_matrix!C14</f>
        <v>0</v>
      </c>
      <c r="D14" s="32">
        <f>ACH_matrix!D14</f>
        <v>0</v>
      </c>
      <c r="E14" s="33" t="b">
        <f>IF(C14="High",IF(D14="High",cred_rel_scores!C$2,IF(D14="Medium",cred_rel_scores!C$5,IF(D14="Low",cred_rel_scores!C$8))),IF(C14="Medium",IF(D14="High",cred_rel_scores!C$3,IF(D14="Medium",cred_rel_scores!C$6,IF(D14="Low",cred_rel_scores!C$9))),IF(C14="Low",IF(D14="High",cred_rel_scores!C$4,IF(D14="Medium",cred_rel_scores!C$7,IF(D14="Low",cred_rel_scores!C$10))))))</f>
        <v>0</v>
      </c>
      <c r="F14" s="34">
        <f>IF(ISNUMBER(SEARCH("I",ACH_matrix!E14)), -1*E14,ACH_matrix!E14)</f>
        <v>0</v>
      </c>
      <c r="G14" s="34">
        <f>IF(ISNUMBER(SEARCH("I",ACH_matrix!F14)), -1*E14,ACH_matrix!F14)</f>
        <v>0</v>
      </c>
      <c r="H14" s="30">
        <f>IF(ISNUMBER(SEARCH("I",ACH_matrix!G14)), -1*E14,ACH_matrix!G14)</f>
        <v>0</v>
      </c>
      <c r="J14" s="48" t="s">
        <v>18</v>
      </c>
    </row>
    <row r="15" spans="1:10" x14ac:dyDescent="0.25">
      <c r="A15" s="49">
        <f>ACH_matrix!A15</f>
        <v>0</v>
      </c>
      <c r="B15" s="31">
        <f>ACH_matrix!B15</f>
        <v>0</v>
      </c>
      <c r="C15" s="31">
        <f>ACH_matrix!C15</f>
        <v>0</v>
      </c>
      <c r="D15" s="32">
        <f>ACH_matrix!D15</f>
        <v>0</v>
      </c>
      <c r="E15" s="33" t="b">
        <f>IF(C15="High",IF(D15="High",cred_rel_scores!C$2,IF(D15="Medium",cred_rel_scores!C$5,IF(D15="Low",cred_rel_scores!C$8))),IF(C15="Medium",IF(D15="High",cred_rel_scores!C$3,IF(D15="Medium",cred_rel_scores!C$6,IF(D15="Low",cred_rel_scores!C$9))),IF(C15="Low",IF(D15="High",cred_rel_scores!C$4,IF(D15="Medium",cred_rel_scores!C$7,IF(D15="Low",cred_rel_scores!C$10))))))</f>
        <v>0</v>
      </c>
      <c r="F15" s="34">
        <f>IF(ISNUMBER(SEARCH("I",ACH_matrix!E15)), -1*E15,ACH_matrix!E15)</f>
        <v>0</v>
      </c>
      <c r="G15" s="34">
        <f>IF(ISNUMBER(SEARCH("I",ACH_matrix!F15)), -1*E15,ACH_matrix!F15)</f>
        <v>0</v>
      </c>
      <c r="H15" s="30">
        <f>IF(ISNUMBER(SEARCH("I",ACH_matrix!G15)), -1*E15,ACH_matrix!G15)</f>
        <v>0</v>
      </c>
    </row>
    <row r="16" spans="1:10" x14ac:dyDescent="0.25">
      <c r="A16" s="49">
        <f>ACH_matrix!A16</f>
        <v>0</v>
      </c>
      <c r="B16" s="31">
        <f>ACH_matrix!B16</f>
        <v>0</v>
      </c>
      <c r="C16" s="31">
        <f>ACH_matrix!C16</f>
        <v>0</v>
      </c>
      <c r="D16" s="32">
        <f>ACH_matrix!D16</f>
        <v>0</v>
      </c>
      <c r="E16" s="33" t="b">
        <f>IF(C16="High",IF(D16="High",cred_rel_scores!C$2,IF(D16="Medium",cred_rel_scores!C$5,IF(D16="Low",cred_rel_scores!C$8))),IF(C16="Medium",IF(D16="High",cred_rel_scores!C$3,IF(D16="Medium",cred_rel_scores!C$6,IF(D16="Low",cred_rel_scores!C$9))),IF(C16="Low",IF(D16="High",cred_rel_scores!C$4,IF(D16="Medium",cred_rel_scores!C$7,IF(D16="Low",cred_rel_scores!C$10))))))</f>
        <v>0</v>
      </c>
      <c r="F16" s="34">
        <f>IF(ISNUMBER(SEARCH("I",ACH_matrix!E16)), -1*E16,ACH_matrix!E16)</f>
        <v>0</v>
      </c>
      <c r="G16" s="34">
        <f>IF(ISNUMBER(SEARCH("I",ACH_matrix!F16)), -1*E16,ACH_matrix!F16)</f>
        <v>0</v>
      </c>
      <c r="H16" s="30">
        <f>IF(ISNUMBER(SEARCH("I",ACH_matrix!G16)), -1*E16,ACH_matrix!G16)</f>
        <v>0</v>
      </c>
    </row>
    <row r="17" spans="1:8" x14ac:dyDescent="0.25">
      <c r="A17" s="49">
        <f>ACH_matrix!A17</f>
        <v>0</v>
      </c>
      <c r="B17" s="31">
        <f>ACH_matrix!B17</f>
        <v>0</v>
      </c>
      <c r="C17" s="31">
        <f>ACH_matrix!C17</f>
        <v>0</v>
      </c>
      <c r="D17" s="32">
        <f>ACH_matrix!D17</f>
        <v>0</v>
      </c>
      <c r="E17" s="33" t="b">
        <f>IF(C17="High",IF(D17="High",cred_rel_scores!C$2,IF(D17="Medium",cred_rel_scores!C$5,IF(D17="Low",cred_rel_scores!C$8))),IF(C17="Medium",IF(D17="High",cred_rel_scores!C$3,IF(D17="Medium",cred_rel_scores!C$6,IF(D17="Low",cred_rel_scores!C$9))),IF(C17="Low",IF(D17="High",cred_rel_scores!C$4,IF(D17="Medium",cred_rel_scores!C$7,IF(D17="Low",cred_rel_scores!C$10))))))</f>
        <v>0</v>
      </c>
      <c r="F17" s="34">
        <f>IF(ISNUMBER(SEARCH("I",ACH_matrix!E17)), -1*E17,ACH_matrix!E17)</f>
        <v>0</v>
      </c>
      <c r="G17" s="34">
        <f>IF(ISNUMBER(SEARCH("I",ACH_matrix!F17)), -1*E17,ACH_matrix!F17)</f>
        <v>0</v>
      </c>
      <c r="H17" s="30">
        <f>IF(ISNUMBER(SEARCH("I",ACH_matrix!G17)), -1*E17,ACH_matrix!G17)</f>
        <v>0</v>
      </c>
    </row>
    <row r="18" spans="1:8" x14ac:dyDescent="0.25">
      <c r="A18" s="49">
        <f>ACH_matrix!A18</f>
        <v>0</v>
      </c>
      <c r="B18" s="31">
        <f>ACH_matrix!B18</f>
        <v>0</v>
      </c>
      <c r="C18" s="31">
        <f>ACH_matrix!C18</f>
        <v>0</v>
      </c>
      <c r="D18" s="32">
        <f>ACH_matrix!D18</f>
        <v>0</v>
      </c>
      <c r="E18" s="33" t="b">
        <f>IF(C18="High",IF(D18="High",cred_rel_scores!C$2,IF(D18="Medium",cred_rel_scores!C$5,IF(D18="Low",cred_rel_scores!C$8))),IF(C18="Medium",IF(D18="High",cred_rel_scores!C$3,IF(D18="Medium",cred_rel_scores!C$6,IF(D18="Low",cred_rel_scores!C$9))),IF(C18="Low",IF(D18="High",cred_rel_scores!C$4,IF(D18="Medium",cred_rel_scores!C$7,IF(D18="Low",cred_rel_scores!C$10))))))</f>
        <v>0</v>
      </c>
      <c r="F18" s="34">
        <f>IF(ISNUMBER(SEARCH("I",ACH_matrix!E18)), -1*E18,ACH_matrix!E18)</f>
        <v>0</v>
      </c>
      <c r="G18" s="34">
        <f>IF(ISNUMBER(SEARCH("I",ACH_matrix!F18)), -1*E18,ACH_matrix!F18)</f>
        <v>0</v>
      </c>
      <c r="H18" s="30">
        <f>IF(ISNUMBER(SEARCH("I",ACH_matrix!G18)), -1*E18,ACH_matrix!G18)</f>
        <v>0</v>
      </c>
    </row>
    <row r="19" spans="1:8" x14ac:dyDescent="0.25">
      <c r="A19" s="49">
        <f>ACH_matrix!A19</f>
        <v>0</v>
      </c>
      <c r="B19" s="31">
        <f>ACH_matrix!B19</f>
        <v>0</v>
      </c>
      <c r="C19" s="31">
        <f>ACH_matrix!C19</f>
        <v>0</v>
      </c>
      <c r="D19" s="32">
        <f>ACH_matrix!D19</f>
        <v>0</v>
      </c>
      <c r="E19" s="33" t="b">
        <f>IF(C19="High",IF(D19="High",cred_rel_scores!C$2,IF(D19="Medium",cred_rel_scores!C$5,IF(D19="Low",cred_rel_scores!C$8))),IF(C19="Medium",IF(D19="High",cred_rel_scores!C$3,IF(D19="Medium",cred_rel_scores!C$6,IF(D19="Low",cred_rel_scores!C$9))),IF(C19="Low",IF(D19="High",cred_rel_scores!C$4,IF(D19="Medium",cred_rel_scores!C$7,IF(D19="Low",cred_rel_scores!C$10))))))</f>
        <v>0</v>
      </c>
      <c r="F19" s="34">
        <f>IF(ISNUMBER(SEARCH("I",ACH_matrix!E19)), -1*E19,ACH_matrix!E19)</f>
        <v>0</v>
      </c>
      <c r="G19" s="34">
        <f>IF(ISNUMBER(SEARCH("I",ACH_matrix!F19)), -1*E19,ACH_matrix!F19)</f>
        <v>0</v>
      </c>
      <c r="H19" s="30">
        <f>IF(ISNUMBER(SEARCH("I",ACH_matrix!G19)), -1*E19,ACH_matrix!G19)</f>
        <v>0</v>
      </c>
    </row>
    <row r="20" spans="1:8" x14ac:dyDescent="0.25">
      <c r="A20" s="49">
        <f>ACH_matrix!A20</f>
        <v>0</v>
      </c>
      <c r="B20" s="31">
        <f>ACH_matrix!B20</f>
        <v>0</v>
      </c>
      <c r="C20" s="31">
        <f>ACH_matrix!C20</f>
        <v>0</v>
      </c>
      <c r="D20" s="32">
        <f>ACH_matrix!D20</f>
        <v>0</v>
      </c>
      <c r="E20" s="33" t="b">
        <f>IF(C20="High",IF(D20="High",cred_rel_scores!C$2,IF(D20="Medium",cred_rel_scores!C$5,IF(D20="Low",cred_rel_scores!C$8))),IF(C20="Medium",IF(D20="High",cred_rel_scores!C$3,IF(D20="Medium",cred_rel_scores!C$6,IF(D20="Low",cred_rel_scores!C$9))),IF(C20="Low",IF(D20="High",cred_rel_scores!C$4,IF(D20="Medium",cred_rel_scores!C$7,IF(D20="Low",cred_rel_scores!C$10))))))</f>
        <v>0</v>
      </c>
      <c r="F20" s="34">
        <f>IF(ISNUMBER(SEARCH("I",ACH_matrix!E20)), -1*E20,ACH_matrix!E20)</f>
        <v>0</v>
      </c>
      <c r="G20" s="34">
        <f>IF(ISNUMBER(SEARCH("I",ACH_matrix!F20)), -1*E20,ACH_matrix!F20)</f>
        <v>0</v>
      </c>
      <c r="H20" s="30">
        <f>IF(ISNUMBER(SEARCH("I",ACH_matrix!G20)), -1*E20,ACH_matrix!G20)</f>
        <v>0</v>
      </c>
    </row>
    <row r="21" spans="1:8" x14ac:dyDescent="0.25">
      <c r="A21" s="49">
        <f>ACH_matrix!A21</f>
        <v>0</v>
      </c>
      <c r="B21" s="31">
        <f>ACH_matrix!B21</f>
        <v>0</v>
      </c>
      <c r="C21" s="31">
        <f>ACH_matrix!C21</f>
        <v>0</v>
      </c>
      <c r="D21" s="32">
        <f>ACH_matrix!D21</f>
        <v>0</v>
      </c>
      <c r="E21" s="33" t="b">
        <f>IF(C21="High",IF(D21="High",cred_rel_scores!C$2,IF(D21="Medium",cred_rel_scores!C$5,IF(D21="Low",cred_rel_scores!C$8))),IF(C21="Medium",IF(D21="High",cred_rel_scores!C$3,IF(D21="Medium",cred_rel_scores!C$6,IF(D21="Low",cred_rel_scores!C$9))),IF(C21="Low",IF(D21="High",cred_rel_scores!C$4,IF(D21="Medium",cred_rel_scores!C$7,IF(D21="Low",cred_rel_scores!C$10))))))</f>
        <v>0</v>
      </c>
      <c r="F21" s="34">
        <f>IF(ISNUMBER(SEARCH("I",ACH_matrix!E21)), -1*E21,ACH_matrix!E21)</f>
        <v>0</v>
      </c>
      <c r="G21" s="34">
        <f>IF(ISNUMBER(SEARCH("I",ACH_matrix!F21)), -1*E21,ACH_matrix!F21)</f>
        <v>0</v>
      </c>
      <c r="H21" s="30">
        <f>IF(ISNUMBER(SEARCH("I",ACH_matrix!G21)), -1*E21,ACH_matrix!G21)</f>
        <v>0</v>
      </c>
    </row>
    <row r="22" spans="1:8" x14ac:dyDescent="0.25">
      <c r="A22" s="49">
        <f>ACH_matrix!A22</f>
        <v>0</v>
      </c>
      <c r="B22" s="31">
        <f>ACH_matrix!B22</f>
        <v>0</v>
      </c>
      <c r="C22" s="31">
        <f>ACH_matrix!C22</f>
        <v>0</v>
      </c>
      <c r="D22" s="32">
        <f>ACH_matrix!D22</f>
        <v>0</v>
      </c>
      <c r="E22" s="33" t="b">
        <f>IF(C22="High",IF(D22="High",cred_rel_scores!C$2,IF(D22="Medium",cred_rel_scores!C$5,IF(D22="Low",cred_rel_scores!C$8))),IF(C22="Medium",IF(D22="High",cred_rel_scores!C$3,IF(D22="Medium",cred_rel_scores!C$6,IF(D22="Low",cred_rel_scores!C$9))),IF(C22="Low",IF(D22="High",cred_rel_scores!C$4,IF(D22="Medium",cred_rel_scores!C$7,IF(D22="Low",cred_rel_scores!C$10))))))</f>
        <v>0</v>
      </c>
      <c r="F22" s="34">
        <f>IF(ISNUMBER(SEARCH("I",ACH_matrix!E22)), -1*E22,ACH_matrix!E22)</f>
        <v>0</v>
      </c>
      <c r="G22" s="34">
        <f>IF(ISNUMBER(SEARCH("I",ACH_matrix!F22)), -1*E22,ACH_matrix!F22)</f>
        <v>0</v>
      </c>
      <c r="H22" s="30">
        <f>IF(ISNUMBER(SEARCH("I",ACH_matrix!G22)), -1*E22,ACH_matrix!G22)</f>
        <v>0</v>
      </c>
    </row>
    <row r="23" spans="1:8" x14ac:dyDescent="0.25">
      <c r="A23" s="50">
        <f>ACH_matrix!A23</f>
        <v>0</v>
      </c>
      <c r="B23" s="35">
        <f>ACH_matrix!B23</f>
        <v>0</v>
      </c>
      <c r="C23" s="35">
        <f>ACH_matrix!C23</f>
        <v>0</v>
      </c>
      <c r="D23" s="36">
        <f>ACH_matrix!D23</f>
        <v>0</v>
      </c>
      <c r="E23" s="37" t="b">
        <f>IF(C23="High",IF(D23="High",cred_rel_scores!C$2,IF(D23="Medium",cred_rel_scores!C$5,IF(D23="Low",cred_rel_scores!C$8))),IF(C23="Medium",IF(D23="High",cred_rel_scores!C$3,IF(D23="Medium",cred_rel_scores!C$6,IF(D23="Low",cred_rel_scores!C$9))),IF(C23="Low",IF(D23="High",cred_rel_scores!C$4,IF(D23="Medium",cred_rel_scores!C$7,IF(D23="Low",cred_rel_scores!C$10))))))</f>
        <v>0</v>
      </c>
      <c r="F23" s="38">
        <f>IF(ISNUMBER(SEARCH("I",ACH_matrix!E23)), -1*E23,ACH_matrix!E23)</f>
        <v>0</v>
      </c>
      <c r="G23" s="38">
        <f>IF(ISNUMBER(SEARCH("I",ACH_matrix!F23)), -1*E23,ACH_matrix!F23)</f>
        <v>0</v>
      </c>
      <c r="H23" s="39">
        <f>IF(ISNUMBER(SEARCH("I",ACH_matrix!G23)), -1*E23,ACH_matrix!G23)</f>
        <v>0</v>
      </c>
    </row>
  </sheetData>
  <conditionalFormatting sqref="F3:H23">
    <cfRule type="containsText" dxfId="1" priority="1" operator="containsText" text="C">
      <formula>NOT(ISERROR(SEARCH("C",F3)))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3" sqref="C13"/>
    </sheetView>
  </sheetViews>
  <sheetFormatPr defaultRowHeight="15.75" x14ac:dyDescent="0.25"/>
  <sheetData>
    <row r="1" spans="1:4" s="3" customFormat="1" x14ac:dyDescent="0.25">
      <c r="A1" s="3" t="s">
        <v>2</v>
      </c>
      <c r="B1" s="3" t="s">
        <v>3</v>
      </c>
      <c r="C1" s="3" t="s">
        <v>15</v>
      </c>
      <c r="D1" s="3" t="s">
        <v>16</v>
      </c>
    </row>
    <row r="2" spans="1:4" x14ac:dyDescent="0.25">
      <c r="A2" t="s">
        <v>7</v>
      </c>
      <c r="B2" t="s">
        <v>7</v>
      </c>
      <c r="C2">
        <v>2</v>
      </c>
      <c r="D2">
        <f>C2*2</f>
        <v>4</v>
      </c>
    </row>
    <row r="3" spans="1:4" x14ac:dyDescent="0.25">
      <c r="A3" t="s">
        <v>8</v>
      </c>
      <c r="B3" t="s">
        <v>7</v>
      </c>
      <c r="C3">
        <v>1.4139999999999999</v>
      </c>
      <c r="D3">
        <f t="shared" ref="D3:D10" si="0">C3*2</f>
        <v>2.8279999999999998</v>
      </c>
    </row>
    <row r="4" spans="1:4" x14ac:dyDescent="0.25">
      <c r="A4" t="s">
        <v>9</v>
      </c>
      <c r="B4" t="s">
        <v>7</v>
      </c>
      <c r="C4">
        <v>1</v>
      </c>
      <c r="D4">
        <f t="shared" si="0"/>
        <v>2</v>
      </c>
    </row>
    <row r="5" spans="1:4" x14ac:dyDescent="0.25">
      <c r="A5" t="s">
        <v>7</v>
      </c>
      <c r="B5" t="s">
        <v>8</v>
      </c>
      <c r="C5">
        <v>1.4139999999999999</v>
      </c>
      <c r="D5">
        <f t="shared" si="0"/>
        <v>2.8279999999999998</v>
      </c>
    </row>
    <row r="6" spans="1:4" x14ac:dyDescent="0.25">
      <c r="A6" t="s">
        <v>8</v>
      </c>
      <c r="B6" t="s">
        <v>8</v>
      </c>
      <c r="C6">
        <v>1</v>
      </c>
      <c r="D6">
        <f t="shared" si="0"/>
        <v>2</v>
      </c>
    </row>
    <row r="7" spans="1:4" x14ac:dyDescent="0.25">
      <c r="A7" t="s">
        <v>9</v>
      </c>
      <c r="B7" t="s">
        <v>8</v>
      </c>
      <c r="C7">
        <v>0.70699999999999996</v>
      </c>
      <c r="D7">
        <f t="shared" si="0"/>
        <v>1.4139999999999999</v>
      </c>
    </row>
    <row r="8" spans="1:4" x14ac:dyDescent="0.25">
      <c r="A8" t="s">
        <v>7</v>
      </c>
      <c r="B8" t="s">
        <v>9</v>
      </c>
      <c r="C8">
        <v>1</v>
      </c>
      <c r="D8">
        <f t="shared" si="0"/>
        <v>2</v>
      </c>
    </row>
    <row r="9" spans="1:4" x14ac:dyDescent="0.25">
      <c r="A9" t="s">
        <v>8</v>
      </c>
      <c r="B9" t="s">
        <v>9</v>
      </c>
      <c r="C9">
        <v>0.70699999999999996</v>
      </c>
      <c r="D9">
        <f t="shared" si="0"/>
        <v>1.4139999999999999</v>
      </c>
    </row>
    <row r="10" spans="1:4" x14ac:dyDescent="0.25">
      <c r="A10" t="s">
        <v>9</v>
      </c>
      <c r="B10" t="s">
        <v>9</v>
      </c>
      <c r="C10">
        <v>0.5</v>
      </c>
      <c r="D10">
        <f t="shared" si="0"/>
        <v>1</v>
      </c>
    </row>
    <row r="14" spans="1:4" x14ac:dyDescent="0.25">
      <c r="A14" s="51" t="s">
        <v>21</v>
      </c>
      <c r="B14" s="51"/>
    </row>
    <row r="15" spans="1:4" x14ac:dyDescent="0.25">
      <c r="A15" t="s">
        <v>19</v>
      </c>
    </row>
    <row r="16" spans="1:4" x14ac:dyDescent="0.25">
      <c r="A16" t="s">
        <v>12</v>
      </c>
      <c r="B16" t="s">
        <v>22</v>
      </c>
    </row>
    <row r="17" spans="1:2" x14ac:dyDescent="0.25">
      <c r="A17" t="s">
        <v>10</v>
      </c>
      <c r="B17" t="s">
        <v>24</v>
      </c>
    </row>
    <row r="18" spans="1:2" x14ac:dyDescent="0.25">
      <c r="A18" t="s">
        <v>11</v>
      </c>
      <c r="B18" t="s">
        <v>23</v>
      </c>
    </row>
    <row r="19" spans="1:2" x14ac:dyDescent="0.25">
      <c r="A19" t="s">
        <v>20</v>
      </c>
    </row>
  </sheetData>
  <mergeCells count="1"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defaultRowHeight="15.75" x14ac:dyDescent="0.25"/>
  <cols>
    <col min="2" max="2" width="14.109375" bestFit="1" customWidth="1"/>
  </cols>
  <sheetData>
    <row r="1" spans="1:2" x14ac:dyDescent="0.25">
      <c r="A1" s="52" t="s">
        <v>29</v>
      </c>
      <c r="B1" t="s">
        <v>31</v>
      </c>
    </row>
    <row r="2" spans="1:2" x14ac:dyDescent="0.25">
      <c r="A2" s="52" t="s">
        <v>30</v>
      </c>
      <c r="B2" t="s">
        <v>32</v>
      </c>
    </row>
    <row r="3" spans="1:2" x14ac:dyDescent="0.25">
      <c r="A3" s="52" t="s">
        <v>33</v>
      </c>
      <c r="B3" s="53" t="s">
        <v>34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ACH_matrix</vt:lpstr>
      <vt:lpstr>ACH_matrix_w_Scores</vt:lpstr>
      <vt:lpstr>cred_rel_scores</vt:lpstr>
      <vt:lpstr>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Stirparo</dc:creator>
  <cp:lastModifiedBy>Stirparo, Pasquale</cp:lastModifiedBy>
  <dcterms:created xsi:type="dcterms:W3CDTF">2017-05-25T21:42:18Z</dcterms:created>
  <dcterms:modified xsi:type="dcterms:W3CDTF">2017-05-30T07:33:30Z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