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pstra\My Drive\Publications\PhD\Density Review Paper\"/>
    </mc:Choice>
  </mc:AlternateContent>
  <xr:revisionPtr revIDLastSave="0" documentId="13_ncr:1_{9AF1CC73-F556-4485-A5D3-F34F25B7D299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Lion" sheetId="1" r:id="rId1"/>
    <sheet name="Leopard" sheetId="3" r:id="rId2"/>
    <sheet name="Cheetah" sheetId="7" r:id="rId3"/>
    <sheet name="Wild Dog" sheetId="6" r:id="rId4"/>
    <sheet name="Spotted Hyaena" sheetId="2" r:id="rId5"/>
    <sheet name="Striped Hyaena" sheetId="4" r:id="rId6"/>
    <sheet name="Brown Hyaena" sheetId="8" r:id="rId7"/>
  </sheets>
  <definedNames>
    <definedName name="_xlnm._FilterDatabase" localSheetId="6" hidden="1">'Brown Hyaena'!$A$1:$U$25</definedName>
    <definedName name="_xlnm._FilterDatabase" localSheetId="2" hidden="1">Cheetah!$A$1:$U$20</definedName>
    <definedName name="_xlnm._FilterDatabase" localSheetId="1" hidden="1">Leopard!$A$1:$U$65</definedName>
    <definedName name="_xlnm._FilterDatabase" localSheetId="0" hidden="1">Lion!$A$1:$U$90</definedName>
    <definedName name="_xlnm._FilterDatabase" localSheetId="4" hidden="1">'Spotted Hyaena'!$A$1:$U$79</definedName>
    <definedName name="_xlnm._FilterDatabase" localSheetId="3" hidden="1">'Wild Dog'!$A$1:$U$8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2" i="3" l="1"/>
  <c r="R71" i="3"/>
  <c r="R70" i="3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91" i="1"/>
  <c r="R9" i="7"/>
  <c r="R8" i="7"/>
  <c r="R69" i="3"/>
  <c r="R5" i="7" l="1"/>
  <c r="R18" i="7"/>
  <c r="R7" i="7"/>
  <c r="R20" i="7"/>
  <c r="R13" i="7"/>
  <c r="R16" i="7"/>
  <c r="R2" i="7"/>
  <c r="R3" i="7"/>
  <c r="R6" i="7"/>
  <c r="R10" i="7"/>
  <c r="R22" i="7"/>
  <c r="R21" i="7"/>
  <c r="R4" i="7"/>
  <c r="R26" i="2" l="1"/>
  <c r="R18" i="2"/>
  <c r="R69" i="2"/>
  <c r="R17" i="2"/>
  <c r="R30" i="2"/>
  <c r="R27" i="2"/>
  <c r="R28" i="2"/>
  <c r="R47" i="2"/>
  <c r="R48" i="2"/>
  <c r="R49" i="2"/>
  <c r="R50" i="2"/>
  <c r="R51" i="2"/>
  <c r="R52" i="2"/>
  <c r="R53" i="2"/>
  <c r="R54" i="2"/>
  <c r="R55" i="2"/>
  <c r="R56" i="2"/>
  <c r="R57" i="2"/>
  <c r="R58" i="2"/>
  <c r="R13" i="2"/>
  <c r="R14" i="2"/>
  <c r="R15" i="2"/>
  <c r="R31" i="2"/>
  <c r="R2" i="2"/>
  <c r="R3" i="2"/>
  <c r="R4" i="2"/>
  <c r="R5" i="2"/>
  <c r="R6" i="2"/>
  <c r="R7" i="2"/>
  <c r="R8" i="2"/>
  <c r="R9" i="2"/>
  <c r="R10" i="2"/>
  <c r="R11" i="2"/>
  <c r="R12" i="2"/>
  <c r="R19" i="2"/>
  <c r="R29" i="2"/>
  <c r="R16" i="2"/>
  <c r="R20" i="2"/>
  <c r="R21" i="2"/>
  <c r="R22" i="2"/>
  <c r="R23" i="2"/>
  <c r="R24" i="2"/>
  <c r="R25" i="2"/>
  <c r="R59" i="2"/>
  <c r="R60" i="2"/>
  <c r="R74" i="2"/>
  <c r="R70" i="2"/>
  <c r="R40" i="2"/>
  <c r="R41" i="2"/>
  <c r="R42" i="2"/>
  <c r="R43" i="2"/>
  <c r="R44" i="2"/>
  <c r="R45" i="2"/>
  <c r="R64" i="2"/>
  <c r="R66" i="2"/>
  <c r="R34" i="2"/>
  <c r="R35" i="2"/>
  <c r="R37" i="2"/>
  <c r="R38" i="2"/>
  <c r="R36" i="2"/>
  <c r="R67" i="2"/>
  <c r="R76" i="2"/>
  <c r="R71" i="2"/>
  <c r="R72" i="2"/>
  <c r="R39" i="2"/>
  <c r="R77" i="2"/>
  <c r="R78" i="2"/>
  <c r="R79" i="2"/>
  <c r="R68" i="2"/>
  <c r="N36" i="2"/>
  <c r="R17" i="8"/>
  <c r="R25" i="8"/>
  <c r="R2" i="8"/>
  <c r="R18" i="8"/>
  <c r="R19" i="8"/>
  <c r="R20" i="8"/>
  <c r="R21" i="8"/>
  <c r="R22" i="8"/>
  <c r="R23" i="8"/>
  <c r="R24" i="8"/>
  <c r="R15" i="8"/>
  <c r="Q3" i="4"/>
  <c r="Q2" i="4"/>
  <c r="R2" i="6"/>
  <c r="R4" i="6"/>
  <c r="R5" i="6"/>
  <c r="R7" i="6"/>
  <c r="R8" i="6"/>
  <c r="R6" i="6"/>
  <c r="R60" i="3"/>
  <c r="R61" i="3"/>
  <c r="R39" i="3"/>
  <c r="R52" i="3"/>
  <c r="R53" i="3"/>
  <c r="R62" i="3"/>
  <c r="R34" i="3"/>
  <c r="R27" i="3"/>
  <c r="R28" i="3"/>
  <c r="R29" i="3"/>
  <c r="R30" i="3"/>
  <c r="R31" i="3"/>
  <c r="R32" i="3"/>
  <c r="R2" i="3"/>
  <c r="R3" i="3"/>
  <c r="R4" i="3"/>
  <c r="R5" i="3"/>
  <c r="R44" i="3"/>
  <c r="R43" i="3"/>
  <c r="R42" i="3"/>
  <c r="R41" i="3"/>
  <c r="R36" i="3"/>
  <c r="R38" i="3"/>
  <c r="R37" i="3"/>
  <c r="R33" i="3"/>
  <c r="R23" i="3"/>
  <c r="R55" i="3"/>
  <c r="R9" i="3"/>
  <c r="R10" i="3"/>
  <c r="R12" i="3"/>
  <c r="R14" i="3"/>
  <c r="R15" i="3"/>
  <c r="R16" i="3"/>
  <c r="R45" i="3"/>
  <c r="R54" i="3"/>
  <c r="R17" i="3"/>
  <c r="R6" i="3"/>
  <c r="R11" i="3"/>
  <c r="R83" i="1" l="1"/>
  <c r="R54" i="1"/>
  <c r="R5" i="1"/>
  <c r="R6" i="1"/>
  <c r="R7" i="1"/>
  <c r="R8" i="1"/>
  <c r="R9" i="1"/>
  <c r="R10" i="1"/>
  <c r="R45" i="1"/>
  <c r="R49" i="1"/>
  <c r="R50" i="1"/>
  <c r="R51" i="1"/>
  <c r="R47" i="1"/>
  <c r="R48" i="1"/>
  <c r="R72" i="1"/>
  <c r="R73" i="1"/>
  <c r="R74" i="1"/>
  <c r="R22" i="1"/>
  <c r="R87" i="1"/>
  <c r="R52" i="1"/>
  <c r="R32" i="1"/>
  <c r="R33" i="1"/>
  <c r="R34" i="1"/>
  <c r="R36" i="1"/>
  <c r="R35" i="1"/>
  <c r="R71" i="1"/>
  <c r="R3" i="1"/>
  <c r="R4" i="1"/>
  <c r="R38" i="1"/>
  <c r="R41" i="1"/>
  <c r="R23" i="1"/>
  <c r="R17" i="1"/>
  <c r="R59" i="1"/>
  <c r="R60" i="1"/>
  <c r="R63" i="1"/>
  <c r="R64" i="1"/>
  <c r="R65" i="1"/>
  <c r="R67" i="1"/>
  <c r="R68" i="1"/>
  <c r="R84" i="1"/>
  <c r="R88" i="1"/>
  <c r="R89" i="1"/>
  <c r="R28" i="1"/>
  <c r="R90" i="1"/>
  <c r="R30" i="1"/>
  <c r="R85" i="1"/>
  <c r="R78" i="1"/>
  <c r="R77" i="1"/>
  <c r="R79" i="1"/>
  <c r="R29" i="1"/>
  <c r="R19" i="1"/>
  <c r="R20" i="1"/>
  <c r="R21" i="1"/>
  <c r="R56" i="1"/>
  <c r="R82" i="1"/>
  <c r="R31" i="1"/>
  <c r="R86" i="1"/>
  <c r="R16" i="1"/>
  <c r="R18" i="1"/>
  <c r="R61" i="1"/>
  <c r="R55" i="1"/>
  <c r="R57" i="1"/>
  <c r="R70" i="1"/>
  <c r="R75" i="1"/>
  <c r="R42" i="1"/>
  <c r="R62" i="1"/>
  <c r="R43" i="1"/>
  <c r="R69" i="1"/>
  <c r="R76" i="1"/>
  <c r="R80" i="1"/>
  <c r="R81" i="1"/>
  <c r="R44" i="1"/>
  <c r="R12" i="1"/>
  <c r="R26" i="1"/>
  <c r="R27" i="1"/>
  <c r="R11" i="1"/>
  <c r="R24" i="1"/>
  <c r="R25" i="1"/>
  <c r="R46" i="1"/>
  <c r="R14" i="1"/>
  <c r="R15" i="1"/>
  <c r="R2" i="1"/>
  <c r="Q66" i="1"/>
  <c r="R66" i="1" s="1"/>
  <c r="Q13" i="1"/>
  <c r="R13" i="1" s="1"/>
  <c r="Q62" i="2" l="1"/>
  <c r="R62" i="2" s="1"/>
  <c r="Q65" i="2"/>
  <c r="R65" i="2" s="1"/>
  <c r="Q63" i="2"/>
  <c r="R63" i="2" s="1"/>
  <c r="Q14" i="8" l="1"/>
  <c r="Q11" i="8"/>
  <c r="N61" i="1" l="1"/>
  <c r="Q40" i="1" l="1"/>
  <c r="R40" i="1" s="1"/>
  <c r="Q39" i="1"/>
  <c r="R39" i="1" s="1"/>
  <c r="Q37" i="1"/>
  <c r="R37" i="1" s="1"/>
  <c r="Q49" i="3"/>
  <c r="R49" i="3" s="1"/>
  <c r="Q51" i="3"/>
  <c r="R51" i="3" s="1"/>
  <c r="Q50" i="3"/>
  <c r="R50" i="3" s="1"/>
</calcChain>
</file>

<file path=xl/sharedStrings.xml><?xml version="1.0" encoding="utf-8"?>
<sst xmlns="http://schemas.openxmlformats.org/spreadsheetml/2006/main" count="4215" uniqueCount="695">
  <si>
    <t>Country</t>
  </si>
  <si>
    <t>Year Published</t>
  </si>
  <si>
    <t>Method</t>
  </si>
  <si>
    <t>Reference</t>
  </si>
  <si>
    <t>Year Estimated</t>
  </si>
  <si>
    <t>Land use type</t>
  </si>
  <si>
    <t>CIs?</t>
  </si>
  <si>
    <t>Estimate</t>
  </si>
  <si>
    <t>Author</t>
  </si>
  <si>
    <t>Kane et al.</t>
  </si>
  <si>
    <t>CT+SMR</t>
  </si>
  <si>
    <t>Senegal</t>
  </si>
  <si>
    <t>NP</t>
  </si>
  <si>
    <t>Kane, M. D., Morin, D. J., &amp; Kelly, M. J. (2015). Potential for camera-traps and spatial mark-resight models to improve monitoring of the critically endangered West African lion (Panthera leo). Biodiversity and conservation, 24(14), 3527-3541.</t>
  </si>
  <si>
    <t>Elliot &amp; Gopalaswamy</t>
  </si>
  <si>
    <t>Kenya</t>
  </si>
  <si>
    <t>NR</t>
  </si>
  <si>
    <t>PA Designation</t>
  </si>
  <si>
    <t>Non-consumptive ecotourism</t>
  </si>
  <si>
    <t>Sightings+SECR</t>
  </si>
  <si>
    <t>SD</t>
  </si>
  <si>
    <t>Elliot, N. B., &amp; Gopalaswamy, A. M. (2017). Toward accurate and precise estimates of lion density. Conservation Biology, 31(4), 934-943</t>
  </si>
  <si>
    <t>Rich et al.</t>
  </si>
  <si>
    <t>Botswana</t>
  </si>
  <si>
    <t>CT+SMR &amp; SECR</t>
  </si>
  <si>
    <t>GR, WMA, livestock grazing area</t>
  </si>
  <si>
    <t>Non-consumptive ecotourism, livestock ranching</t>
  </si>
  <si>
    <t>Rich, L. N., Miller, D. A., Muñoz, D. J., Robinson, H. S., McNutt, J. W., &amp; Kelly, M. J. (2019). Sampling design and analytical advances allow for simultaneous density estimation of seven sympatric carnivore species from camera trap data. Biological Conservation, 233, 12-20</t>
  </si>
  <si>
    <t>Braczkowski et al.</t>
  </si>
  <si>
    <t>2017-2018</t>
  </si>
  <si>
    <t>Uganda</t>
  </si>
  <si>
    <t>Niokolo-Koba</t>
  </si>
  <si>
    <t>Queen Elizabeth</t>
  </si>
  <si>
    <t>Braczkowski, A., Gopalaswamy, A. M., Nsubuga, M., Allan, J., Biggs, D., &amp; Maron, M. (2020). Detecting early warnings of pressure on an African lion (Panthera leo) population in the Queen Elizabeth Conservation Area, Uganda. Ecological Solutions and Evidence, 1(1), e12015.</t>
  </si>
  <si>
    <t>Unclear</t>
  </si>
  <si>
    <t>Namibia</t>
  </si>
  <si>
    <t>Croes et al.</t>
  </si>
  <si>
    <t>NP, HZ</t>
  </si>
  <si>
    <t>Non-consumptive ecotourism, trophy hunting</t>
  </si>
  <si>
    <t>Spoor counts</t>
  </si>
  <si>
    <t>2007, 2008, 2010</t>
  </si>
  <si>
    <t>Croes, B. M., Funston, P. J., Rasmussen, G., Buij, R., Saleh, A., Tumenta, P. N., &amp; De Iongh, H. H. (2011). The impact of trophy hunting on lions (Panthera leo) and other large carnivores in the Bénoué Complex, northern Cameroon. Biological Conservation, 144(12), 3064-3072.</t>
  </si>
  <si>
    <t>Groom et al.</t>
  </si>
  <si>
    <t>Cameroon</t>
  </si>
  <si>
    <t>Zimbabwe</t>
  </si>
  <si>
    <t>2009-2010</t>
  </si>
  <si>
    <t>Call ins</t>
  </si>
  <si>
    <t>Groom, R. J., Funston, P. J., &amp; Mandisodza, R. (2014). Surveys of lions Panthera leo in protected areas in Zimbabwe yield disturbing results: what is driving the population collapse?. Oryx, 48(3), 385-393.</t>
  </si>
  <si>
    <t>Henschel et al.</t>
  </si>
  <si>
    <t>Nigeria</t>
  </si>
  <si>
    <t>NA</t>
  </si>
  <si>
    <t>Henschel, P. H. I. L. I. P. P., Azani, D. E. D. E., Burton, C. O. L. E., Malanda, G., Saidu, Y. O. H. A. N. N. A., Sam, M. O. S. E. S., &amp; Hunter, L. U. K. E. (2010). Lion status updates from five range countries in West and Central Africa. Cat News, 52(Spring), 34-39.</t>
  </si>
  <si>
    <t>Bauer et al</t>
  </si>
  <si>
    <t>2008-2010</t>
  </si>
  <si>
    <t>Bauer, D., Schiess-Meier, M., Mills, D. R., &amp; Gusset, M. (2014). Using spoor and prey counts to determine temporal and spatial variation in lion (Panthera leo) density. Canadian Journal of Zoology, 92(2), 97-104.</t>
  </si>
  <si>
    <t>Rosenblatt et al.</t>
  </si>
  <si>
    <t>South Luangwa</t>
  </si>
  <si>
    <t>NP, GMA</t>
  </si>
  <si>
    <t>Intensive monitoring</t>
  </si>
  <si>
    <t>Yes</t>
  </si>
  <si>
    <t>Zambia</t>
  </si>
  <si>
    <t>2008-2012</t>
  </si>
  <si>
    <t>Intensive monitoring+CR</t>
  </si>
  <si>
    <t>Rosenblatt, E., Becker, M. S., Creel, S., Droge, E., Mweetwa, T., Schuette, P. A., ... &amp; Mwape, H. (2014). Detecting declines of apex carnivores and evaluating their causes: An example with Zambian lions. Biological Conservation, 180, 176-186.</t>
  </si>
  <si>
    <t>Bauer, H., Kamgang, S. A., Kirsten, I., Tumenta, P., Saleh, A., Henschel, P., &amp; Sillero‐Zubiri, C. (2016). Large carnivore abundance in the Benoue ecosystem, North Cameroon. African Journal of Ecology, 54(2), 235-237.</t>
  </si>
  <si>
    <t>Midlane et al.</t>
  </si>
  <si>
    <t>2010-2011</t>
  </si>
  <si>
    <t>Midlane, N., O’riain, M. J., Balme, G. A., &amp; Hunter, L. T. (2015). To track or to call: comparing methods for estimating population abundance of African lions Panthera leo in Kafue National Park. Biodiversity and Conservation, 24(6), 1311-1327.</t>
  </si>
  <si>
    <t>Belant et al.</t>
  </si>
  <si>
    <t>Tanzania</t>
  </si>
  <si>
    <t>Belant, J. L., Bled, F., Wilton, C. M., Fyumagwa, R., Mwampeta, S. B., &amp; Beyer Jr, D. E. (2016). Estimating lion abundance using N-mixture models for social species. Scientific reports, 6, 35920.</t>
  </si>
  <si>
    <t>Williams</t>
  </si>
  <si>
    <t>Save Valley</t>
  </si>
  <si>
    <t>Trophy hunting, livestock ranching</t>
  </si>
  <si>
    <t>Williams, S. T., Williams, K. S., Joubert, C. J., &amp; Hill, R. A. (2016). The impact of land reform on the status of large carnivores in Zimbabwe. PeerJ, 4, e1537</t>
  </si>
  <si>
    <t>Beukes et al.</t>
  </si>
  <si>
    <t>South Africa</t>
  </si>
  <si>
    <t>Kgalagadi</t>
  </si>
  <si>
    <t>2013-2015</t>
  </si>
  <si>
    <t>Bouche</t>
  </si>
  <si>
    <t>WAP</t>
  </si>
  <si>
    <t>Benin/Burkina Faso/Niger</t>
  </si>
  <si>
    <t>Bouché, P., Crosmary, W., Kafando, P., Doamba, B., Kidjo, F. C., Vermeulen, C., &amp; Chardonnet, P. (2016). Embargo on lion hunting trophies from West Africa: An effective measure or a threat to lion conservation?. PloS one, 11(5), e0155763.</t>
  </si>
  <si>
    <t>Beukes, B. O., Radloff, F. G., &amp; Ferreira, S. M. (2017). Estimating African lion abundance in the southwestern Kgalagadi Transfrontier Park. African Journal of Wildlife Research, 47(1), 10-23.</t>
  </si>
  <si>
    <t>GR</t>
  </si>
  <si>
    <t>Crosmary, W. G., Ikanda, D., Ligate, F. A., Sandini, P., Mkasanga, I., Mkuburo, L., ... &amp; Chardonnet, P. (2018). Lion densities in selous game reserve, Tanzania. African Journal of Wildlife Research, 48(1), 1-6.</t>
  </si>
  <si>
    <t>Crosmary et al.</t>
  </si>
  <si>
    <t>2015-2016</t>
  </si>
  <si>
    <t>Belant, J. L., Bled, F., Mkasanga, I. J., Wilton, C. M., Mwampeta, S. B., Beyer, D. E., ... &amp; Fyumagwa, R. (2019). Track surveys do not provide accurate or precise lion density estimates in serengeti. Global Ecology and Conservation, 19, e00651</t>
  </si>
  <si>
    <t>Tsavo</t>
  </si>
  <si>
    <t>Henschel, P., Petracca, L. S., Ferreira, S. M., Ekwanga, S., Ryan, S. D., &amp; Frank, L. G. Census and distribution of large carnivores in the Tsavo national parks, a critical east African wildlife corridor. African Journal of Ecology</t>
  </si>
  <si>
    <t>Elliot, N. B., Bett, A., Chege, M., Sankan, K., de Souza, N., Kariuki, L., ... &amp; Gopalaswamy, A. M. (2020). The importance of reliable monitoring methods for the management of small, isolated populations. Conservation Science and Practice, 2(7), e217</t>
  </si>
  <si>
    <t>Kiffner et al.</t>
  </si>
  <si>
    <t>Kiffner, C., Meyer, B., Mühlenberg, M., &amp; Waltert, M. (2009). Plenty of prey, few predators: what limits lions Panthera leo in Katavi National Park, western Tanzania?. Oryx, 43(1), 52-59</t>
  </si>
  <si>
    <t>Everatt et al.</t>
  </si>
  <si>
    <t>Mozambique</t>
  </si>
  <si>
    <t>Everatt, K. T., Andresen, L., &amp; Somers, M. J. (2014). Trophic scaling and occupancy analysis reveals a lion population limited by top-down anthropogenic pressure in the Limpopo National Park, Mozambique. PloS one, 9(6), e99389.</t>
  </si>
  <si>
    <t>Evidence of a further emerging threat to lion conservation ; targeted poaching for body parts</t>
  </si>
  <si>
    <t>No</t>
  </si>
  <si>
    <t>Ferreira &amp; Funston</t>
  </si>
  <si>
    <t>Ferreira, S. M., &amp; Funston, P. J. (2010). Estimating lion population variables: prey and disease effects in Kruger National Park, South Africa. Wildlife Research, 37(3), 194-206</t>
  </si>
  <si>
    <t>Ogutu et al.</t>
  </si>
  <si>
    <t>Ogutu, J. O., Bhola, N., &amp; Reid, R. (2005). The effects of pastoralism and protection on the density and distribution of carnivores and their prey in the Mara ecosystem of Kenya. Journal of Zoology, 265(3), 281-293</t>
  </si>
  <si>
    <t>Spong</t>
  </si>
  <si>
    <t>Intensive monitoring/extrapolation from HR estimation</t>
  </si>
  <si>
    <t>1994-1999</t>
  </si>
  <si>
    <t>Spong, G. (2002). Space use in lions, Panthera leo, in the Selous Game Reserve: social and ecological factors. Behavioral Ecology and Sociobiology, 52(4), 303-307</t>
  </si>
  <si>
    <t>Mohammed et al.</t>
  </si>
  <si>
    <t>Sudan</t>
  </si>
  <si>
    <t>Mohammed, A. A., Bauer, H., El Faki, A., &amp; Sillero‐Zubiri, C. (2019). Lion and spotted hyaena abundance in Dinder National Park, Sudan. African Journal of Ecology.</t>
  </si>
  <si>
    <t>Castley et al.</t>
  </si>
  <si>
    <t>Capture-mark-resight</t>
  </si>
  <si>
    <t>Castley, J. G., Knight, M. H., Mills, M. G. L., &amp; Thouless, C. (2002). Estimation of the lion (Panthera leo) population in the southwestern Kgalagadi Transfrontier Park using a capture–recapture survey. African Zoology, 37(1), 27-34</t>
  </si>
  <si>
    <t>Trophy hunting</t>
  </si>
  <si>
    <t>Yirga et al.</t>
  </si>
  <si>
    <t>Ethiopia</t>
  </si>
  <si>
    <t>Nechisar</t>
  </si>
  <si>
    <t>2-5</t>
  </si>
  <si>
    <t>Yirga, G., Gebresenbet, F., Deckers, J., &amp; Bauer, H. (2014). Status of lion (Panthera leo) and spotted hyena (Crocuta crocuta) in Nechisar National Park, Ethiopia. Momona Ethiopian Journal of Science, 6(2), 127-137.</t>
  </si>
  <si>
    <t>Brink et al.</t>
  </si>
  <si>
    <t>2006-2009</t>
  </si>
  <si>
    <t>1999-2004</t>
  </si>
  <si>
    <t>Extrapolation from collars</t>
  </si>
  <si>
    <t>Loveridge et al.</t>
  </si>
  <si>
    <t>Loveridge, A. J., Searle, A. W., Murindagomo, F., &amp; Macdonald, D. W. (2007). The impact of sport-hunting on the population dynamics of an African lion population in a protected area. Biological conservation, 134(4), 548-558.</t>
  </si>
  <si>
    <t>Bauer</t>
  </si>
  <si>
    <t>Bauer, H. (2007). Status of large carnivores in Bouba Ndjida National Park, Cameroon. African Journal of Ecology, 45(3), 448</t>
  </si>
  <si>
    <t>Mweetwa et al.</t>
  </si>
  <si>
    <t>2008-2015</t>
  </si>
  <si>
    <t>Yes (abundance)</t>
  </si>
  <si>
    <t>Mweetwa, T., Christianson, D., Becker, M., Creel, S., Rosenblatt, E., Merkle, J., ... &amp; Simpamba, T. (2018). Quantifying lion (Panthera leo) demographic response following a three-year moratorium on trophy hunting. PloS one, 13(5), e0197030.</t>
  </si>
  <si>
    <t>Blackburn</t>
  </si>
  <si>
    <t>2008-2013</t>
  </si>
  <si>
    <t>Blackburn, S., Hopcraft, J. G. C., Ogutu, J. O., Matthiopoulos, J., &amp; Frank, L. (2016). Human–wildlife conflict, benefit sharing and the survival of lions in pastoralist community‐based conservancies. Journal of Applied Ecology, 53(4), 1195-1205</t>
  </si>
  <si>
    <t>Strampelli et al.</t>
  </si>
  <si>
    <t>Ruaha-Rungwa</t>
  </si>
  <si>
    <t>CT + SECR</t>
  </si>
  <si>
    <t>Boast &amp; Houser</t>
  </si>
  <si>
    <t>Game &amp; livestock ranching</t>
  </si>
  <si>
    <t>Private land</t>
  </si>
  <si>
    <t>Ghanzi</t>
  </si>
  <si>
    <t>2007-2008</t>
  </si>
  <si>
    <t>Boast, L. K., &amp; Houser, A. (2012). Density of large predators on commercial farmland in Ghanzi, Botswana. African Journal of Wildlife Research, 42(2), 138-143</t>
  </si>
  <si>
    <t>2006-2007</t>
  </si>
  <si>
    <t>Gabon</t>
  </si>
  <si>
    <t>Ivindo NP</t>
  </si>
  <si>
    <t>Non-consumptive ecotourism, logging</t>
  </si>
  <si>
    <t>CT + CR</t>
  </si>
  <si>
    <t>Henschel, P., Hunter, L. T., Coad, L., Abernethy, K. A., &amp; Mühlenberg, M. (2011). Leopard prey choice in the Congo Basin rainforest suggests exploitative competition with human bushmeat hunters. Journal of zoology, 285(1), 11-20.</t>
  </si>
  <si>
    <t>O'Brien &amp; Kinnaird</t>
  </si>
  <si>
    <t>Mpala</t>
  </si>
  <si>
    <t>NPA (Conservancy)</t>
  </si>
  <si>
    <t>O'Brien, T. G., &amp; Kinnaird, M. F. (2011). Density estimation of sympatric carnivores using spatially explicit capture–recapture methods and standard trapping grid. Ecological Applications, 21(8), 2908-2916</t>
  </si>
  <si>
    <t>Strampelli, P., Andresen, L., Everatt, K. T., Somers, M. J., &amp; Rowcliffe, J. M. (2020). Leopard Panthera pardus density in southern Mozambique: evidence from spatially explicit capture–recapture in Xonghile Game Reserve. Oryx, 54(3), 405-411</t>
  </si>
  <si>
    <t xml:space="preserve">Noack et al. </t>
  </si>
  <si>
    <t>Noack, J., Heyns, L., Rodenwoldt, D., &amp; Edwards, S. (2019). Leopard Density Estimation within an Enclosed Reserve, Namibia Using Spatially Explicit Capture-Recapture Models. Animals, 9(10), 724</t>
  </si>
  <si>
    <t>Stein et al.</t>
  </si>
  <si>
    <t>Stein, A. B., Fuller, T. K., DeStefano, S., &amp; Marker, L. L. (2011). Leopard population and home range estimates in north‐central Namibia. African Journal of Ecology, 49(3), 383-387.</t>
  </si>
  <si>
    <t>Chapman &amp; Balme</t>
  </si>
  <si>
    <t>Zululand Rhino Reserve</t>
  </si>
  <si>
    <t>Chapman, S., &amp; Balme, G. (2010). An estimate of leopard population density in a private reserve in KwaZulu-Natal, South Africa, using camera—traps and capture-recapture models. African Journal of Wildlife Research, 40(2), 114-120.</t>
  </si>
  <si>
    <t>Balme et al.</t>
  </si>
  <si>
    <t>Balme, G. A., Slotow, R. O. B., &amp; Hunter, L. T. (2010). Edge effects and the impact of non‐protected areas in carnivore conservation: leopards in the Phinda–Mkhuze Complex, South Africa. Animal conservation, 13(3), 315-323.</t>
  </si>
  <si>
    <t>Non-protected areas adjoining Phinda</t>
  </si>
  <si>
    <t>Phinda Private Game Reserve</t>
  </si>
  <si>
    <t>Mkhuze Game Reserve</t>
  </si>
  <si>
    <t>NPA</t>
  </si>
  <si>
    <t>Private Reserve</t>
  </si>
  <si>
    <t>Ref #</t>
  </si>
  <si>
    <t>Sabi Sands Game Reserve</t>
  </si>
  <si>
    <t>Balme, G., Rogan, M., Thomas, L., Pitman, R., Mann, G., Whittington‐Jones, G., ... &amp; Alkema, M. (2019). Big cats at large: Density, structure, and spatio‐temporal patterns of a leopard population free of anthropogenic mortality. Population Ecology, 61(3), 256-267.</t>
  </si>
  <si>
    <t>Chase-Grey et al.</t>
  </si>
  <si>
    <t>Soutpansberg Mountains</t>
  </si>
  <si>
    <t>Non-consumptive ecotourism, game ranching, livestock ranching, farming</t>
  </si>
  <si>
    <t>Grey, J. N. C., Kent, V. T., &amp; Hill, R. A. (2013). Evidence of a high density population of harvested leopards in a montane environment. PloS one, 8(12), e82832.</t>
  </si>
  <si>
    <t>Maputla et al.</t>
  </si>
  <si>
    <t>N'wantesi concession, Kruger NP</t>
  </si>
  <si>
    <t>Maputla, N. W., Chimimba, C. T., &amp; Ferreira, S. M. (2013). Calibrating a camera trap–based biased mark–recapture sampling design to survey the leopard population in the N'wanetsi concession, K ruger N ational P ark, S outh A frica. African Journal of Ecology, 51(3), 422-430.</t>
  </si>
  <si>
    <t>Swanepoel et al.</t>
  </si>
  <si>
    <t>Welgevonden Private Game Reserve</t>
  </si>
  <si>
    <t>Lapalala Wilderness</t>
  </si>
  <si>
    <t>Non-consumptive ecotourism, game ranching, livestock ranching</t>
  </si>
  <si>
    <t>Swanepoel, L. H., Somers, M. J., &amp; Dalerum, F. (2015). Density of leopards Panthera pardus on protected and non-protected land in the Waterberg Biosphere, South Africa. Wildlife Biology, 21(5), 263-268.</t>
  </si>
  <si>
    <t xml:space="preserve">Williams et al. </t>
  </si>
  <si>
    <t>Williams, S. T., Williams, K. S., Lewis, B. P., &amp; Hill, R. A. (2017). Population dynamics and threats to an apex predator outside protected areas: implications for carnivore management. Royal Society open science, 4(4), 161090.</t>
  </si>
  <si>
    <t>Havmøller et al.</t>
  </si>
  <si>
    <t>2013-2014</t>
  </si>
  <si>
    <t>Udzungwa Mountains NP &amp; Kilombero NR</t>
  </si>
  <si>
    <t>Havmøller, R. W., Tenan, S., Scharff, N., &amp; Rovero, F. (2019). Reserve size and anthropogenic disturbance affect the density of an African leopard (Panthera pardus) meta-population. PloS one, 14(6), e0209541.</t>
  </si>
  <si>
    <t>Searle et al.</t>
  </si>
  <si>
    <t xml:space="preserve">Du Preez et al. </t>
  </si>
  <si>
    <t>du Preez, B. D., Loveridge, A. J., &amp; Macdonald, D. W. (2014). To bait or not to bait: a comparison of camera-trapping methods for estimating leopard Panthera pardus density. Biological Conservation, 176, 153-161.</t>
  </si>
  <si>
    <t>Devens et al.</t>
  </si>
  <si>
    <t>Langberg, Western Cape</t>
  </si>
  <si>
    <t>Garden Route, Western Cape</t>
  </si>
  <si>
    <t>Overberg, Western Cape</t>
  </si>
  <si>
    <t>2011-2012</t>
  </si>
  <si>
    <t>Devens, C. H., Hayward, M. W., Tshabalala, T., Dickman, A., McManus, J. S., Smuts, B., &amp; Somers, M. J. (2020). Estimating leopard density across the highly modified human-dominated landscape of the Western Cape, South Africa. Oryx, 1-12.</t>
  </si>
  <si>
    <t xml:space="preserve">Rosenblatt et al. </t>
  </si>
  <si>
    <t>2012-2014</t>
  </si>
  <si>
    <t>South Luangwa NP</t>
  </si>
  <si>
    <t>Lupande GMA</t>
  </si>
  <si>
    <t>Trophy hunting, other natural resource extraction</t>
  </si>
  <si>
    <t>GMA</t>
  </si>
  <si>
    <t>Rosenblatt, E., Creel, S., Becker, M. S., Merkle, J., Mwape, H., Schuette, P., &amp; Simpamba, T. (2016). Effects of a protection gradient on carnivore density and survival: an example with leopards in the Luangwa valley, Zambia. Ecology and Evolution, 6(11), 3772-3785.</t>
  </si>
  <si>
    <t>Braczkowski, A. R., Balme, G. A., Dickman, A., Fattebert, J., Johnson, P., Dickerson, T., ... &amp; Hunter, L. (2016). Scent lure effect on camera-trap based leopard density estimates. PloS one, 11(4), e0151033.</t>
  </si>
  <si>
    <t>Mann et al.</t>
  </si>
  <si>
    <t>Little Karoo</t>
  </si>
  <si>
    <t>Mann, G.K., O'Riain, M.J. and Parker, D.M., 2020. A leopard's favourite spots: Habitat preference and population density of leopards in a semi-arid biodiversity hotspot. Journal of Arid Environments, 181, p.104218.</t>
  </si>
  <si>
    <t xml:space="preserve">Ramesh et al. </t>
  </si>
  <si>
    <t>Tembe Elephant Reserve</t>
  </si>
  <si>
    <t>Ndumo Game Reserve</t>
  </si>
  <si>
    <t>St. Lucia Wetland Park, Western shores</t>
  </si>
  <si>
    <t>St. Lucia Wetland Park, Eastern shores</t>
  </si>
  <si>
    <t>Ramesh, T., Kalle, R., Rosenlund, H., &amp; Downs, C. T. (2017). Low leopard populations in protected areas of Maputaland: a consequence of poaching, habitat condition, abundance of prey, and a top predator. Ecology and evolution, 7(6), 1964-1973.</t>
  </si>
  <si>
    <t>Gusset &amp; Burgener</t>
  </si>
  <si>
    <t>Shayamanzi Game Ranch, Waterberg</t>
  </si>
  <si>
    <t>Gusset, M., &amp; Burgener, N. (2005). Estimating larger carnivore numbers from track counts and measurements. African Journal of Ecology, 43(4), 320-324.</t>
  </si>
  <si>
    <t>Balme, G. A., Hunter, L. T., &amp; Slotow, R. O. B. (2009). Evaluating methods for counting cryptic carnivores. The Journal of wildlife management, 73(3), 433-441</t>
  </si>
  <si>
    <t xml:space="preserve">Funston et al. </t>
  </si>
  <si>
    <t>Benoue, Boubandijda, Faro NPs</t>
  </si>
  <si>
    <t>Benoue, Boubandijda, Faro HZs</t>
  </si>
  <si>
    <t>HZ</t>
  </si>
  <si>
    <t>Game ranches</t>
  </si>
  <si>
    <t>Livestock farmland &amp; game ranches</t>
  </si>
  <si>
    <t>Bauer et al.</t>
  </si>
  <si>
    <t>Faro block, Benoue</t>
  </si>
  <si>
    <t>Benoue block, Benoue</t>
  </si>
  <si>
    <t>Bouba block, Benoue</t>
  </si>
  <si>
    <t>Benoue, whole ecosystem</t>
  </si>
  <si>
    <t>All NPs, Benoue</t>
  </si>
  <si>
    <t>All HZs, Benoue</t>
  </si>
  <si>
    <t>Agulhas, Western Cape</t>
  </si>
  <si>
    <t>Baviaanskloof, Eastern Cape</t>
  </si>
  <si>
    <t>Devens, C., Tshabalala, T., McManus, J. and Smuts, B., 2018. Counting the spots: The use of a spatially explicit capture–recapture technique and GPS data to estimate leopard (Panthera pardus) density in the Eastern and Western Cape, South Africa. African Journal of Ecology, 56(4), pp.850-859.</t>
  </si>
  <si>
    <t>Eastern &amp; Western Cape</t>
  </si>
  <si>
    <t>Extrapolation from GPS collars</t>
  </si>
  <si>
    <t>Cozzi et al.</t>
  </si>
  <si>
    <t>Maasai Mara (NR)</t>
  </si>
  <si>
    <t>Maasai Mara (Koyaki Ranches)</t>
  </si>
  <si>
    <t>Brink, H., Smith, R. J., &amp; Skinner, K. (2012). Methods for lion monitoring: a comparison from the S elous G ame R eserve, T anzania. African Journal of Ecology, 51(2), 366-375.</t>
  </si>
  <si>
    <t>Selous (Kingupira)</t>
  </si>
  <si>
    <t>Selous (Matambwe)</t>
  </si>
  <si>
    <t>Cozzi, G., Broekhuis, F., McNutt, J. W., &amp; Schmid, B. (2013). Density and habitat use of lions and spotted hyenas in northern Botswana and the influence of survey and ecological variables on call-in survey estimation. Biodiversity and Conservation, 22(12), 2937-2956.</t>
  </si>
  <si>
    <t>Selous (Kalulu)</t>
  </si>
  <si>
    <t>Selous (Liwale)</t>
  </si>
  <si>
    <t>Selous (Miguruwe)</t>
  </si>
  <si>
    <t>Tuli</t>
  </si>
  <si>
    <t>SA</t>
  </si>
  <si>
    <t>Yankari</t>
  </si>
  <si>
    <t>Where studies calculated different estimates of density over several years in the same exact study area (e.g. Rosenblatt et al. 2014), we treat it as a single study and present the most recent of these</t>
  </si>
  <si>
    <t>Notes</t>
  </si>
  <si>
    <t>3.38-8.83*</t>
  </si>
  <si>
    <t>*</t>
  </si>
  <si>
    <t>Two densities are presented as two different methods were employed to estimate the ESA and estimate density from abundance</t>
  </si>
  <si>
    <t>Ivindo NP (including partially unprotected area)</t>
  </si>
  <si>
    <t>NP, NPA</t>
  </si>
  <si>
    <t>Logging concession</t>
  </si>
  <si>
    <t>Outside Ivindo NP</t>
  </si>
  <si>
    <t>Waterberg Plateau (Park)</t>
  </si>
  <si>
    <t>Waterberg Plateau (Farmland)</t>
  </si>
  <si>
    <t>Game ranching</t>
  </si>
  <si>
    <t>1985-1995</t>
  </si>
  <si>
    <t>Somers et al.</t>
  </si>
  <si>
    <t>1980-2004</t>
  </si>
  <si>
    <t>Somers, M. J., Graf, J. A., Szykman, M., Slotow, R., &amp; Gusset, M. (2008). Dynamics of a small re-introduced population of wild dogs over 25 years: Allee effects and the implications of sociality for endangered species’ recovery. Oecologia, 158(2), 239-247.</t>
  </si>
  <si>
    <t>Hluhluwe-iMfolozi</t>
  </si>
  <si>
    <t>Broekhuis &amp; Gopalaswamy</t>
  </si>
  <si>
    <t>Broekhuis, F., &amp; Gopalaswamy, A. M. (2016). Counting cats: Spatially explicit population estimates of cheetah (Acinonyx jubatus) using unstructured sampling data. PLoS One, 11(5), e0153875.</t>
  </si>
  <si>
    <t>Brassine &amp; Parker</t>
  </si>
  <si>
    <t>Sightings + SECR</t>
  </si>
  <si>
    <t>Northern Tuli GR</t>
  </si>
  <si>
    <t>Non-consumptive ecotourism, livestock ranching, game ranching</t>
  </si>
  <si>
    <t>2012-2013</t>
  </si>
  <si>
    <t>Brassine, E., &amp; Parker, D. (2015). Trapping elusive cats: using intensive camera trapping to estimate the density of a rare African felid. PloS one, 10(12), e0142508.</t>
  </si>
  <si>
    <t>Funston, P. J., Mills, M. G., Richardson, P. R., &amp; van Jaarsveld, A. S. (2003). Reduced dispersal and opportunistic territory acquisition in male lions (Panthera leo). Journal of Zoology, 259(2), 131-142.</t>
  </si>
  <si>
    <t>Houser et al.</t>
  </si>
  <si>
    <t>Jwana GR</t>
  </si>
  <si>
    <t>2003-2006</t>
  </si>
  <si>
    <t>Houser, A. M., Somers, M. J., &amp; Boast, L. K. (2009). Spoor density as a measure of true density of a known population of free‐ranging wild cheetah in Botswana. Journal of Zoology, 278(2), 108-115</t>
  </si>
  <si>
    <t>Private reserve</t>
  </si>
  <si>
    <t>Pilansberg</t>
  </si>
  <si>
    <t>National Park</t>
  </si>
  <si>
    <t>Marnewick</t>
  </si>
  <si>
    <t>2008-2009</t>
  </si>
  <si>
    <t>Tourist sightings + CR</t>
  </si>
  <si>
    <t>Greater Kruger</t>
  </si>
  <si>
    <t>Marnewick, K., Ferreira, S. M., Grange, S., Watermeyer, J., Maputla, N., &amp; Davies-Mostert, H. T. (2014). Evaluating the status of and African wild dogs Lycaon pictus and cheetahs Acinonyx jubatus through tourist-based photographic surveys in the Kruger National Park. PloS one, 9(1), e86265.</t>
  </si>
  <si>
    <t>Durant</t>
  </si>
  <si>
    <t>Distance sampling</t>
  </si>
  <si>
    <t>2002-2005</t>
  </si>
  <si>
    <t>Durant, S. M., Craft, M. E., Hilborn, R., Bashir, S., Hando, J., &amp; Thomas, L. (2011). Long‐term trends in carnivore abundance using distance sampling in Serengeti National Park, Tanzania. Journal of Applied Ecology, 48(6), 1490-1500.</t>
  </si>
  <si>
    <t>Belbachir et al.</t>
  </si>
  <si>
    <t>Ahggar Cultural Park</t>
  </si>
  <si>
    <t>Algeria</t>
  </si>
  <si>
    <t>Non-consumptive ecotourism, pastoralism, farming</t>
  </si>
  <si>
    <t xml:space="preserve">Marker et al. </t>
  </si>
  <si>
    <t>North-central Namibia</t>
  </si>
  <si>
    <t>Belbachir, F., Pettorelli, N., Wacher, T., Belbachir-Bazi, A., &amp; Durant, S. M. (2015). Monitoring rarity: the critically endangered Saharan cheetah as a flagship species for a threatened ecosystem. PLoS One, 10(1), e0115136.</t>
  </si>
  <si>
    <t>Fabiano et al.</t>
  </si>
  <si>
    <t>2005-2014</t>
  </si>
  <si>
    <t>Waterberg Conservancy</t>
  </si>
  <si>
    <t>Non-consumptive ecotourism, game ranching, livestock ranching, trophy hunting</t>
  </si>
  <si>
    <t>Fabiano, E. C., Sutherland, C., Fuller, A. K., Nghikembua, M., Eizirik, E., &amp; Marker, L. (2020). Trends in cheetah Acinonyx jubatus density in north‐central Namibia. Population Ecology, 62(2), 233-243.</t>
  </si>
  <si>
    <t>Becker et al.</t>
  </si>
  <si>
    <t>Liuwa Plains NP, West Zambezi GMA</t>
  </si>
  <si>
    <t>Non-consumptive ecoutourism, trophy hunting</t>
  </si>
  <si>
    <t>Population estimation from genetic diversity from scats</t>
  </si>
  <si>
    <t>Becker, M. S., Durant, S. M., Watson, F. G., Parker, M., Gottelli, D., M'soka, J., ... &amp; Brummer, R. (2017). Using dogs to find cats: detection dogs as a survey method for wide‐ranging cheetah. Journal of Zoology, 302(3), 184-192</t>
  </si>
  <si>
    <t>Region</t>
  </si>
  <si>
    <t>West</t>
  </si>
  <si>
    <t>Southern</t>
  </si>
  <si>
    <t>East</t>
  </si>
  <si>
    <t>Ecosystem</t>
  </si>
  <si>
    <t>Serengeti-Mara</t>
  </si>
  <si>
    <t>Katavi-Rukwa</t>
  </si>
  <si>
    <t>Greater Limpopo TFCA</t>
  </si>
  <si>
    <t>Benoue</t>
  </si>
  <si>
    <t>Kainji</t>
  </si>
  <si>
    <t>Study Area</t>
  </si>
  <si>
    <t>Laikipia</t>
  </si>
  <si>
    <t>Rungwa GR</t>
  </si>
  <si>
    <t>Ruaha NP</t>
  </si>
  <si>
    <t>Selous-Mikumi</t>
  </si>
  <si>
    <t>Ahggar</t>
  </si>
  <si>
    <t>Central Kalahari</t>
  </si>
  <si>
    <t>Dinder-Alatash</t>
  </si>
  <si>
    <t>Save</t>
  </si>
  <si>
    <t>Nechisar NP</t>
  </si>
  <si>
    <t>Ferreira, S.M., Govender, D., and Herbst, M. 2013. Conservation implications of Kalahari lion population dynamics. Afr. J. Ecol.</t>
  </si>
  <si>
    <t>Lake Nakuru (small fenced)</t>
  </si>
  <si>
    <t>Ogutu &amp; Dublin</t>
  </si>
  <si>
    <t>1990-1992</t>
  </si>
  <si>
    <t>Maasai Mara NR</t>
  </si>
  <si>
    <t>Kissui &amp; Packer</t>
  </si>
  <si>
    <t>CA</t>
  </si>
  <si>
    <t>Ogutu, J. O., &amp; Dublin, H. T. (2002). Demography of lions in relation to prey and habitat in the Maasai Mara National Reserve, Kenya. African Journal of Ecology, 40(2), 120-129.</t>
  </si>
  <si>
    <t>Kissui, B. M., &amp; Packer, C. (2004). Top–down population regulation of a top predator: lions in the Ngorongoro Crater. Proceedings of the Royal Society of London. Series B: Biological Sciences, 271(1550), 1867-1874</t>
  </si>
  <si>
    <t>1963-2002</t>
  </si>
  <si>
    <t>Packer et al.</t>
  </si>
  <si>
    <t>Serengeti NP</t>
  </si>
  <si>
    <t>4-40</t>
  </si>
  <si>
    <t>No (long term full count study)</t>
  </si>
  <si>
    <t>1966-2004</t>
  </si>
  <si>
    <t>Etosha</t>
  </si>
  <si>
    <t>Etosha NP</t>
  </si>
  <si>
    <t>Trinkel</t>
  </si>
  <si>
    <t>1983-1997</t>
  </si>
  <si>
    <t>Trinkel, M. (2013). Climate variability, human wildlife conflict and population dynamics of lions Panthera leo. Naturwissenschaften, 100(4), 345-353.</t>
  </si>
  <si>
    <t>Ferreira et al.</t>
  </si>
  <si>
    <t>South Africa-Botswana</t>
  </si>
  <si>
    <t>Kalahari Gemsbok NP</t>
  </si>
  <si>
    <t>Kgalagadi Transfrontier Park, whole ecosystem</t>
  </si>
  <si>
    <t>1.36</t>
  </si>
  <si>
    <t>1.40</t>
  </si>
  <si>
    <t>Lower Zambezi</t>
  </si>
  <si>
    <t>Luangwa valley</t>
  </si>
  <si>
    <t>2003-2005</t>
  </si>
  <si>
    <t>2001-2009</t>
  </si>
  <si>
    <t>South Luangwa NP, Upper and Lower Lupande GMAs</t>
  </si>
  <si>
    <t>Kafue NP, Lunga-Luswishi, Kasonso-Busanga GMAs</t>
  </si>
  <si>
    <t>Lower Zambezi NP, Chiawa GMA</t>
  </si>
  <si>
    <t>Packer, C., Hilborn, R., Mosser, A., Kissui, B., Borner, M., Hopcraft, G., ... &amp; Sinclair, A. R. (2005). Ecological change, group territoriality, and population dynamics in Serengeti lions. Science, 307(5708), 390-393.</t>
  </si>
  <si>
    <t>Durant et al.</t>
  </si>
  <si>
    <t>Tumenta et al.</t>
  </si>
  <si>
    <t>Waza NP</t>
  </si>
  <si>
    <t>Waza</t>
  </si>
  <si>
    <t>Tumenta, P. N., Kok, J. S., Van Rijssel, J. C., Buij, R., Croes, B. M., Funston, P. J., ... &amp; Udo de Haes, H. A. (2010). Threat of rapid extermination of the lion (Panthera leo leo) in Waza National Park, Northern Cameroon. African Journal of Ecology, 48(4), 888-894.</t>
  </si>
  <si>
    <t>Omoya et al.</t>
  </si>
  <si>
    <t>Murchison Falls</t>
  </si>
  <si>
    <t>Kidepo Valley NP</t>
  </si>
  <si>
    <t>Omoya, E. O., Mudumba, T., Buckland, S. T., Mulondo, P., &amp; Plumptre, A. J. (2014). Estimating population sizes of lions Panthera leo and spotted hyaenas Crocuta crocuta in Uganda's savannah parks, using lure count methods. Oryx, 48(3), 394-401.</t>
  </si>
  <si>
    <t>Patterson et al.</t>
  </si>
  <si>
    <t>Taita and Rukinga ranches</t>
  </si>
  <si>
    <t>Patterson, B. D., Kasiki, S. M., Selempo, E., &amp; Kays, R. W. (2004). Livestock predation by lions (Panthera leo) and other carnivores on ranches neighboring Tsavo National Parks, Kenya. Biological conservation, 119(4), 507-516.</t>
  </si>
  <si>
    <t>Elliot et al.</t>
  </si>
  <si>
    <t>Mpala Ranch</t>
  </si>
  <si>
    <t>Commercial farmland</t>
  </si>
  <si>
    <t>Waterberg biosphere</t>
  </si>
  <si>
    <t>Bauer, H., Kamgang, S. A., Kirsten, I., Tumenta, P., Saleh, A., Henschel, P., &amp; Sillero‐Zubiri, C. (2015). Large carnivore abundance in the Benoue ecosystem, North Cameroon. African Journal of Ecology, 54(2), 235-237.</t>
  </si>
  <si>
    <t>Durant, S. M., Mitchell, N., Groom, R., Pettorelli, N., Ipavec, A., Jacobson, A. P., ... &amp; Broekhuis, F. (2017). The global decline of cheetah Acinonyx jubatus and what it means for conservation. Proceedings of the National Academy of Sciences, 114(3), 528-533.</t>
  </si>
  <si>
    <t>Private land in north-central Namibia</t>
  </si>
  <si>
    <t>2005-2006</t>
  </si>
  <si>
    <t>Non-consumptive ecotourism, game ranching</t>
  </si>
  <si>
    <t>Marker, L. L., Fabiano, E., &amp; Nghikembua, M. (2008). The use of remote camera traps to estimate density of free-ranging cheetahs in north-central Namibia. Cat news, 49, 22-24.</t>
  </si>
  <si>
    <t>Boast et al.</t>
  </si>
  <si>
    <t>Boast, K. L., Reeves, H., &amp; Klein, R. (2015). Camera-trapping and capture-recapture models for estimating cheetah density. Cat News, 62, 34-7.</t>
  </si>
  <si>
    <t>Keeping</t>
  </si>
  <si>
    <t>Spoor + FMP</t>
  </si>
  <si>
    <t>Kgalagadi Transfrontier Park, adjacent WMAs</t>
  </si>
  <si>
    <t>NP, WMAs</t>
  </si>
  <si>
    <t>Keeping, D. (2014). Rapid assessment of wildlife abundance: estimating animal density with track counts using body mass–day range scaling rules. Animal conservation, 17(5), 486-497</t>
  </si>
  <si>
    <t>Hluhluwe-iMfolozi Park</t>
  </si>
  <si>
    <t>Woodroffe</t>
  </si>
  <si>
    <t>Woodroffe, R. (2011). Demography of a recovering African wild dog (Lycaon pictus) population. Journal of Mammalogy, 92(2), 305-315.</t>
  </si>
  <si>
    <t>2000-2008</t>
  </si>
  <si>
    <t>Ghanzi (mixed cattle farmland &amp; game ranches)</t>
  </si>
  <si>
    <t>Ghanzi (game ranches)</t>
  </si>
  <si>
    <t>Ghanzi (whole area)</t>
  </si>
  <si>
    <t>Ghanzi (cattle farmland)</t>
  </si>
  <si>
    <t>Cattle farmland</t>
  </si>
  <si>
    <t>Edwards, S., Noack, J., Heyns, L., &amp; Rodenwoldt, D. (2019). Evidence of a high-density brown hyena population within an enclosed reserve: The role of fenced systems in conservation. Mammal Research, 64(4), 519-527.</t>
  </si>
  <si>
    <t>Okonjima Nature Reserve</t>
  </si>
  <si>
    <t>Edwards et al.</t>
  </si>
  <si>
    <t>Kent &amp; Hill</t>
  </si>
  <si>
    <t>Livestock farmland</t>
  </si>
  <si>
    <t>Livestock farmland, game ranches</t>
  </si>
  <si>
    <t>Kent, V. T., &amp; Hill, R. A. (2013). The importance of farmland for the conservation of the brown hyaena Parahyaena brunnea. Oryx, 47(3), 431-440.</t>
  </si>
  <si>
    <t xml:space="preserve">Thorn et al. </t>
  </si>
  <si>
    <t>Pilansberg NP</t>
  </si>
  <si>
    <t>Thorn, M., Scott, D. M., Green, M., Bateman, P. W., &amp; Cameron, E. Z. (2009). Estimating brown hyaena occupancy using baited camera traps. African Journal of Wildlife Research, 39(1), 1-10.</t>
  </si>
  <si>
    <t>Sign surveys + Royle Nichols</t>
  </si>
  <si>
    <t>Northwest Province</t>
  </si>
  <si>
    <t>Thorn, M., Green, M., Bateman, P. W., Waite, S., &amp; Scott, D. M. (2011). Brown hyaenas on roads: estimating carnivore occupancy and abundance using spatially auto-correlated sign survey replicates. Biological Conservation, 144(6), 1799-1807</t>
  </si>
  <si>
    <t>Welch &amp; Parker</t>
  </si>
  <si>
    <t>Kwandwe Private Game Reserve</t>
  </si>
  <si>
    <t>Welch, R. J., &amp; Parker, D. M. (2016). Brown hyaena population explosion: rapid population growth in a small, fenced system. Wildlife Research, 43(2), 178-187.</t>
  </si>
  <si>
    <t>Winterbach et al.</t>
  </si>
  <si>
    <t>Nogatsaa and Nunga</t>
  </si>
  <si>
    <t>NG43</t>
  </si>
  <si>
    <t>Makgadikgadi Pans National Park</t>
  </si>
  <si>
    <t>Central Kalahari GR (north)</t>
  </si>
  <si>
    <t>Central Kalahari GR (south)</t>
  </si>
  <si>
    <t>Khutse GR</t>
  </si>
  <si>
    <t>Winterbach, C. W., Maude, G., Neo-Mahupeleng, G., Klein, R., Boast, L., Rich, L. N., &amp; Somers, M. J. (2017). Conservation implications of brown hyaena (Parahyaena brunnea) population densities and distribution across landscapes in Botswana. Koedoe, 59(2), 1-16.</t>
  </si>
  <si>
    <t>Yarnell et al.</t>
  </si>
  <si>
    <t>2009-2011</t>
  </si>
  <si>
    <t>Spotlight distance sampling</t>
  </si>
  <si>
    <t>Yarnell, R. W., Phipps, W. L., Burgess, L. P., Ellis, J. A., Harrison, S. W., Dell, S., ... &amp; Scott, D. M. (2013). The influence of large predators on the feeding ecology of two African mesocarnivores: the black-backed jackal and the brown hyaena. African Journal of Wildlife Research, 43(2), 155-166</t>
  </si>
  <si>
    <t>Limpopo NP</t>
  </si>
  <si>
    <t>Everatt, K. T., Kokes, R., &amp; Pereira, C. L. (2019). Evidence of a further emerging threat to lion conservation; targeted poaching for body parts. Biodiversity and Conservation, 28(14), 4099-4114.</t>
  </si>
  <si>
    <t>Greater Limpopo Transfrontier Park</t>
  </si>
  <si>
    <t>Kruger NP (Malelane mountain Bushveld)</t>
  </si>
  <si>
    <t>Kruger NP (Combretum)</t>
  </si>
  <si>
    <t>Kruger NP (Acacia)</t>
  </si>
  <si>
    <t>Kruger NP (Mopane-combretum bush)</t>
  </si>
  <si>
    <t>Kruger NP (Mopane-acacia bush)</t>
  </si>
  <si>
    <t>Kruger NP (Punda maria sandveld)</t>
  </si>
  <si>
    <t>Kruger NP (Pafuri rugged veld)</t>
  </si>
  <si>
    <t>Kruger NP (Acacia nigrescens-marula savannaH)</t>
  </si>
  <si>
    <t>Kruger NP (Shrub mopane)</t>
  </si>
  <si>
    <t>Kruger NP (Lebombo)</t>
  </si>
  <si>
    <t>Ferreira, S. M., &amp; Funston, P. J. (2016). Population estimates of spotted hyaenas in the Kruger National Park, South Africa. African Journal of Wildlife Research, 46(2), 61-70.</t>
  </si>
  <si>
    <t>M'Soka et al. 2016</t>
  </si>
  <si>
    <t>2010-2013</t>
  </si>
  <si>
    <t>Intensive monitoring + mark-resight</t>
  </si>
  <si>
    <t>M'soka, J., Creel, S., Becker, M. S., &amp; Droge, E. (2016). Spotted hyaena survival and density in a lion depleted ecosystem: The effects of prey availability, humans and competition between large carnivores in African savannahs. Biological Conservation, 201, 348-355.</t>
  </si>
  <si>
    <t>Wukro district</t>
  </si>
  <si>
    <t>Northern Ethiopia</t>
  </si>
  <si>
    <t>Farming, livestock pastoralism</t>
  </si>
  <si>
    <t>Yirga, G., Ersino, W., De Iongh, H. H., Leirs, H., Gebrehiwot, K., Deckers, J., &amp; Bauer, H. (2013). Spotted hyena (Crocuta crocuta) coexisting at high density with people in Wukro district, northern Ethiopia. Mammalian Biology, 78(3), 193-197.</t>
  </si>
  <si>
    <t>4-8</t>
  </si>
  <si>
    <t>Mills et al. 2001</t>
  </si>
  <si>
    <t>1984-1989</t>
  </si>
  <si>
    <t>Mills, M. G. L., Juritz, J. M., &amp; Zucchini, W. (2001). Estimating the size of spotted hyaena (Crocuta crocuta) populations through playback recordings allowing for non‐response. Animal Conservation, 4(4), 335-343.</t>
  </si>
  <si>
    <t>2003-2004</t>
  </si>
  <si>
    <t>Graf et al.</t>
  </si>
  <si>
    <t>Graf, J. A., Somers, M. J., Gunther, M. S., &amp; Slotow, R. (2009). Heterogeneity in the density of spotted hyaenas in Hluhluwe-iMfolozi Park, South Africa. Acta Theriologica, 54(4), 333-343.</t>
  </si>
  <si>
    <t>Amboseli NP</t>
  </si>
  <si>
    <t>Watts &amp; Holekamp</t>
  </si>
  <si>
    <t>Watts, H. E., &amp; Holekamp, K. E. (2008). Interspecific competition influences reproduction in spotted hyenas. Journal of Zoology, 276(4), 402-410.</t>
  </si>
  <si>
    <t>Honer et al.</t>
  </si>
  <si>
    <t>No (total count)</t>
  </si>
  <si>
    <t>Höner, O. P., Wachter, B., East, M. L., Runyoro, V. A., &amp; Hofer, H. (2005). The effect of prey abundance and foraging tactics on the population dynamics of a social, territorial carnivore, the spotted hyena. Oikos, 108(3), 544-554.</t>
  </si>
  <si>
    <t>Etosha (Block 1)</t>
  </si>
  <si>
    <t>Trinkel, M. (2009). A keystone predator at risk? Density and distribution of the spotted hyena (Crocuta crocuta) in the Etosha National Park, Namibia. Canadian journal of zoology, 87(10), 941-947.</t>
  </si>
  <si>
    <t>Etosha (Block 2)</t>
  </si>
  <si>
    <t>Etosha (Block 4)</t>
  </si>
  <si>
    <t>Etosha (Block 5)</t>
  </si>
  <si>
    <t>Etosha (Block 6)</t>
  </si>
  <si>
    <t>Becker, M. S., Watson, F. G., Droge, E., Leigh, K., Carlson, R. S., &amp; Carlson, A. A. (2012). Estimating past and future male loss in three Zambian lion populations. The Journal of Wildlife Management, 77(1), 128-142.</t>
  </si>
  <si>
    <t>Kruger NP (All)</t>
  </si>
  <si>
    <t>6.1-9.4</t>
  </si>
  <si>
    <t>Tigray region</t>
  </si>
  <si>
    <t>Yirga, G., Leirs, H., De Iongh, H. H., Asmelash, T., Gebrehiwot, K., Deckers, J., &amp; Bauer, H. (2016). Spotted hyena (Crocuta crocuta) concentrate around urban waste dumps across Tigray, northern Ethiopia. Wildlife Research, 42(7), 563-569.</t>
  </si>
  <si>
    <t>Kirsten et al.</t>
  </si>
  <si>
    <t>Bouba Ndjida NP</t>
  </si>
  <si>
    <t>Dinder NP</t>
  </si>
  <si>
    <t>Kirsten, I., Bakker, C. E., Trujilo, L. L., Bour, P., Niomogh, N., Bauer, H., &amp; De Iongh, H. H. (2017). Lion (Panthera leo) and Spotted Hyena (Crocuta crocuta) abundance in Bouba Ndjida National Park, Cameroon; trends between 2005 and 2014. African Journal of Ecology, 56(2).</t>
  </si>
  <si>
    <t>Fouche et al.</t>
  </si>
  <si>
    <t>Tsauchab River Valley</t>
  </si>
  <si>
    <t>2015-2017</t>
  </si>
  <si>
    <t>Fouché, J., Reilly, B. K., de Crom, E. P., Baeumchen, Y. K., &amp; Forberger, S. Density estimates of spotted hyaenas (Crocuta crocuta) on arid farmlands of Namibia. African Journal of Ecology.</t>
  </si>
  <si>
    <t>Enderta District</t>
  </si>
  <si>
    <t>Yirga, G., Leirs, H., De Iongh, H. H., Asmelash, T., Gebrehiwot, K., Vos, M., &amp; Bauer, H. (2017). Densities of spotted hyaena (Crocuta crocuta) and African golden wolf (Canis anthus) increase with increasing anthropogenic influence. Mammalian Biology, 85(1), 60-69.</t>
  </si>
  <si>
    <t>Ongava GR</t>
  </si>
  <si>
    <t>Stratford, K., Stratford, S., &amp; Périquet, S. (2020). Dyadic associations reveal clan size and social network structure in the fission–fusion society of spotted hyaenas. African Journal of Ecology, 58(2), 182-192.</t>
  </si>
  <si>
    <t>Farr et al.</t>
  </si>
  <si>
    <t>Community conservancy</t>
  </si>
  <si>
    <t>Maasai Mara NR (Mara triangle)</t>
  </si>
  <si>
    <t>Maasai Mara NR (Talek region)</t>
  </si>
  <si>
    <t>Farr, M. T., Green, D. S., Holekamp, K. E., Roloff, G. J., &amp; Zipkin, E. F. (2019). Multispecies hierarchical modeling reveals variable responses of African carnivores to management alternatives. Ecological Applications, 29(2), e01845.</t>
  </si>
  <si>
    <t>CT+CR</t>
  </si>
  <si>
    <t>Congo</t>
  </si>
  <si>
    <t>Central</t>
  </si>
  <si>
    <t>Odzala-Kokoua</t>
  </si>
  <si>
    <t>Odzala-Kokoua NP</t>
  </si>
  <si>
    <t>Henschel, P., Malanda, G. A., &amp; Hunter, L. (2014). The status of savanna carnivores in the Odzala-Kokoua National Park, northern Republic of Congo. Journal of Mammalogy, 95(4), 882-892.</t>
  </si>
  <si>
    <t>Call ins + N-mixture</t>
  </si>
  <si>
    <t>Belant, J. L., Bled, F., Mwampeta, S. B., Mkasanga, I. J., Wilton, C. M., &amp; Fyumagwa, R. (2017). Temporal and spatial variation of broadcasted vocalizations does not reduce lion Panthera leo habituation. Wildlife Biology, 2017(4)</t>
  </si>
  <si>
    <t>Ahlswede et al.</t>
  </si>
  <si>
    <t>Salambala Conservancy</t>
  </si>
  <si>
    <t>Ahlswede, S., Fabiano, E. C., Keeping, D., &amp; Birkhofer, K. (2019). Using the Formozov–Malyshev–Pereleshin formula to convert mammal spoor counts into density estimates for long‐term community‐level monitoring. African Journal of Ecology, 57(2), 177-189.</t>
  </si>
  <si>
    <t>Aebischer et al.</t>
  </si>
  <si>
    <t>CAR</t>
  </si>
  <si>
    <t>Chinko Conservation Area</t>
  </si>
  <si>
    <t>Chinko</t>
  </si>
  <si>
    <t>Aebischer, T., Ibrahim, T., Hickisch, R., Furrer, R. D., Leuenberger, C., &amp; Wegmann, D. (2020). Apex predators decline after an influx of pastoralists in former Central African Republic hunting zones. Biological Conservation, 241, 108326.</t>
  </si>
  <si>
    <t>PA Size (km2)</t>
  </si>
  <si>
    <t>Communal grazing area adjacent to Khutse GR</t>
  </si>
  <si>
    <t>Land Management Category</t>
  </si>
  <si>
    <t>Communal land (NPA)</t>
  </si>
  <si>
    <t>Sampled Area (km2)</t>
  </si>
  <si>
    <t>Kidepo</t>
  </si>
  <si>
    <t>South Africa, Botswana</t>
  </si>
  <si>
    <t>Government managed PA</t>
  </si>
  <si>
    <t>Murchison Falls NP</t>
  </si>
  <si>
    <t>Queen Elizabeth CA</t>
  </si>
  <si>
    <t>Selous GR (Kingupira sector)</t>
  </si>
  <si>
    <t>Selous GR (Ilonga sector)</t>
  </si>
  <si>
    <t>Selous GR (Matambwe sector)</t>
  </si>
  <si>
    <t>Selous GR (Msolwa sector)</t>
  </si>
  <si>
    <t>Kgalagadi Transfontier Park</t>
  </si>
  <si>
    <t>Selous GR (Kalulu sector)</t>
  </si>
  <si>
    <t>Selous GR (Liwale sector)</t>
  </si>
  <si>
    <t>Selous GR (Miguruwe sector)</t>
  </si>
  <si>
    <t>Conservancies outside Maasai Mara NR</t>
  </si>
  <si>
    <t>Maasai Mara NR, adjacent conservancies</t>
  </si>
  <si>
    <t>Lake Nakuru NP</t>
  </si>
  <si>
    <t>Non-consumptive ecotourism, human settlements</t>
  </si>
  <si>
    <t>Gonarezhou NP</t>
  </si>
  <si>
    <t>Tsavo East &amp; West NP</t>
  </si>
  <si>
    <t>Hwange NP, adacent hunting zones</t>
  </si>
  <si>
    <t>Katavi NP</t>
  </si>
  <si>
    <t>Kainji Lake West NP</t>
  </si>
  <si>
    <t>Yankari GR</t>
  </si>
  <si>
    <t>Niokolo-Koba NP</t>
  </si>
  <si>
    <t>Kafue NP</t>
  </si>
  <si>
    <t>Maasai Mara (NR &amp; ranches)</t>
  </si>
  <si>
    <t>Moremi GR, WMAs NG33/34, livestock grazing areas</t>
  </si>
  <si>
    <t>Selous GR</t>
  </si>
  <si>
    <t>Ngorongoro CA (Crater)</t>
  </si>
  <si>
    <t>Kruger NP</t>
  </si>
  <si>
    <t>Park</t>
  </si>
  <si>
    <t>Game and livestock ranching</t>
  </si>
  <si>
    <t>Government-private management partnership</t>
  </si>
  <si>
    <t>% PA Sampled</t>
  </si>
  <si>
    <t>Communal land</t>
  </si>
  <si>
    <t>Government managed PA, Communal land</t>
  </si>
  <si>
    <t>II</t>
  </si>
  <si>
    <t>Ib</t>
  </si>
  <si>
    <t>IUCN Management Category**</t>
  </si>
  <si>
    <t>**</t>
  </si>
  <si>
    <t>Source: Protected Planet</t>
  </si>
  <si>
    <t>IV</t>
  </si>
  <si>
    <t>VI</t>
  </si>
  <si>
    <t>II, VI</t>
  </si>
  <si>
    <t>Kruger NP (Northern, low prey biomass area)</t>
  </si>
  <si>
    <t>Kruger NP (Northern, medium prey biomass area)</t>
  </si>
  <si>
    <t>Kruger NP (Southern, high prey biomass area)</t>
  </si>
  <si>
    <t>Kruger NP (Southern, very high prey biomass area)</t>
  </si>
  <si>
    <t>Soutpansberg</t>
  </si>
  <si>
    <t>Governmenet concession</t>
  </si>
  <si>
    <t>NP, unprotected village lands</t>
  </si>
  <si>
    <t>Ivindo-Lope</t>
  </si>
  <si>
    <t>Xonghile GR</t>
  </si>
  <si>
    <t>Okonjima NR</t>
  </si>
  <si>
    <t>NA (small fenced reserve)</t>
  </si>
  <si>
    <t>Governmenet managed PA</t>
  </si>
  <si>
    <t>Unprotected village lands</t>
  </si>
  <si>
    <t>iSimangaliso</t>
  </si>
  <si>
    <t>Southpansberg</t>
  </si>
  <si>
    <t>Private land, community conservancy</t>
  </si>
  <si>
    <t>Private &amp; communal land</t>
  </si>
  <si>
    <t>Udzungwa Mountains</t>
  </si>
  <si>
    <t>E</t>
  </si>
  <si>
    <t>Mazunga, Bubye Valley Conservancy</t>
  </si>
  <si>
    <t>Kwalusi, Bubye Valley Conservancy</t>
  </si>
  <si>
    <t>Private Reserve, community conservancy</t>
  </si>
  <si>
    <t>Bubye</t>
  </si>
  <si>
    <t>Western Cape</t>
  </si>
  <si>
    <t>Luangwa Valley</t>
  </si>
  <si>
    <t>Private Reserve, NPA</t>
  </si>
  <si>
    <t>Maputaland Conservation Unit</t>
  </si>
  <si>
    <t>Northern</t>
  </si>
  <si>
    <t>NR, Community conservancies</t>
  </si>
  <si>
    <t>Non-consumptive ecotourism, mining</t>
  </si>
  <si>
    <t>Governement managed PA, private land</t>
  </si>
  <si>
    <t>NP, Private Reserves</t>
  </si>
  <si>
    <t>Communal land, Private Reserve</t>
  </si>
  <si>
    <t>CP</t>
  </si>
  <si>
    <t>Communal land, private reserve</t>
  </si>
  <si>
    <t>KAZA</t>
  </si>
  <si>
    <t>Liuwa–Mussuma Transfrontier Conservation Area</t>
  </si>
  <si>
    <t>NPA, Private Reserve</t>
  </si>
  <si>
    <t>IUCN Management Category</t>
  </si>
  <si>
    <t>NP, Private Reserve</t>
  </si>
  <si>
    <t>Communal land, private land</t>
  </si>
  <si>
    <t>Save Valley Conservancy</t>
  </si>
  <si>
    <t>Community conservancies</t>
  </si>
  <si>
    <t>Unprotected village land</t>
  </si>
  <si>
    <t>Save Valley Conservancy (Private)</t>
  </si>
  <si>
    <t>Save Valley Conservancy (Resettlement)</t>
  </si>
  <si>
    <t>N</t>
  </si>
  <si>
    <t>Tuli Safari Area</t>
  </si>
  <si>
    <t>Tuli block</t>
  </si>
  <si>
    <t>Nama-Karoo</t>
  </si>
  <si>
    <t>Stratford et al.</t>
  </si>
  <si>
    <t>Bouba Ndjida block, Benoue</t>
  </si>
  <si>
    <t> 31.9414</t>
  </si>
  <si>
    <t> 31.2215</t>
  </si>
  <si>
    <t>Serengeti NP, Ngorongoro CA</t>
  </si>
  <si>
    <t>NP, CA</t>
  </si>
  <si>
    <t> 6.2254</t>
  </si>
  <si>
    <t>MBOMIPA WMA</t>
  </si>
  <si>
    <t>Ghanzi (CT Survey 1)</t>
  </si>
  <si>
    <t>Ghanzi (CT Survey 2)</t>
  </si>
  <si>
    <t>Ghanzi (CT Survey 3)</t>
  </si>
  <si>
    <t>Ghanzi (Mean of CT Surveys)</t>
  </si>
  <si>
    <t> 21.9378</t>
  </si>
  <si>
    <t>Ghanzi (Spoor Survey 1)</t>
  </si>
  <si>
    <t>Ghanzi (Spoor Survey 2)</t>
  </si>
  <si>
    <t>Ghanzi (Mean of spoor surveys)</t>
  </si>
  <si>
    <t> 21.8378</t>
  </si>
  <si>
    <t> 31.0856</t>
  </si>
  <si>
    <t> 31.9819</t>
  </si>
  <si>
    <t> 16.4033</t>
  </si>
  <si>
    <t> 34.8609</t>
  </si>
  <si>
    <t> 12.4017</t>
  </si>
  <si>
    <t> 23.2909</t>
  </si>
  <si>
    <t> 32.3322</t>
  </si>
  <si>
    <t>Eastern Cape</t>
  </si>
  <si>
    <t>Malawi</t>
  </si>
  <si>
    <t>Allen et al.</t>
  </si>
  <si>
    <t>Allen, M. L., Wang, S., Olson, L. O., Li, Q., &amp; Krofel, M. (2020). Counting cats for conservation: seasonal estimates of leopard density and drivers of distribution in the Serengeti. Biodiversity and Conservation, 1-18</t>
  </si>
  <si>
    <t>Davis et al.</t>
  </si>
  <si>
    <t>Kasungu NP</t>
  </si>
  <si>
    <t>Kasungu</t>
  </si>
  <si>
    <t>Davis, R. S., Stone, E. L., Gentle, L. K., Mgoola, W. O., Uzal, A., &amp; Yarnell, R. W. (2021). Spatial partial identity model reveals low densities of leopard and spotted hyaena in a miombo woodland. Journal of Zoology, 313(1), 43-53.</t>
  </si>
  <si>
    <t>Broekhuis et al.</t>
  </si>
  <si>
    <t>2015-2018</t>
  </si>
  <si>
    <t>Broekhuis, F., Elliot, N. B., Keiwua, K., Koinet, K., Macdonald, D. W., Mogensen, N., ... &amp; Gopalaswamy, A. M. (2021). Resource pulses influence the spatio‐temporal dynamics of a large carnivore population. Ecography, 44(3), 358-369.</t>
  </si>
  <si>
    <t xml:space="preserve">Linden et al. </t>
  </si>
  <si>
    <t>2003, 2013-2016</t>
  </si>
  <si>
    <t>Linden, D. W., Green, D. S., Chelysheva, E. V., Mandere, S. M., &amp; Dloniak, S. M. (2020). Challenges and opportunities in population monitoring of cheetahs. Population Ecology, 62(3), 341-352.</t>
  </si>
  <si>
    <t>Dagorne et al.</t>
  </si>
  <si>
    <t>2015-2019</t>
  </si>
  <si>
    <t>Dagorne, D., KantÃ, A., &amp; Rose, J. B. (2020). A citizen science approach to monitoring of the Lion Panthera leo (Carnivora: Felidae) population in Niokolo-Koba National Park, Senegal. Journal of Threatened Taxa, 12(1), 15091-15105.</t>
  </si>
  <si>
    <t>Williams et al.</t>
  </si>
  <si>
    <t>2015-2020</t>
  </si>
  <si>
    <t>2015-2021</t>
  </si>
  <si>
    <t>2015-2022</t>
  </si>
  <si>
    <t>2015-2023</t>
  </si>
  <si>
    <t>2015-2024</t>
  </si>
  <si>
    <t>2015-2025</t>
  </si>
  <si>
    <t>2015-2026</t>
  </si>
  <si>
    <t>2015-2027</t>
  </si>
  <si>
    <t>2015-2028</t>
  </si>
  <si>
    <t>2015-2029</t>
  </si>
  <si>
    <t>2015-2030</t>
  </si>
  <si>
    <t>2015-2031</t>
  </si>
  <si>
    <t>Atherstone Nature Reserve</t>
  </si>
  <si>
    <t>Dinokeng Game Reserve</t>
  </si>
  <si>
    <t>Ithala Game Reserve</t>
  </si>
  <si>
    <t>Khamab Kalahari Reserve</t>
  </si>
  <si>
    <t>KwaZulu Private Game Reserve</t>
  </si>
  <si>
    <t>Loskop Dam Nature Reserve</t>
  </si>
  <si>
    <t>Madikwe Game Reserve</t>
  </si>
  <si>
    <t>Pilanesberg National Park</t>
  </si>
  <si>
    <t>Songimvelo Game Reserve</t>
  </si>
  <si>
    <t>Venetia Limpopo Nature Reserve</t>
  </si>
  <si>
    <t>Wonderkop Nature Reserve</t>
  </si>
  <si>
    <t>Zingela Nature Reserve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</si>
  <si>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1-11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</si>
  <si>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1-12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</si>
  <si>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1-13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</si>
  <si>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1-14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</si>
  <si>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1-15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</si>
  <si>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1-16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</si>
  <si>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1-17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</si>
  <si>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1-18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</si>
  <si>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1-19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</si>
  <si>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1-20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</si>
  <si>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1-21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</si>
  <si>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1-22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</si>
  <si>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1-23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</si>
  <si>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1-24</t>
  </si>
  <si>
    <t>Williams, K. S., Williams, S. T., Welch, R. J., Marneweck, C. J., Mann, G. K., Pitman, R. T., ... &amp; Hill, R. A. (2021). Assumptions about fence permeability influence density estimates for brown hyaenas across South Africa. Scientific reports, 11(1), 1-25</t>
  </si>
  <si>
    <t>Califf, K. J., Green, D. S., Wagner, A. P., Scribner, K. T., Beatty, K., Wagner, M. E., &amp; Holekamp, K. E. (2020). Genetic relatedness and space use in two populations of striped hyenas (Hyaena hyaena). Journal of Mammalogy, 101(2), 361-372.</t>
  </si>
  <si>
    <t>Califf et al.</t>
  </si>
  <si>
    <t>2007-2009</t>
  </si>
  <si>
    <t>Shompole</t>
  </si>
  <si>
    <t>Southern rift</t>
  </si>
  <si>
    <t>Community managed area</t>
  </si>
  <si>
    <t>Searle, C. E., Smit, J., Strampelli, P., Mkuburo, L., Ikanda, D., Macdonald, D. W., ... &amp; Dickman, A. J. (2021). Leopard population density varies across habitats and management strategies in a mixed-use Tanzanian landscape. Biological Conservation, 257, 109120.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</si>
</sst>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5" tint="-0.249977111117893"/>
      <name val="Arial"/>
      <family val="2"/>
    </font>
    <font>
      <sz val="10"/>
      <color theme="5"/>
      <name val="Arial"/>
      <family val="2"/>
    </font>
    <font>
      <sz val="10"/>
      <color rgb="FF00B05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164" fontId="2" fillId="0" borderId="0" xfId="0" applyNumberFormat="1" applyFont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17" fontId="2" fillId="0" borderId="0" xfId="0" applyNumberFormat="1" applyFont="1"/>
    <xf numFmtId="49" fontId="2" fillId="0" borderId="0" xfId="0" applyNumberFormat="1" applyFont="1"/>
    <xf numFmtId="0" fontId="6" fillId="0" borderId="0" xfId="0" applyFont="1"/>
    <xf numFmtId="165" fontId="2" fillId="0" borderId="0" xfId="0" applyNumberFormat="1" applyFont="1"/>
    <xf numFmtId="2" fontId="2" fillId="0" borderId="0" xfId="0" applyNumberFormat="1" applyFont="1"/>
    <xf numFmtId="165" fontId="6" fillId="0" borderId="0" xfId="0" applyNumberFormat="1" applyFont="1"/>
    <xf numFmtId="3" fontId="2" fillId="0" borderId="0" xfId="0" applyNumberFormat="1" applyFont="1"/>
    <xf numFmtId="166" fontId="2" fillId="0" borderId="0" xfId="0" applyNumberFormat="1" applyFont="1" applyBorder="1" applyAlignment="1">
      <alignment vertical="center"/>
    </xf>
    <xf numFmtId="166" fontId="2" fillId="0" borderId="0" xfId="0" applyNumberFormat="1" applyFont="1"/>
    <xf numFmtId="0" fontId="7" fillId="0" borderId="0" xfId="0" applyFont="1" applyAlignment="1">
      <alignment horizontal="left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8"/>
  <sheetViews>
    <sheetView topLeftCell="E22" zoomScale="80" zoomScaleNormal="80" workbookViewId="0">
      <selection activeCell="E25" sqref="E25"/>
    </sheetView>
  </sheetViews>
  <sheetFormatPr defaultRowHeight="12.5" x14ac:dyDescent="0.25"/>
  <cols>
    <col min="1" max="1" width="13.26953125" style="2" customWidth="1"/>
    <col min="2" max="2" width="18.54296875" style="2" bestFit="1" customWidth="1"/>
    <col min="3" max="3" width="15.1796875" style="2" bestFit="1" customWidth="1"/>
    <col min="4" max="4" width="13.1796875" style="2" bestFit="1" customWidth="1"/>
    <col min="5" max="5" width="11.26953125" style="2" bestFit="1" customWidth="1"/>
    <col min="6" max="6" width="11.26953125" style="2" customWidth="1"/>
    <col min="7" max="7" width="29.36328125" style="2" customWidth="1"/>
    <col min="8" max="8" width="23.81640625" style="2" customWidth="1"/>
    <col min="9" max="9" width="12.36328125" style="2" bestFit="1" customWidth="1"/>
    <col min="10" max="10" width="12.36328125" style="2" customWidth="1"/>
    <col min="11" max="11" width="29.7265625" style="2" customWidth="1"/>
    <col min="12" max="12" width="39.54296875" style="2" bestFit="1" customWidth="1"/>
    <col min="13" max="13" width="21.6328125" style="2" bestFit="1" customWidth="1"/>
    <col min="14" max="18" width="8.7265625" style="2"/>
    <col min="19" max="19" width="9.1796875" style="2" bestFit="1" customWidth="1"/>
    <col min="20" max="20" width="9.1796875" style="2" customWidth="1"/>
    <col min="21" max="16384" width="8.7265625" style="2"/>
  </cols>
  <sheetData>
    <row r="1" spans="1:43" ht="13" x14ac:dyDescent="0.3">
      <c r="A1" s="1" t="s">
        <v>168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309</v>
      </c>
      <c r="G1" s="1" t="s">
        <v>319</v>
      </c>
      <c r="H1" s="1" t="s">
        <v>313</v>
      </c>
      <c r="I1" s="1" t="s">
        <v>17</v>
      </c>
      <c r="J1" s="1" t="s">
        <v>551</v>
      </c>
      <c r="K1" s="1" t="s">
        <v>510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508</v>
      </c>
      <c r="Q1" s="1" t="s">
        <v>512</v>
      </c>
      <c r="R1" s="20" t="s">
        <v>546</v>
      </c>
      <c r="S1" s="20" t="s">
        <v>603</v>
      </c>
      <c r="T1" s="20" t="s">
        <v>575</v>
      </c>
      <c r="U1" s="1" t="s">
        <v>3</v>
      </c>
      <c r="AQ1" s="1"/>
    </row>
    <row r="2" spans="1:43" x14ac:dyDescent="0.25">
      <c r="A2" s="2">
        <v>9</v>
      </c>
      <c r="B2" s="2" t="s">
        <v>125</v>
      </c>
      <c r="C2" s="2">
        <v>2004</v>
      </c>
      <c r="D2" s="2">
        <v>2007</v>
      </c>
      <c r="E2" s="2" t="s">
        <v>43</v>
      </c>
      <c r="F2" s="2" t="s">
        <v>494</v>
      </c>
      <c r="G2" s="2" t="s">
        <v>476</v>
      </c>
      <c r="H2" s="2" t="s">
        <v>317</v>
      </c>
      <c r="I2" s="2" t="s">
        <v>12</v>
      </c>
      <c r="J2" s="2" t="s">
        <v>549</v>
      </c>
      <c r="K2" s="2" t="s">
        <v>515</v>
      </c>
      <c r="L2" s="2" t="s">
        <v>18</v>
      </c>
      <c r="M2" s="2" t="s">
        <v>46</v>
      </c>
      <c r="N2" s="2">
        <v>2.8</v>
      </c>
      <c r="O2" s="2" t="s">
        <v>98</v>
      </c>
      <c r="P2" s="2">
        <v>2200</v>
      </c>
      <c r="Q2" s="2">
        <v>491</v>
      </c>
      <c r="R2" s="13">
        <f>Q2/P2*100</f>
        <v>22.318181818181817</v>
      </c>
      <c r="S2" s="2">
        <v>8.6420999999999992</v>
      </c>
      <c r="T2" s="2">
        <v>14.5655</v>
      </c>
      <c r="U2" s="2" t="s">
        <v>126</v>
      </c>
    </row>
    <row r="3" spans="1:43" x14ac:dyDescent="0.25">
      <c r="A3" s="2">
        <v>18</v>
      </c>
      <c r="B3" s="2" t="s">
        <v>36</v>
      </c>
      <c r="C3" s="2" t="s">
        <v>40</v>
      </c>
      <c r="D3" s="2">
        <v>2011</v>
      </c>
      <c r="E3" s="2" t="s">
        <v>43</v>
      </c>
      <c r="F3" s="2" t="s">
        <v>494</v>
      </c>
      <c r="G3" s="2" t="s">
        <v>221</v>
      </c>
      <c r="H3" s="2" t="s">
        <v>317</v>
      </c>
      <c r="I3" s="2" t="s">
        <v>222</v>
      </c>
      <c r="J3" s="2" t="s">
        <v>50</v>
      </c>
      <c r="K3" s="2" t="s">
        <v>515</v>
      </c>
      <c r="L3" s="2" t="s">
        <v>113</v>
      </c>
      <c r="M3" s="2" t="s">
        <v>39</v>
      </c>
      <c r="N3" s="2">
        <v>0.56000000000000005</v>
      </c>
      <c r="O3" s="2" t="s">
        <v>59</v>
      </c>
      <c r="P3" s="2">
        <v>15814</v>
      </c>
      <c r="Q3" s="2">
        <v>15814</v>
      </c>
      <c r="R3" s="13">
        <f>Q3/P3*100</f>
        <v>100</v>
      </c>
      <c r="S3" s="2">
        <v>8.1019000000000005</v>
      </c>
      <c r="T3" s="2">
        <v>13.190770000000001</v>
      </c>
      <c r="U3" s="2" t="s">
        <v>41</v>
      </c>
    </row>
    <row r="4" spans="1:43" x14ac:dyDescent="0.25">
      <c r="A4" s="2">
        <v>18</v>
      </c>
      <c r="B4" s="2" t="s">
        <v>36</v>
      </c>
      <c r="C4" s="2" t="s">
        <v>40</v>
      </c>
      <c r="D4" s="2">
        <v>2011</v>
      </c>
      <c r="E4" s="2" t="s">
        <v>43</v>
      </c>
      <c r="F4" s="2" t="s">
        <v>494</v>
      </c>
      <c r="G4" s="2" t="s">
        <v>220</v>
      </c>
      <c r="H4" s="2" t="s">
        <v>317</v>
      </c>
      <c r="I4" s="2" t="s">
        <v>12</v>
      </c>
      <c r="J4" s="2" t="s">
        <v>549</v>
      </c>
      <c r="K4" s="2" t="s">
        <v>515</v>
      </c>
      <c r="L4" s="2" t="s">
        <v>18</v>
      </c>
      <c r="M4" s="2" t="s">
        <v>39</v>
      </c>
      <c r="N4" s="2">
        <v>1.81</v>
      </c>
      <c r="O4" s="2" t="s">
        <v>59</v>
      </c>
      <c r="P4" s="2">
        <v>7580</v>
      </c>
      <c r="Q4" s="2">
        <v>7580</v>
      </c>
      <c r="R4" s="13">
        <f>Q4/P4*100</f>
        <v>100</v>
      </c>
      <c r="S4" s="2">
        <v>8.3085000000000004</v>
      </c>
      <c r="T4" s="2">
        <v>14.066800000000001</v>
      </c>
      <c r="U4" s="2" t="s">
        <v>41</v>
      </c>
    </row>
    <row r="5" spans="1:43" x14ac:dyDescent="0.25">
      <c r="A5" s="2">
        <v>34</v>
      </c>
      <c r="B5" s="2" t="s">
        <v>225</v>
      </c>
      <c r="C5" s="2" t="s">
        <v>34</v>
      </c>
      <c r="D5" s="2">
        <v>2015</v>
      </c>
      <c r="E5" s="2" t="s">
        <v>43</v>
      </c>
      <c r="F5" s="2" t="s">
        <v>494</v>
      </c>
      <c r="G5" s="2" t="s">
        <v>231</v>
      </c>
      <c r="H5" s="2" t="s">
        <v>317</v>
      </c>
      <c r="I5" s="2" t="s">
        <v>222</v>
      </c>
      <c r="J5" s="2" t="s">
        <v>50</v>
      </c>
      <c r="K5" s="2" t="s">
        <v>515</v>
      </c>
      <c r="L5" s="2" t="s">
        <v>113</v>
      </c>
      <c r="M5" s="2" t="s">
        <v>39</v>
      </c>
      <c r="N5" s="2">
        <v>1.05</v>
      </c>
      <c r="O5" s="2" t="s">
        <v>129</v>
      </c>
      <c r="P5" s="2">
        <v>16904</v>
      </c>
      <c r="Q5" s="2">
        <v>16904</v>
      </c>
      <c r="R5" s="13">
        <f>Q5/P5*100</f>
        <v>100</v>
      </c>
      <c r="S5" s="2">
        <v>8.3684999999999992</v>
      </c>
      <c r="T5" s="2">
        <v>13.868</v>
      </c>
      <c r="U5" s="2" t="s">
        <v>379</v>
      </c>
    </row>
    <row r="6" spans="1:43" x14ac:dyDescent="0.25">
      <c r="A6" s="2">
        <v>34</v>
      </c>
      <c r="B6" s="2" t="s">
        <v>225</v>
      </c>
      <c r="C6" s="2" t="s">
        <v>34</v>
      </c>
      <c r="D6" s="2">
        <v>2015</v>
      </c>
      <c r="E6" s="2" t="s">
        <v>43</v>
      </c>
      <c r="F6" s="2" t="s">
        <v>494</v>
      </c>
      <c r="G6" s="2" t="s">
        <v>230</v>
      </c>
      <c r="H6" s="2" t="s">
        <v>317</v>
      </c>
      <c r="I6" s="2" t="s">
        <v>12</v>
      </c>
      <c r="J6" s="2" t="s">
        <v>549</v>
      </c>
      <c r="K6" s="2" t="s">
        <v>515</v>
      </c>
      <c r="L6" s="2" t="s">
        <v>18</v>
      </c>
      <c r="M6" s="2" t="s">
        <v>39</v>
      </c>
      <c r="N6" s="2">
        <v>0.99</v>
      </c>
      <c r="O6" s="2" t="s">
        <v>129</v>
      </c>
      <c r="P6" s="2">
        <v>7300</v>
      </c>
      <c r="Q6" s="2">
        <v>7300</v>
      </c>
      <c r="R6" s="13">
        <f>Q6/P6*100</f>
        <v>100</v>
      </c>
      <c r="S6" s="2">
        <v>8.3684999999999992</v>
      </c>
      <c r="T6" s="2">
        <v>13.868</v>
      </c>
      <c r="U6" s="2" t="s">
        <v>379</v>
      </c>
    </row>
    <row r="7" spans="1:43" x14ac:dyDescent="0.25">
      <c r="A7" s="2">
        <v>34</v>
      </c>
      <c r="B7" s="2" t="s">
        <v>225</v>
      </c>
      <c r="C7" s="2" t="s">
        <v>34</v>
      </c>
      <c r="D7" s="2">
        <v>2015</v>
      </c>
      <c r="E7" s="2" t="s">
        <v>43</v>
      </c>
      <c r="F7" s="2" t="s">
        <v>494</v>
      </c>
      <c r="G7" s="2" t="s">
        <v>227</v>
      </c>
      <c r="H7" s="2" t="s">
        <v>317</v>
      </c>
      <c r="I7" s="2" t="s">
        <v>37</v>
      </c>
      <c r="J7" s="2" t="s">
        <v>50</v>
      </c>
      <c r="K7" s="2" t="s">
        <v>515</v>
      </c>
      <c r="L7" s="2" t="s">
        <v>113</v>
      </c>
      <c r="M7" s="2" t="s">
        <v>39</v>
      </c>
      <c r="N7" s="2">
        <v>1.28</v>
      </c>
      <c r="O7" s="2" t="s">
        <v>129</v>
      </c>
      <c r="P7" s="2">
        <v>6388</v>
      </c>
      <c r="Q7" s="2">
        <v>6388</v>
      </c>
      <c r="R7" s="13">
        <f>Q7/P7*100</f>
        <v>100</v>
      </c>
      <c r="S7" s="2">
        <v>8.3684999999999992</v>
      </c>
      <c r="T7" s="2">
        <v>13.868</v>
      </c>
      <c r="U7" s="2" t="s">
        <v>379</v>
      </c>
    </row>
    <row r="8" spans="1:43" x14ac:dyDescent="0.25">
      <c r="A8" s="2">
        <v>34</v>
      </c>
      <c r="B8" s="2" t="s">
        <v>225</v>
      </c>
      <c r="C8" s="2" t="s">
        <v>34</v>
      </c>
      <c r="D8" s="2">
        <v>2015</v>
      </c>
      <c r="E8" s="2" t="s">
        <v>43</v>
      </c>
      <c r="F8" s="2" t="s">
        <v>494</v>
      </c>
      <c r="G8" s="2" t="s">
        <v>229</v>
      </c>
      <c r="H8" s="2" t="s">
        <v>317</v>
      </c>
      <c r="I8" s="2" t="s">
        <v>37</v>
      </c>
      <c r="J8" s="2" t="s">
        <v>549</v>
      </c>
      <c r="K8" s="2" t="s">
        <v>515</v>
      </c>
      <c r="L8" s="2" t="s">
        <v>38</v>
      </c>
      <c r="M8" s="2" t="s">
        <v>39</v>
      </c>
      <c r="N8" s="2">
        <v>1.03</v>
      </c>
      <c r="O8" s="2" t="s">
        <v>59</v>
      </c>
      <c r="P8" s="2">
        <v>24204</v>
      </c>
      <c r="Q8" s="2">
        <v>24204</v>
      </c>
      <c r="R8" s="13">
        <f>Q8/P8*100</f>
        <v>100</v>
      </c>
      <c r="S8" s="2">
        <v>8.3684999999999992</v>
      </c>
      <c r="T8" s="2">
        <v>13.868</v>
      </c>
      <c r="U8" s="2" t="s">
        <v>379</v>
      </c>
    </row>
    <row r="9" spans="1:43" x14ac:dyDescent="0.25">
      <c r="A9" s="2">
        <v>34</v>
      </c>
      <c r="B9" s="2" t="s">
        <v>225</v>
      </c>
      <c r="C9" s="2" t="s">
        <v>34</v>
      </c>
      <c r="D9" s="2">
        <v>2015</v>
      </c>
      <c r="E9" s="2" t="s">
        <v>43</v>
      </c>
      <c r="F9" s="2" t="s">
        <v>494</v>
      </c>
      <c r="G9" s="2" t="s">
        <v>608</v>
      </c>
      <c r="H9" s="2" t="s">
        <v>317</v>
      </c>
      <c r="I9" s="2" t="s">
        <v>37</v>
      </c>
      <c r="J9" s="2" t="s">
        <v>50</v>
      </c>
      <c r="K9" s="2" t="s">
        <v>515</v>
      </c>
      <c r="L9" s="2" t="s">
        <v>113</v>
      </c>
      <c r="M9" s="2" t="s">
        <v>39</v>
      </c>
      <c r="N9" s="2">
        <v>0.59</v>
      </c>
      <c r="O9" s="2" t="s">
        <v>129</v>
      </c>
      <c r="P9" s="2">
        <v>9739</v>
      </c>
      <c r="Q9" s="2">
        <v>9739</v>
      </c>
      <c r="R9" s="13">
        <f>Q9/P9*100</f>
        <v>100</v>
      </c>
      <c r="S9" s="2">
        <v>8.6420999999999992</v>
      </c>
      <c r="T9" s="2">
        <v>14.5655</v>
      </c>
      <c r="U9" s="2" t="s">
        <v>379</v>
      </c>
    </row>
    <row r="10" spans="1:43" x14ac:dyDescent="0.25">
      <c r="A10" s="2">
        <v>34</v>
      </c>
      <c r="B10" s="2" t="s">
        <v>225</v>
      </c>
      <c r="C10" s="2" t="s">
        <v>34</v>
      </c>
      <c r="D10" s="2">
        <v>2015</v>
      </c>
      <c r="E10" s="2" t="s">
        <v>43</v>
      </c>
      <c r="F10" s="2" t="s">
        <v>494</v>
      </c>
      <c r="G10" s="2" t="s">
        <v>226</v>
      </c>
      <c r="H10" s="2" t="s">
        <v>317</v>
      </c>
      <c r="I10" s="2" t="s">
        <v>37</v>
      </c>
      <c r="J10" s="2" t="s">
        <v>50</v>
      </c>
      <c r="K10" s="2" t="s">
        <v>515</v>
      </c>
      <c r="L10" s="2" t="s">
        <v>113</v>
      </c>
      <c r="M10" s="2" t="s">
        <v>39</v>
      </c>
      <c r="N10" s="2">
        <v>1.39</v>
      </c>
      <c r="O10" s="2" t="s">
        <v>129</v>
      </c>
      <c r="P10" s="2">
        <v>8077</v>
      </c>
      <c r="Q10" s="2">
        <v>8077</v>
      </c>
      <c r="R10" s="13">
        <f>Q10/P10*100</f>
        <v>100</v>
      </c>
      <c r="S10" s="2">
        <v>8.1935000000000002</v>
      </c>
      <c r="T10" s="2">
        <v>12.7135</v>
      </c>
      <c r="U10" s="2" t="s">
        <v>379</v>
      </c>
    </row>
    <row r="11" spans="1:43" x14ac:dyDescent="0.25">
      <c r="A11" s="2">
        <v>43</v>
      </c>
      <c r="B11" s="2" t="s">
        <v>475</v>
      </c>
      <c r="C11" s="2">
        <v>2014</v>
      </c>
      <c r="D11" s="2">
        <v>2018</v>
      </c>
      <c r="E11" s="2" t="s">
        <v>43</v>
      </c>
      <c r="F11" s="2" t="s">
        <v>494</v>
      </c>
      <c r="G11" s="2" t="s">
        <v>476</v>
      </c>
      <c r="H11" s="2" t="s">
        <v>317</v>
      </c>
      <c r="I11" s="2" t="s">
        <v>12</v>
      </c>
      <c r="J11" s="2" t="s">
        <v>549</v>
      </c>
      <c r="K11" s="2" t="s">
        <v>515</v>
      </c>
      <c r="L11" s="2" t="s">
        <v>18</v>
      </c>
      <c r="M11" s="2" t="s">
        <v>46</v>
      </c>
      <c r="N11" s="2">
        <v>6.1</v>
      </c>
      <c r="O11" s="2" t="s">
        <v>59</v>
      </c>
      <c r="P11" s="2">
        <v>2200</v>
      </c>
      <c r="Q11" s="2">
        <v>412</v>
      </c>
      <c r="R11" s="13">
        <f>Q11/P11*100</f>
        <v>18.72727272727273</v>
      </c>
      <c r="S11" s="2">
        <v>8.5413999999999994</v>
      </c>
      <c r="T11" s="2">
        <v>14.575100000000001</v>
      </c>
      <c r="U11" s="2" t="s">
        <v>478</v>
      </c>
    </row>
    <row r="12" spans="1:43" x14ac:dyDescent="0.25">
      <c r="A12" s="2">
        <v>16</v>
      </c>
      <c r="B12" s="2" t="s">
        <v>364</v>
      </c>
      <c r="C12" s="2" t="s">
        <v>141</v>
      </c>
      <c r="D12" s="2">
        <v>2010</v>
      </c>
      <c r="E12" s="2" t="s">
        <v>43</v>
      </c>
      <c r="F12" s="2" t="s">
        <v>494</v>
      </c>
      <c r="G12" s="2" t="s">
        <v>365</v>
      </c>
      <c r="H12" s="2" t="s">
        <v>366</v>
      </c>
      <c r="I12" s="2" t="s">
        <v>12</v>
      </c>
      <c r="J12" s="2" t="s">
        <v>549</v>
      </c>
      <c r="K12" s="2" t="s">
        <v>515</v>
      </c>
      <c r="L12" s="2" t="s">
        <v>18</v>
      </c>
      <c r="M12" s="2" t="s">
        <v>58</v>
      </c>
      <c r="N12" s="2">
        <v>1.24</v>
      </c>
      <c r="O12" s="2" t="s">
        <v>129</v>
      </c>
      <c r="P12" s="2">
        <v>1700</v>
      </c>
      <c r="Q12" s="2">
        <v>1700</v>
      </c>
      <c r="R12" s="13">
        <f>Q12/P12*100</f>
        <v>100</v>
      </c>
      <c r="S12" s="2">
        <v>11.333299999999999</v>
      </c>
      <c r="T12" s="2">
        <v>14.666700000000001</v>
      </c>
      <c r="U12" s="2" t="s">
        <v>367</v>
      </c>
    </row>
    <row r="13" spans="1:43" x14ac:dyDescent="0.25">
      <c r="A13" s="2">
        <v>51</v>
      </c>
      <c r="B13" s="2" t="s">
        <v>503</v>
      </c>
      <c r="C13" s="2">
        <v>2017</v>
      </c>
      <c r="D13" s="2">
        <v>2020</v>
      </c>
      <c r="E13" s="2" t="s">
        <v>504</v>
      </c>
      <c r="F13" s="2" t="s">
        <v>494</v>
      </c>
      <c r="G13" s="2" t="s">
        <v>505</v>
      </c>
      <c r="H13" s="2" t="s">
        <v>506</v>
      </c>
      <c r="I13" s="2" t="s">
        <v>335</v>
      </c>
      <c r="J13" s="2" t="s">
        <v>50</v>
      </c>
      <c r="K13" s="2" t="s">
        <v>545</v>
      </c>
      <c r="L13" s="2" t="s">
        <v>26</v>
      </c>
      <c r="M13" s="2" t="s">
        <v>46</v>
      </c>
      <c r="N13" s="2">
        <v>0.4</v>
      </c>
      <c r="O13" s="2" t="s">
        <v>98</v>
      </c>
      <c r="P13" s="2">
        <v>19846</v>
      </c>
      <c r="Q13" s="2">
        <f>27*57</f>
        <v>1539</v>
      </c>
      <c r="R13" s="13">
        <f>Q13/P13*100</f>
        <v>7.7547112768316033</v>
      </c>
      <c r="S13" s="2">
        <v>6.2085999999999997</v>
      </c>
      <c r="T13" s="2">
        <v>24.1187</v>
      </c>
      <c r="U13" s="2" t="s">
        <v>507</v>
      </c>
    </row>
    <row r="14" spans="1:43" x14ac:dyDescent="0.25">
      <c r="A14" s="2">
        <v>51</v>
      </c>
      <c r="B14" s="2" t="s">
        <v>503</v>
      </c>
      <c r="C14" s="2">
        <v>2012</v>
      </c>
      <c r="D14" s="2">
        <v>2020</v>
      </c>
      <c r="E14" s="2" t="s">
        <v>504</v>
      </c>
      <c r="F14" s="2" t="s">
        <v>494</v>
      </c>
      <c r="G14" s="2" t="s">
        <v>505</v>
      </c>
      <c r="H14" s="2" t="s">
        <v>506</v>
      </c>
      <c r="I14" s="2" t="s">
        <v>335</v>
      </c>
      <c r="J14" s="2" t="s">
        <v>50</v>
      </c>
      <c r="K14" s="2" t="s">
        <v>545</v>
      </c>
      <c r="L14" s="2" t="s">
        <v>26</v>
      </c>
      <c r="M14" s="2" t="s">
        <v>388</v>
      </c>
      <c r="N14" s="2">
        <v>0.2</v>
      </c>
      <c r="O14" s="2" t="s">
        <v>98</v>
      </c>
      <c r="P14" s="2">
        <v>19846</v>
      </c>
      <c r="Q14" s="2">
        <v>6000</v>
      </c>
      <c r="R14" s="13">
        <f>Q14/P14*100</f>
        <v>30.232792502267458</v>
      </c>
      <c r="S14" s="2">
        <v>6.2085999999999997</v>
      </c>
      <c r="T14" s="2">
        <v>24.1187</v>
      </c>
      <c r="U14" s="2" t="s">
        <v>507</v>
      </c>
    </row>
    <row r="15" spans="1:43" x14ac:dyDescent="0.25">
      <c r="A15" s="2">
        <v>51</v>
      </c>
      <c r="B15" s="2" t="s">
        <v>503</v>
      </c>
      <c r="C15" s="2">
        <v>2012</v>
      </c>
      <c r="D15" s="2">
        <v>2020</v>
      </c>
      <c r="E15" s="2" t="s">
        <v>504</v>
      </c>
      <c r="F15" s="2" t="s">
        <v>494</v>
      </c>
      <c r="G15" s="2" t="s">
        <v>505</v>
      </c>
      <c r="H15" s="2" t="s">
        <v>506</v>
      </c>
      <c r="I15" s="2" t="s">
        <v>335</v>
      </c>
      <c r="J15" s="2" t="s">
        <v>50</v>
      </c>
      <c r="K15" s="2" t="s">
        <v>545</v>
      </c>
      <c r="L15" s="2" t="s">
        <v>26</v>
      </c>
      <c r="M15" s="2" t="s">
        <v>39</v>
      </c>
      <c r="N15" s="2">
        <v>2.8</v>
      </c>
      <c r="O15" s="2" t="s">
        <v>98</v>
      </c>
      <c r="P15" s="2">
        <v>19846</v>
      </c>
      <c r="Q15" s="2">
        <v>6000</v>
      </c>
      <c r="R15" s="13">
        <f>Q15/P15*100</f>
        <v>30.232792502267458</v>
      </c>
      <c r="S15" s="2">
        <v>6.2085999999999997</v>
      </c>
      <c r="T15" s="2">
        <v>24.1187</v>
      </c>
      <c r="U15" s="2" t="s">
        <v>507</v>
      </c>
    </row>
    <row r="16" spans="1:43" x14ac:dyDescent="0.25">
      <c r="A16" s="2">
        <v>27</v>
      </c>
      <c r="B16" s="2" t="s">
        <v>114</v>
      </c>
      <c r="C16" s="2">
        <v>2009</v>
      </c>
      <c r="D16" s="2">
        <v>2014</v>
      </c>
      <c r="E16" s="2" t="s">
        <v>115</v>
      </c>
      <c r="F16" s="2" t="s">
        <v>312</v>
      </c>
      <c r="G16" s="2" t="s">
        <v>328</v>
      </c>
      <c r="H16" s="2" t="s">
        <v>116</v>
      </c>
      <c r="I16" s="2" t="s">
        <v>12</v>
      </c>
      <c r="J16" s="2" t="s">
        <v>549</v>
      </c>
      <c r="K16" s="2" t="s">
        <v>515</v>
      </c>
      <c r="L16" s="2" t="s">
        <v>18</v>
      </c>
      <c r="M16" s="2" t="s">
        <v>46</v>
      </c>
      <c r="N16" s="4" t="s">
        <v>117</v>
      </c>
      <c r="O16" s="2" t="s">
        <v>98</v>
      </c>
      <c r="P16" s="2">
        <v>436</v>
      </c>
      <c r="Q16" s="2">
        <v>155</v>
      </c>
      <c r="R16" s="13">
        <f>Q16/P16*100</f>
        <v>35.550458715596328</v>
      </c>
      <c r="S16" s="2">
        <v>5.9335000000000004</v>
      </c>
      <c r="T16" s="2">
        <v>37.681199999999997</v>
      </c>
      <c r="U16" s="2" t="s">
        <v>118</v>
      </c>
    </row>
    <row r="17" spans="1:21" x14ac:dyDescent="0.25">
      <c r="A17" s="2">
        <v>53</v>
      </c>
      <c r="B17" s="2" t="s">
        <v>375</v>
      </c>
      <c r="C17" s="2">
        <v>2017</v>
      </c>
      <c r="D17" s="2">
        <v>2020</v>
      </c>
      <c r="E17" s="2" t="s">
        <v>15</v>
      </c>
      <c r="F17" s="2" t="s">
        <v>312</v>
      </c>
      <c r="G17" s="2" t="s">
        <v>528</v>
      </c>
      <c r="H17" s="2" t="s">
        <v>330</v>
      </c>
      <c r="I17" s="2" t="s">
        <v>12</v>
      </c>
      <c r="J17" s="2" t="s">
        <v>549</v>
      </c>
      <c r="K17" s="2" t="s">
        <v>515</v>
      </c>
      <c r="L17" s="2" t="s">
        <v>18</v>
      </c>
      <c r="M17" s="2" t="s">
        <v>19</v>
      </c>
      <c r="N17" s="2">
        <v>6.75</v>
      </c>
      <c r="O17" s="2" t="s">
        <v>20</v>
      </c>
      <c r="P17" s="2">
        <v>188</v>
      </c>
      <c r="Q17" s="2">
        <v>135</v>
      </c>
      <c r="R17" s="13">
        <f>Q17/P17*100</f>
        <v>71.808510638297875</v>
      </c>
      <c r="S17" s="2">
        <v>-0.42749999999999999</v>
      </c>
      <c r="T17" s="2">
        <v>36.087400000000002</v>
      </c>
      <c r="U17" s="2" t="s">
        <v>91</v>
      </c>
    </row>
    <row r="18" spans="1:21" x14ac:dyDescent="0.25">
      <c r="A18" s="2">
        <v>2</v>
      </c>
      <c r="B18" s="2" t="s">
        <v>331</v>
      </c>
      <c r="C18" s="2" t="s">
        <v>332</v>
      </c>
      <c r="D18" s="2">
        <v>2002</v>
      </c>
      <c r="E18" s="2" t="s">
        <v>15</v>
      </c>
      <c r="F18" s="2" t="s">
        <v>312</v>
      </c>
      <c r="G18" s="2" t="s">
        <v>333</v>
      </c>
      <c r="H18" s="2" t="s">
        <v>314</v>
      </c>
      <c r="I18" s="2" t="s">
        <v>16</v>
      </c>
      <c r="J18" s="2" t="s">
        <v>549</v>
      </c>
      <c r="K18" s="2" t="s">
        <v>515</v>
      </c>
      <c r="L18" s="2" t="s">
        <v>18</v>
      </c>
      <c r="M18" s="2" t="s">
        <v>58</v>
      </c>
      <c r="N18" s="2">
        <v>35.200000000000003</v>
      </c>
      <c r="O18" s="2" t="s">
        <v>342</v>
      </c>
      <c r="P18" s="2">
        <v>1530</v>
      </c>
      <c r="Q18" s="2">
        <v>1530</v>
      </c>
      <c r="R18" s="13">
        <f>Q18/P18*100</f>
        <v>100</v>
      </c>
      <c r="S18" s="2">
        <v>-1.5668</v>
      </c>
      <c r="T18" s="2">
        <v>35.1526</v>
      </c>
      <c r="U18" s="2" t="s">
        <v>336</v>
      </c>
    </row>
    <row r="19" spans="1:21" x14ac:dyDescent="0.25">
      <c r="A19" s="2">
        <v>7</v>
      </c>
      <c r="B19" s="2" t="s">
        <v>101</v>
      </c>
      <c r="C19" s="2">
        <v>2003</v>
      </c>
      <c r="D19" s="2">
        <v>2005</v>
      </c>
      <c r="E19" s="2" t="s">
        <v>15</v>
      </c>
      <c r="F19" s="2" t="s">
        <v>312</v>
      </c>
      <c r="G19" s="2" t="s">
        <v>538</v>
      </c>
      <c r="H19" s="2" t="s">
        <v>314</v>
      </c>
      <c r="I19" s="2" t="s">
        <v>585</v>
      </c>
      <c r="J19" s="2" t="s">
        <v>556</v>
      </c>
      <c r="K19" s="2" t="s">
        <v>548</v>
      </c>
      <c r="L19" s="2" t="s">
        <v>26</v>
      </c>
      <c r="M19" s="2" t="s">
        <v>46</v>
      </c>
      <c r="N19" s="2">
        <v>23.2</v>
      </c>
      <c r="O19" s="2" t="s">
        <v>59</v>
      </c>
      <c r="P19" s="2">
        <v>2645</v>
      </c>
      <c r="Q19" s="2">
        <v>687</v>
      </c>
      <c r="R19" s="13">
        <f>Q19/P19*100</f>
        <v>25.973534971644614</v>
      </c>
      <c r="S19" s="2">
        <v>-1.4838</v>
      </c>
      <c r="T19" s="2">
        <v>34.990900000000003</v>
      </c>
      <c r="U19" s="2" t="s">
        <v>102</v>
      </c>
    </row>
    <row r="20" spans="1:21" x14ac:dyDescent="0.25">
      <c r="A20" s="2">
        <v>7</v>
      </c>
      <c r="B20" s="2" t="s">
        <v>101</v>
      </c>
      <c r="C20" s="2">
        <v>2003</v>
      </c>
      <c r="D20" s="2">
        <v>2005</v>
      </c>
      <c r="E20" s="2" t="s">
        <v>15</v>
      </c>
      <c r="F20" s="2" t="s">
        <v>312</v>
      </c>
      <c r="G20" s="2" t="s">
        <v>239</v>
      </c>
      <c r="H20" s="2" t="s">
        <v>314</v>
      </c>
      <c r="I20" s="2" t="s">
        <v>599</v>
      </c>
      <c r="J20" s="2" t="s">
        <v>555</v>
      </c>
      <c r="K20" s="2" t="s">
        <v>547</v>
      </c>
      <c r="L20" s="2" t="s">
        <v>26</v>
      </c>
      <c r="M20" s="2" t="s">
        <v>46</v>
      </c>
      <c r="N20" s="2">
        <v>4.5999999999999996</v>
      </c>
      <c r="O20" s="2" t="s">
        <v>59</v>
      </c>
      <c r="P20" s="2">
        <v>1120</v>
      </c>
      <c r="Q20" s="2">
        <v>255</v>
      </c>
      <c r="R20" s="13">
        <f>Q20/P20*100</f>
        <v>22.767857142857142</v>
      </c>
      <c r="S20" s="2">
        <v>-1.3113999999999999</v>
      </c>
      <c r="T20" s="12">
        <v>35.237000000000002</v>
      </c>
      <c r="U20" s="2" t="s">
        <v>102</v>
      </c>
    </row>
    <row r="21" spans="1:21" x14ac:dyDescent="0.25">
      <c r="A21" s="2">
        <v>7</v>
      </c>
      <c r="B21" s="2" t="s">
        <v>101</v>
      </c>
      <c r="C21" s="2">
        <v>2003</v>
      </c>
      <c r="D21" s="2">
        <v>2005</v>
      </c>
      <c r="E21" s="2" t="s">
        <v>15</v>
      </c>
      <c r="F21" s="2" t="s">
        <v>312</v>
      </c>
      <c r="G21" s="2" t="s">
        <v>238</v>
      </c>
      <c r="H21" s="2" t="s">
        <v>314</v>
      </c>
      <c r="I21" s="2" t="s">
        <v>16</v>
      </c>
      <c r="J21" s="2" t="s">
        <v>549</v>
      </c>
      <c r="K21" s="2" t="s">
        <v>515</v>
      </c>
      <c r="L21" s="2" t="s">
        <v>18</v>
      </c>
      <c r="M21" s="2" t="s">
        <v>46</v>
      </c>
      <c r="N21" s="2">
        <v>36.9</v>
      </c>
      <c r="O21" s="2" t="s">
        <v>59</v>
      </c>
      <c r="P21" s="2">
        <v>1525</v>
      </c>
      <c r="Q21" s="2">
        <v>432</v>
      </c>
      <c r="R21" s="13">
        <f>Q21/P21*100</f>
        <v>28.327868852459016</v>
      </c>
      <c r="S21" s="2">
        <v>-1.4838</v>
      </c>
      <c r="T21" s="2">
        <v>34.990900000000003</v>
      </c>
      <c r="U21" s="2" t="s">
        <v>102</v>
      </c>
    </row>
    <row r="22" spans="1:21" x14ac:dyDescent="0.25">
      <c r="A22" s="2">
        <v>37</v>
      </c>
      <c r="B22" s="2" t="s">
        <v>131</v>
      </c>
      <c r="C22" s="2" t="s">
        <v>132</v>
      </c>
      <c r="D22" s="2">
        <v>2016</v>
      </c>
      <c r="E22" s="2" t="s">
        <v>15</v>
      </c>
      <c r="F22" s="2" t="s">
        <v>312</v>
      </c>
      <c r="G22" s="2" t="s">
        <v>526</v>
      </c>
      <c r="H22" s="2" t="s">
        <v>314</v>
      </c>
      <c r="I22" s="2" t="s">
        <v>488</v>
      </c>
      <c r="J22" s="2" t="s">
        <v>555</v>
      </c>
      <c r="K22" s="2" t="s">
        <v>547</v>
      </c>
      <c r="L22" s="2" t="s">
        <v>26</v>
      </c>
      <c r="M22" s="2" t="s">
        <v>58</v>
      </c>
      <c r="N22" s="2">
        <v>11.87</v>
      </c>
      <c r="O22" s="2" t="s">
        <v>98</v>
      </c>
      <c r="P22" s="2">
        <v>1000</v>
      </c>
      <c r="Q22" s="2">
        <v>800</v>
      </c>
      <c r="R22" s="13">
        <f>Q22/P22*100</f>
        <v>80</v>
      </c>
      <c r="S22" s="2">
        <v>-1.2443</v>
      </c>
      <c r="T22" s="2">
        <v>35.090299999999999</v>
      </c>
      <c r="U22" s="2" t="s">
        <v>133</v>
      </c>
    </row>
    <row r="23" spans="1:21" x14ac:dyDescent="0.25">
      <c r="A23" s="2">
        <v>38</v>
      </c>
      <c r="B23" s="2" t="s">
        <v>14</v>
      </c>
      <c r="C23" s="2">
        <v>2014</v>
      </c>
      <c r="D23" s="2">
        <v>2016</v>
      </c>
      <c r="E23" s="2" t="s">
        <v>15</v>
      </c>
      <c r="F23" s="2" t="s">
        <v>312</v>
      </c>
      <c r="G23" s="2" t="s">
        <v>527</v>
      </c>
      <c r="H23" s="2" t="s">
        <v>314</v>
      </c>
      <c r="I23" s="2" t="s">
        <v>585</v>
      </c>
      <c r="J23" s="2" t="s">
        <v>556</v>
      </c>
      <c r="K23" s="2" t="s">
        <v>548</v>
      </c>
      <c r="L23" s="2" t="s">
        <v>26</v>
      </c>
      <c r="M23" s="2" t="s">
        <v>19</v>
      </c>
      <c r="N23" s="2">
        <v>17.07</v>
      </c>
      <c r="O23" s="2" t="s">
        <v>20</v>
      </c>
      <c r="P23" s="2">
        <v>2398</v>
      </c>
      <c r="Q23" s="2">
        <v>2398</v>
      </c>
      <c r="R23" s="13">
        <f>Q23/P23*100</f>
        <v>100</v>
      </c>
      <c r="S23" s="2">
        <v>-1.4712000000000001</v>
      </c>
      <c r="T23" s="2">
        <v>35.087699999999998</v>
      </c>
      <c r="U23" s="2" t="s">
        <v>21</v>
      </c>
    </row>
    <row r="24" spans="1:21" x14ac:dyDescent="0.25">
      <c r="A24" s="2">
        <v>49</v>
      </c>
      <c r="B24" s="2" t="s">
        <v>487</v>
      </c>
      <c r="C24" s="2" t="s">
        <v>199</v>
      </c>
      <c r="D24" s="2">
        <v>2019</v>
      </c>
      <c r="E24" s="2" t="s">
        <v>15</v>
      </c>
      <c r="F24" s="2" t="s">
        <v>312</v>
      </c>
      <c r="G24" s="2" t="s">
        <v>489</v>
      </c>
      <c r="H24" s="2" t="s">
        <v>314</v>
      </c>
      <c r="I24" s="2" t="s">
        <v>16</v>
      </c>
      <c r="J24" s="2" t="s">
        <v>549</v>
      </c>
      <c r="K24" s="2" t="s">
        <v>515</v>
      </c>
      <c r="L24" s="2" t="s">
        <v>18</v>
      </c>
      <c r="M24" s="2" t="s">
        <v>289</v>
      </c>
      <c r="N24" s="2">
        <v>17.7</v>
      </c>
      <c r="O24" s="2" t="s">
        <v>59</v>
      </c>
      <c r="P24" s="2">
        <v>1510</v>
      </c>
      <c r="Q24" s="2">
        <v>200</v>
      </c>
      <c r="R24" s="13">
        <f>Q24/P24*100</f>
        <v>13.245033112582782</v>
      </c>
      <c r="S24" s="2">
        <v>-1.444</v>
      </c>
      <c r="T24" s="2">
        <v>35.031500000000001</v>
      </c>
      <c r="U24" s="2" t="s">
        <v>491</v>
      </c>
    </row>
    <row r="25" spans="1:21" x14ac:dyDescent="0.25">
      <c r="A25" s="2">
        <v>49</v>
      </c>
      <c r="B25" s="2" t="s">
        <v>487</v>
      </c>
      <c r="C25" s="2" t="s">
        <v>199</v>
      </c>
      <c r="D25" s="2">
        <v>2019</v>
      </c>
      <c r="E25" s="2" t="s">
        <v>15</v>
      </c>
      <c r="F25" s="2" t="s">
        <v>312</v>
      </c>
      <c r="G25" s="2" t="s">
        <v>490</v>
      </c>
      <c r="H25" s="2" t="s">
        <v>314</v>
      </c>
      <c r="I25" s="2" t="s">
        <v>488</v>
      </c>
      <c r="J25" s="2" t="s">
        <v>549</v>
      </c>
      <c r="K25" s="2" t="s">
        <v>547</v>
      </c>
      <c r="L25" s="2" t="s">
        <v>26</v>
      </c>
      <c r="M25" s="2" t="s">
        <v>289</v>
      </c>
      <c r="N25" s="2">
        <v>2.69</v>
      </c>
      <c r="O25" s="2" t="s">
        <v>59</v>
      </c>
      <c r="P25" s="2">
        <v>1510</v>
      </c>
      <c r="Q25" s="2">
        <v>111</v>
      </c>
      <c r="R25" s="13">
        <f>Q25/P25*100</f>
        <v>7.3509933774834435</v>
      </c>
      <c r="S25" s="2">
        <v>-1.4625999999999999</v>
      </c>
      <c r="T25" s="2">
        <v>35.204000000000001</v>
      </c>
      <c r="U25" s="2" t="s">
        <v>491</v>
      </c>
    </row>
    <row r="26" spans="1:21" x14ac:dyDescent="0.25">
      <c r="A26" s="2">
        <v>6</v>
      </c>
      <c r="B26" s="2" t="s">
        <v>372</v>
      </c>
      <c r="D26" s="2">
        <v>2004</v>
      </c>
      <c r="E26" s="2" t="s">
        <v>15</v>
      </c>
      <c r="F26" s="2" t="s">
        <v>312</v>
      </c>
      <c r="G26" s="2" t="s">
        <v>373</v>
      </c>
      <c r="H26" s="2" t="s">
        <v>89</v>
      </c>
      <c r="I26" s="2" t="s">
        <v>488</v>
      </c>
      <c r="J26" s="2" t="s">
        <v>50</v>
      </c>
      <c r="K26" s="2" t="s">
        <v>511</v>
      </c>
      <c r="L26" s="2" t="s">
        <v>544</v>
      </c>
      <c r="M26" s="2" t="s">
        <v>58</v>
      </c>
      <c r="N26" s="2">
        <v>4</v>
      </c>
      <c r="O26" s="2" t="s">
        <v>98</v>
      </c>
      <c r="P26" s="2">
        <v>690</v>
      </c>
      <c r="Q26" s="2">
        <v>690</v>
      </c>
      <c r="R26" s="13">
        <f>Q26/P26*100</f>
        <v>100</v>
      </c>
      <c r="S26" s="2">
        <v>-3.6762000000000001</v>
      </c>
      <c r="T26" s="2">
        <v>38.888500000000001</v>
      </c>
      <c r="U26" s="2" t="s">
        <v>374</v>
      </c>
    </row>
    <row r="27" spans="1:21" x14ac:dyDescent="0.25">
      <c r="A27" s="2">
        <v>12</v>
      </c>
      <c r="B27" s="2" t="s">
        <v>459</v>
      </c>
      <c r="C27" s="2" t="s">
        <v>357</v>
      </c>
      <c r="D27" s="2">
        <v>2008</v>
      </c>
      <c r="E27" s="2" t="s">
        <v>15</v>
      </c>
      <c r="F27" s="2" t="s">
        <v>312</v>
      </c>
      <c r="G27" s="2" t="s">
        <v>458</v>
      </c>
      <c r="H27" s="2" t="s">
        <v>89</v>
      </c>
      <c r="I27" s="2" t="s">
        <v>12</v>
      </c>
      <c r="J27" s="2" t="s">
        <v>549</v>
      </c>
      <c r="K27" s="2" t="s">
        <v>515</v>
      </c>
      <c r="L27" s="2" t="s">
        <v>18</v>
      </c>
      <c r="M27" s="2" t="s">
        <v>58</v>
      </c>
      <c r="N27" s="2" t="s">
        <v>472</v>
      </c>
      <c r="O27" s="2" t="s">
        <v>342</v>
      </c>
      <c r="P27" s="2">
        <v>392</v>
      </c>
      <c r="Q27" s="2">
        <v>392</v>
      </c>
      <c r="R27" s="13">
        <f>Q27/P27*100</f>
        <v>100</v>
      </c>
      <c r="S27" s="6">
        <v>2.6526999999999998</v>
      </c>
      <c r="T27" s="6">
        <v>37.260599999999997</v>
      </c>
      <c r="U27" s="2" t="s">
        <v>460</v>
      </c>
    </row>
    <row r="28" spans="1:21" x14ac:dyDescent="0.25">
      <c r="A28" s="2">
        <v>54</v>
      </c>
      <c r="B28" s="2" t="s">
        <v>48</v>
      </c>
      <c r="C28" s="2">
        <v>2013</v>
      </c>
      <c r="D28" s="2">
        <v>2020</v>
      </c>
      <c r="E28" s="2" t="s">
        <v>15</v>
      </c>
      <c r="F28" s="2" t="s">
        <v>312</v>
      </c>
      <c r="G28" s="2" t="s">
        <v>531</v>
      </c>
      <c r="H28" s="2" t="s">
        <v>89</v>
      </c>
      <c r="I28" s="2" t="s">
        <v>12</v>
      </c>
      <c r="J28" s="2" t="s">
        <v>549</v>
      </c>
      <c r="K28" s="2" t="s">
        <v>515</v>
      </c>
      <c r="L28" s="2" t="s">
        <v>26</v>
      </c>
      <c r="M28" s="2" t="s">
        <v>39</v>
      </c>
      <c r="N28" s="2">
        <v>3.39</v>
      </c>
      <c r="O28" s="2" t="s">
        <v>59</v>
      </c>
      <c r="P28" s="2">
        <v>20812</v>
      </c>
      <c r="Q28" s="2">
        <v>20812</v>
      </c>
      <c r="R28" s="13">
        <f>Q28/P28*100</f>
        <v>100</v>
      </c>
      <c r="S28" s="2">
        <v>-2.9468000000000001</v>
      </c>
      <c r="T28" s="2">
        <v>38.370100000000001</v>
      </c>
      <c r="U28" s="2" t="s">
        <v>90</v>
      </c>
    </row>
    <row r="29" spans="1:21" s="9" customFormat="1" x14ac:dyDescent="0.25">
      <c r="A29" s="2">
        <v>47</v>
      </c>
      <c r="B29" s="2" t="s">
        <v>107</v>
      </c>
      <c r="C29" s="2" t="s">
        <v>34</v>
      </c>
      <c r="D29" s="2">
        <v>2019</v>
      </c>
      <c r="E29" s="2" t="s">
        <v>108</v>
      </c>
      <c r="F29" s="2" t="s">
        <v>312</v>
      </c>
      <c r="G29" s="2" t="s">
        <v>477</v>
      </c>
      <c r="H29" s="2" t="s">
        <v>326</v>
      </c>
      <c r="I29" s="2" t="s">
        <v>12</v>
      </c>
      <c r="J29" s="2" t="s">
        <v>50</v>
      </c>
      <c r="K29" s="2" t="s">
        <v>515</v>
      </c>
      <c r="L29" s="2" t="s">
        <v>18</v>
      </c>
      <c r="M29" s="2" t="s">
        <v>46</v>
      </c>
      <c r="N29" s="2">
        <v>1.57</v>
      </c>
      <c r="O29" s="2" t="s">
        <v>59</v>
      </c>
      <c r="P29" s="2">
        <v>10291</v>
      </c>
      <c r="Q29" s="2">
        <v>594</v>
      </c>
      <c r="R29" s="13">
        <f>Q29/P29*100</f>
        <v>5.7720338159556892</v>
      </c>
      <c r="S29" s="2">
        <v>12.818199999999999</v>
      </c>
      <c r="T29" s="12">
        <v>35.390500000000003</v>
      </c>
      <c r="U29" s="2" t="s">
        <v>109</v>
      </c>
    </row>
    <row r="30" spans="1:21" s="9" customFormat="1" x14ac:dyDescent="0.25">
      <c r="A30" s="12">
        <v>13</v>
      </c>
      <c r="B30" s="12" t="s">
        <v>92</v>
      </c>
      <c r="C30" s="12">
        <v>2005</v>
      </c>
      <c r="D30" s="12">
        <v>2009</v>
      </c>
      <c r="E30" s="12" t="s">
        <v>69</v>
      </c>
      <c r="F30" s="12" t="s">
        <v>312</v>
      </c>
      <c r="G30" s="12" t="s">
        <v>533</v>
      </c>
      <c r="H30" s="12" t="s">
        <v>315</v>
      </c>
      <c r="I30" s="12" t="s">
        <v>12</v>
      </c>
      <c r="J30" s="12" t="s">
        <v>549</v>
      </c>
      <c r="K30" s="2" t="s">
        <v>515</v>
      </c>
      <c r="L30" s="12" t="s">
        <v>18</v>
      </c>
      <c r="M30" s="12" t="s">
        <v>46</v>
      </c>
      <c r="N30" s="12">
        <v>4</v>
      </c>
      <c r="O30" s="12" t="s">
        <v>59</v>
      </c>
      <c r="P30" s="12">
        <v>4279</v>
      </c>
      <c r="Q30" s="12">
        <v>1074</v>
      </c>
      <c r="R30" s="13">
        <f>Q30/P30*100</f>
        <v>25.099322271558776</v>
      </c>
      <c r="S30" s="12">
        <v>-6.8620999999999999</v>
      </c>
      <c r="T30" s="12" t="s">
        <v>610</v>
      </c>
      <c r="U30" s="12" t="s">
        <v>93</v>
      </c>
    </row>
    <row r="31" spans="1:21" s="9" customFormat="1" x14ac:dyDescent="0.25">
      <c r="A31" s="2">
        <v>3</v>
      </c>
      <c r="B31" s="2" t="s">
        <v>103</v>
      </c>
      <c r="C31" s="2" t="s">
        <v>105</v>
      </c>
      <c r="D31" s="2">
        <v>2002</v>
      </c>
      <c r="E31" s="2" t="s">
        <v>69</v>
      </c>
      <c r="F31" s="2" t="s">
        <v>312</v>
      </c>
      <c r="G31" s="2" t="s">
        <v>540</v>
      </c>
      <c r="H31" s="2" t="s">
        <v>323</v>
      </c>
      <c r="I31" s="2" t="s">
        <v>84</v>
      </c>
      <c r="J31" s="2" t="s">
        <v>554</v>
      </c>
      <c r="K31" s="2" t="s">
        <v>515</v>
      </c>
      <c r="L31" s="2" t="s">
        <v>38</v>
      </c>
      <c r="M31" s="2" t="s">
        <v>104</v>
      </c>
      <c r="N31" s="2">
        <v>16</v>
      </c>
      <c r="O31" s="2" t="s">
        <v>98</v>
      </c>
      <c r="P31" s="2">
        <v>47500</v>
      </c>
      <c r="Q31" s="2">
        <v>1000</v>
      </c>
      <c r="R31" s="13">
        <f>Q31/P31*100</f>
        <v>2.1052631578947367</v>
      </c>
      <c r="S31" s="2">
        <v>-7.7035</v>
      </c>
      <c r="T31" s="12">
        <v>37.912100000000002</v>
      </c>
      <c r="U31" s="2" t="s">
        <v>106</v>
      </c>
    </row>
    <row r="32" spans="1:21" s="9" customFormat="1" x14ac:dyDescent="0.25">
      <c r="A32" s="2">
        <v>19</v>
      </c>
      <c r="B32" s="2" t="s">
        <v>119</v>
      </c>
      <c r="C32" s="2" t="s">
        <v>120</v>
      </c>
      <c r="D32" s="2">
        <v>2012</v>
      </c>
      <c r="E32" s="2" t="s">
        <v>69</v>
      </c>
      <c r="F32" s="2" t="s">
        <v>312</v>
      </c>
      <c r="G32" s="2" t="s">
        <v>519</v>
      </c>
      <c r="H32" s="2" t="s">
        <v>323</v>
      </c>
      <c r="I32" s="2" t="s">
        <v>84</v>
      </c>
      <c r="J32" s="2" t="s">
        <v>549</v>
      </c>
      <c r="K32" s="2" t="s">
        <v>515</v>
      </c>
      <c r="L32" s="2" t="s">
        <v>113</v>
      </c>
      <c r="M32" s="2" t="s">
        <v>46</v>
      </c>
      <c r="N32" s="2">
        <v>5</v>
      </c>
      <c r="O32" s="2" t="s">
        <v>98</v>
      </c>
      <c r="P32" s="2">
        <v>47500</v>
      </c>
      <c r="Q32" s="2">
        <v>85</v>
      </c>
      <c r="R32" s="13">
        <f>Q32/P32*100</f>
        <v>0.17894736842105263</v>
      </c>
      <c r="S32" s="2">
        <v>-9.2813999999999997</v>
      </c>
      <c r="T32" s="2">
        <v>36.925600000000003</v>
      </c>
      <c r="U32" s="2" t="s">
        <v>240</v>
      </c>
    </row>
    <row r="33" spans="1:21" s="9" customFormat="1" x14ac:dyDescent="0.25">
      <c r="A33" s="2">
        <v>19</v>
      </c>
      <c r="B33" s="2" t="s">
        <v>119</v>
      </c>
      <c r="C33" s="2" t="s">
        <v>120</v>
      </c>
      <c r="D33" s="2">
        <v>2012</v>
      </c>
      <c r="E33" s="2" t="s">
        <v>69</v>
      </c>
      <c r="F33" s="2" t="s">
        <v>312</v>
      </c>
      <c r="G33" s="2" t="s">
        <v>518</v>
      </c>
      <c r="H33" s="2" t="s">
        <v>323</v>
      </c>
      <c r="I33" s="2" t="s">
        <v>84</v>
      </c>
      <c r="J33" s="2" t="s">
        <v>554</v>
      </c>
      <c r="K33" s="2" t="s">
        <v>515</v>
      </c>
      <c r="L33" s="2" t="s">
        <v>113</v>
      </c>
      <c r="M33" s="2" t="s">
        <v>46</v>
      </c>
      <c r="N33" s="2">
        <v>2</v>
      </c>
      <c r="O33" s="2" t="s">
        <v>98</v>
      </c>
      <c r="P33" s="2">
        <v>47500</v>
      </c>
      <c r="Q33" s="2">
        <v>148</v>
      </c>
      <c r="R33" s="13">
        <f>Q33/P33*100</f>
        <v>0.31157894736842107</v>
      </c>
      <c r="S33" s="2">
        <v>-8.6137999999999995</v>
      </c>
      <c r="T33" s="2">
        <v>38.470199999999998</v>
      </c>
      <c r="U33" s="2" t="s">
        <v>240</v>
      </c>
    </row>
    <row r="34" spans="1:21" s="9" customFormat="1" x14ac:dyDescent="0.25">
      <c r="A34" s="2">
        <v>19</v>
      </c>
      <c r="B34" s="2" t="s">
        <v>119</v>
      </c>
      <c r="C34" s="2" t="s">
        <v>120</v>
      </c>
      <c r="D34" s="2">
        <v>2012</v>
      </c>
      <c r="E34" s="2" t="s">
        <v>69</v>
      </c>
      <c r="F34" s="2" t="s">
        <v>312</v>
      </c>
      <c r="G34" s="2" t="s">
        <v>520</v>
      </c>
      <c r="H34" s="2" t="s">
        <v>323</v>
      </c>
      <c r="I34" s="2" t="s">
        <v>84</v>
      </c>
      <c r="J34" s="2" t="s">
        <v>554</v>
      </c>
      <c r="K34" s="2" t="s">
        <v>515</v>
      </c>
      <c r="L34" s="2" t="s">
        <v>18</v>
      </c>
      <c r="M34" s="2" t="s">
        <v>46</v>
      </c>
      <c r="N34" s="2">
        <v>9</v>
      </c>
      <c r="O34" s="2" t="s">
        <v>98</v>
      </c>
      <c r="P34" s="2">
        <v>47500</v>
      </c>
      <c r="Q34" s="2">
        <v>141</v>
      </c>
      <c r="R34" s="13">
        <f>Q34/P34*100</f>
        <v>0.29684210526315791</v>
      </c>
      <c r="S34" s="2">
        <v>-7.6539000000000001</v>
      </c>
      <c r="T34" s="2">
        <v>38.253900000000002</v>
      </c>
      <c r="U34" s="2" t="s">
        <v>240</v>
      </c>
    </row>
    <row r="35" spans="1:21" s="9" customFormat="1" x14ac:dyDescent="0.25">
      <c r="A35" s="2">
        <v>19</v>
      </c>
      <c r="B35" s="2" t="s">
        <v>119</v>
      </c>
      <c r="C35" s="2" t="s">
        <v>120</v>
      </c>
      <c r="D35" s="2">
        <v>2012</v>
      </c>
      <c r="E35" s="2" t="s">
        <v>69</v>
      </c>
      <c r="F35" s="2" t="s">
        <v>312</v>
      </c>
      <c r="G35" s="2" t="s">
        <v>521</v>
      </c>
      <c r="H35" s="2" t="s">
        <v>323</v>
      </c>
      <c r="I35" s="2" t="s">
        <v>84</v>
      </c>
      <c r="J35" s="2" t="s">
        <v>554</v>
      </c>
      <c r="K35" s="2" t="s">
        <v>515</v>
      </c>
      <c r="L35" s="2" t="s">
        <v>113</v>
      </c>
      <c r="M35" s="2" t="s">
        <v>46</v>
      </c>
      <c r="N35" s="2">
        <v>10</v>
      </c>
      <c r="O35" s="2" t="s">
        <v>98</v>
      </c>
      <c r="P35" s="2">
        <v>47500</v>
      </c>
      <c r="Q35" s="2">
        <v>85</v>
      </c>
      <c r="R35" s="13">
        <f>Q35/P35*100</f>
        <v>0.17894736842105263</v>
      </c>
      <c r="S35" s="2">
        <v>-8.2486999999999995</v>
      </c>
      <c r="T35" s="2">
        <v>37.201300000000003</v>
      </c>
      <c r="U35" s="2" t="s">
        <v>240</v>
      </c>
    </row>
    <row r="36" spans="1:21" x14ac:dyDescent="0.25">
      <c r="A36" s="2">
        <v>19</v>
      </c>
      <c r="B36" s="2" t="s">
        <v>119</v>
      </c>
      <c r="C36" s="2" t="s">
        <v>120</v>
      </c>
      <c r="D36" s="2">
        <v>2012</v>
      </c>
      <c r="E36" s="2" t="s">
        <v>69</v>
      </c>
      <c r="F36" s="2" t="s">
        <v>312</v>
      </c>
      <c r="G36" s="2" t="s">
        <v>520</v>
      </c>
      <c r="H36" s="2" t="s">
        <v>323</v>
      </c>
      <c r="I36" s="2" t="s">
        <v>84</v>
      </c>
      <c r="J36" s="2" t="s">
        <v>554</v>
      </c>
      <c r="K36" s="2" t="s">
        <v>515</v>
      </c>
      <c r="L36" s="2" t="s">
        <v>18</v>
      </c>
      <c r="M36" s="2" t="s">
        <v>58</v>
      </c>
      <c r="N36" s="2">
        <v>14</v>
      </c>
      <c r="O36" s="2" t="s">
        <v>98</v>
      </c>
      <c r="P36" s="2">
        <v>47500</v>
      </c>
      <c r="Q36" s="2">
        <v>800</v>
      </c>
      <c r="R36" s="13">
        <f>Q36/P36*100</f>
        <v>1.6842105263157894</v>
      </c>
      <c r="S36" s="2">
        <v>-7.5471000000000004</v>
      </c>
      <c r="T36" s="2">
        <v>37.985500000000002</v>
      </c>
      <c r="U36" s="2" t="s">
        <v>240</v>
      </c>
    </row>
    <row r="37" spans="1:21" x14ac:dyDescent="0.25">
      <c r="A37" s="2">
        <v>45</v>
      </c>
      <c r="B37" s="2" t="s">
        <v>86</v>
      </c>
      <c r="C37" s="2">
        <v>2014</v>
      </c>
      <c r="D37" s="2">
        <v>2018</v>
      </c>
      <c r="E37" s="2" t="s">
        <v>69</v>
      </c>
      <c r="F37" s="2" t="s">
        <v>312</v>
      </c>
      <c r="G37" s="2" t="s">
        <v>523</v>
      </c>
      <c r="H37" s="2" t="s">
        <v>323</v>
      </c>
      <c r="I37" s="2" t="s">
        <v>84</v>
      </c>
      <c r="J37" s="2" t="s">
        <v>554</v>
      </c>
      <c r="K37" s="2" t="s">
        <v>515</v>
      </c>
      <c r="L37" s="2" t="s">
        <v>113</v>
      </c>
      <c r="M37" s="2" t="s">
        <v>39</v>
      </c>
      <c r="N37" s="2">
        <v>4.0999999999999996</v>
      </c>
      <c r="O37" s="2" t="s">
        <v>129</v>
      </c>
      <c r="P37" s="2">
        <v>47500</v>
      </c>
      <c r="Q37" s="2">
        <f>1012+1140</f>
        <v>2152</v>
      </c>
      <c r="R37" s="13">
        <f>Q37/P37*100</f>
        <v>4.5305263157894737</v>
      </c>
      <c r="S37" s="2">
        <v>-10.1698</v>
      </c>
      <c r="T37" s="2">
        <v>36.878700000000002</v>
      </c>
      <c r="U37" s="2" t="s">
        <v>85</v>
      </c>
    </row>
    <row r="38" spans="1:21" x14ac:dyDescent="0.25">
      <c r="A38" s="2">
        <v>45</v>
      </c>
      <c r="B38" s="2" t="s">
        <v>86</v>
      </c>
      <c r="C38" s="2">
        <v>2014</v>
      </c>
      <c r="D38" s="2">
        <v>2018</v>
      </c>
      <c r="E38" s="2" t="s">
        <v>69</v>
      </c>
      <c r="F38" s="2" t="s">
        <v>312</v>
      </c>
      <c r="G38" s="2" t="s">
        <v>518</v>
      </c>
      <c r="H38" s="2" t="s">
        <v>323</v>
      </c>
      <c r="I38" s="2" t="s">
        <v>84</v>
      </c>
      <c r="J38" s="2" t="s">
        <v>554</v>
      </c>
      <c r="K38" s="2" t="s">
        <v>515</v>
      </c>
      <c r="L38" s="2" t="s">
        <v>113</v>
      </c>
      <c r="M38" s="2" t="s">
        <v>39</v>
      </c>
      <c r="N38" s="2">
        <v>4.7</v>
      </c>
      <c r="O38" s="2" t="s">
        <v>129</v>
      </c>
      <c r="P38" s="2">
        <v>47500</v>
      </c>
      <c r="Q38" s="2">
        <v>1742</v>
      </c>
      <c r="R38" s="13">
        <f>Q38/P38*100</f>
        <v>3.6673684210526316</v>
      </c>
      <c r="S38" s="2">
        <v>-8.5869</v>
      </c>
      <c r="T38" s="2">
        <v>38.263199999999998</v>
      </c>
      <c r="U38" s="2" t="s">
        <v>85</v>
      </c>
    </row>
    <row r="39" spans="1:21" x14ac:dyDescent="0.25">
      <c r="A39" s="2">
        <v>45</v>
      </c>
      <c r="B39" s="2" t="s">
        <v>86</v>
      </c>
      <c r="C39" s="2">
        <v>2014</v>
      </c>
      <c r="D39" s="2">
        <v>2018</v>
      </c>
      <c r="E39" s="2" t="s">
        <v>69</v>
      </c>
      <c r="F39" s="2" t="s">
        <v>312</v>
      </c>
      <c r="G39" s="2" t="s">
        <v>524</v>
      </c>
      <c r="H39" s="2" t="s">
        <v>323</v>
      </c>
      <c r="I39" s="2" t="s">
        <v>84</v>
      </c>
      <c r="J39" s="2" t="s">
        <v>554</v>
      </c>
      <c r="K39" s="2" t="s">
        <v>515</v>
      </c>
      <c r="L39" s="2" t="s">
        <v>113</v>
      </c>
      <c r="M39" s="2" t="s">
        <v>39</v>
      </c>
      <c r="N39" s="2">
        <v>5.0999999999999996</v>
      </c>
      <c r="O39" s="2" t="s">
        <v>129</v>
      </c>
      <c r="P39" s="2">
        <v>47500</v>
      </c>
      <c r="Q39" s="2">
        <f>1700+1348+780</f>
        <v>3828</v>
      </c>
      <c r="R39" s="13">
        <f>Q39/P39*100</f>
        <v>8.0589473684210535</v>
      </c>
      <c r="S39" s="2">
        <v>-9.3524999999999991</v>
      </c>
      <c r="T39" s="2">
        <v>37.2607</v>
      </c>
      <c r="U39" s="2" t="s">
        <v>85</v>
      </c>
    </row>
    <row r="40" spans="1:21" x14ac:dyDescent="0.25">
      <c r="A40" s="2">
        <v>45</v>
      </c>
      <c r="B40" s="2" t="s">
        <v>86</v>
      </c>
      <c r="C40" s="2">
        <v>2014</v>
      </c>
      <c r="D40" s="2">
        <v>2018</v>
      </c>
      <c r="E40" s="2" t="s">
        <v>69</v>
      </c>
      <c r="F40" s="2" t="s">
        <v>312</v>
      </c>
      <c r="G40" s="2" t="s">
        <v>520</v>
      </c>
      <c r="H40" s="2" t="s">
        <v>323</v>
      </c>
      <c r="I40" s="2" t="s">
        <v>84</v>
      </c>
      <c r="J40" s="2" t="s">
        <v>554</v>
      </c>
      <c r="K40" s="2" t="s">
        <v>515</v>
      </c>
      <c r="L40" s="2" t="s">
        <v>18</v>
      </c>
      <c r="M40" s="2" t="s">
        <v>39</v>
      </c>
      <c r="N40" s="2">
        <v>2.1</v>
      </c>
      <c r="O40" s="2" t="s">
        <v>129</v>
      </c>
      <c r="P40" s="2">
        <v>47500</v>
      </c>
      <c r="Q40" s="2">
        <f>875+550+564</f>
        <v>1989</v>
      </c>
      <c r="R40" s="13">
        <f>Q40/P40*100</f>
        <v>4.1873684210526312</v>
      </c>
      <c r="S40" s="2">
        <v>-7.5072000000000001</v>
      </c>
      <c r="T40" s="2">
        <v>37.884500000000003</v>
      </c>
      <c r="U40" s="2" t="s">
        <v>85</v>
      </c>
    </row>
    <row r="41" spans="1:21" x14ac:dyDescent="0.25">
      <c r="A41" s="2">
        <v>45</v>
      </c>
      <c r="B41" s="2" t="s">
        <v>86</v>
      </c>
      <c r="C41" s="2">
        <v>2014</v>
      </c>
      <c r="D41" s="2">
        <v>2018</v>
      </c>
      <c r="E41" s="2" t="s">
        <v>69</v>
      </c>
      <c r="F41" s="2" t="s">
        <v>312</v>
      </c>
      <c r="G41" s="2" t="s">
        <v>525</v>
      </c>
      <c r="H41" s="2" t="s">
        <v>323</v>
      </c>
      <c r="I41" s="2" t="s">
        <v>84</v>
      </c>
      <c r="J41" s="2" t="s">
        <v>554</v>
      </c>
      <c r="K41" s="2" t="s">
        <v>515</v>
      </c>
      <c r="L41" s="2" t="s">
        <v>113</v>
      </c>
      <c r="M41" s="2" t="s">
        <v>39</v>
      </c>
      <c r="N41" s="2">
        <v>2.5</v>
      </c>
      <c r="O41" s="2" t="s">
        <v>129</v>
      </c>
      <c r="P41" s="2">
        <v>47500</v>
      </c>
      <c r="Q41" s="2">
        <v>1695</v>
      </c>
      <c r="R41" s="13">
        <f>Q41/P41*100</f>
        <v>3.5684210526315789</v>
      </c>
      <c r="S41" s="2">
        <v>-8.8261000000000003</v>
      </c>
      <c r="T41" s="2">
        <v>38.607100000000003</v>
      </c>
      <c r="U41" s="2" t="s">
        <v>85</v>
      </c>
    </row>
    <row r="42" spans="1:21" x14ac:dyDescent="0.25">
      <c r="A42" s="2">
        <v>5</v>
      </c>
      <c r="B42" s="2" t="s">
        <v>334</v>
      </c>
      <c r="C42" s="2" t="s">
        <v>338</v>
      </c>
      <c r="D42" s="2">
        <v>2004</v>
      </c>
      <c r="E42" s="2" t="s">
        <v>69</v>
      </c>
      <c r="F42" s="2" t="s">
        <v>312</v>
      </c>
      <c r="G42" s="2" t="s">
        <v>541</v>
      </c>
      <c r="H42" s="2" t="s">
        <v>314</v>
      </c>
      <c r="I42" s="2" t="s">
        <v>335</v>
      </c>
      <c r="J42" s="2" t="s">
        <v>50</v>
      </c>
      <c r="K42" s="2" t="s">
        <v>515</v>
      </c>
      <c r="L42" s="2" t="s">
        <v>18</v>
      </c>
      <c r="M42" s="2" t="s">
        <v>58</v>
      </c>
      <c r="N42" s="11" t="s">
        <v>341</v>
      </c>
      <c r="O42" s="2" t="s">
        <v>342</v>
      </c>
      <c r="P42" s="2">
        <v>8292</v>
      </c>
      <c r="Q42" s="2">
        <v>250</v>
      </c>
      <c r="R42" s="13">
        <f>Q42/P42*100</f>
        <v>3.0149541726965752</v>
      </c>
      <c r="S42" s="2">
        <v>-3.1722000000000001</v>
      </c>
      <c r="T42" s="2">
        <v>35.576300000000003</v>
      </c>
      <c r="U42" s="2" t="s">
        <v>337</v>
      </c>
    </row>
    <row r="43" spans="1:21" x14ac:dyDescent="0.25">
      <c r="A43" s="2">
        <v>8</v>
      </c>
      <c r="B43" s="2" t="s">
        <v>339</v>
      </c>
      <c r="C43" s="2" t="s">
        <v>343</v>
      </c>
      <c r="D43" s="2">
        <v>2005</v>
      </c>
      <c r="E43" s="2" t="s">
        <v>69</v>
      </c>
      <c r="F43" s="2" t="s">
        <v>312</v>
      </c>
      <c r="G43" s="2" t="s">
        <v>340</v>
      </c>
      <c r="H43" s="2" t="s">
        <v>314</v>
      </c>
      <c r="I43" s="2" t="s">
        <v>12</v>
      </c>
      <c r="J43" s="2" t="s">
        <v>549</v>
      </c>
      <c r="K43" s="2" t="s">
        <v>515</v>
      </c>
      <c r="L43" s="2" t="s">
        <v>18</v>
      </c>
      <c r="M43" s="2" t="s">
        <v>58</v>
      </c>
      <c r="N43" s="10">
        <v>11018</v>
      </c>
      <c r="O43" s="2" t="s">
        <v>342</v>
      </c>
      <c r="P43" s="2">
        <v>14750</v>
      </c>
      <c r="Q43" s="2">
        <v>2000</v>
      </c>
      <c r="R43" s="13">
        <f>Q43/P43*100</f>
        <v>13.559322033898304</v>
      </c>
      <c r="S43" s="2">
        <v>-2.4944000000000002</v>
      </c>
      <c r="T43" s="12">
        <v>34.7896</v>
      </c>
      <c r="U43" s="2" t="s">
        <v>362</v>
      </c>
    </row>
    <row r="44" spans="1:21" s="5" customFormat="1" x14ac:dyDescent="0.25">
      <c r="A44" s="2">
        <v>17</v>
      </c>
      <c r="B44" s="2" t="s">
        <v>363</v>
      </c>
      <c r="C44" s="2">
        <v>2005</v>
      </c>
      <c r="D44" s="2">
        <v>2011</v>
      </c>
      <c r="E44" s="2" t="s">
        <v>69</v>
      </c>
      <c r="F44" s="2" t="s">
        <v>312</v>
      </c>
      <c r="G44" s="2" t="s">
        <v>611</v>
      </c>
      <c r="H44" s="2" t="s">
        <v>314</v>
      </c>
      <c r="I44" s="2" t="s">
        <v>612</v>
      </c>
      <c r="J44" s="2" t="s">
        <v>549</v>
      </c>
      <c r="K44" s="2" t="s">
        <v>515</v>
      </c>
      <c r="L44" s="2" t="s">
        <v>18</v>
      </c>
      <c r="M44" s="2" t="s">
        <v>289</v>
      </c>
      <c r="N44" s="2">
        <v>9.9</v>
      </c>
      <c r="O44" s="2" t="s">
        <v>129</v>
      </c>
      <c r="P44" s="2">
        <v>14750</v>
      </c>
      <c r="Q44" s="2">
        <v>2492</v>
      </c>
      <c r="R44" s="13">
        <f>Q44/P44*100</f>
        <v>16.89491525423729</v>
      </c>
      <c r="S44" s="2">
        <v>-2.7161</v>
      </c>
      <c r="T44" s="2">
        <v>35.1736</v>
      </c>
      <c r="U44" s="2" t="s">
        <v>291</v>
      </c>
    </row>
    <row r="45" spans="1:21" x14ac:dyDescent="0.25">
      <c r="A45" s="2">
        <v>36</v>
      </c>
      <c r="B45" s="2" t="s">
        <v>68</v>
      </c>
      <c r="C45" s="2">
        <v>2015</v>
      </c>
      <c r="D45" s="2">
        <v>2016</v>
      </c>
      <c r="E45" s="2" t="s">
        <v>69</v>
      </c>
      <c r="F45" s="2" t="s">
        <v>312</v>
      </c>
      <c r="G45" s="2" t="s">
        <v>340</v>
      </c>
      <c r="H45" s="2" t="s">
        <v>314</v>
      </c>
      <c r="I45" s="2" t="s">
        <v>12</v>
      </c>
      <c r="J45" s="2" t="s">
        <v>549</v>
      </c>
      <c r="K45" s="2" t="s">
        <v>515</v>
      </c>
      <c r="L45" s="2" t="s">
        <v>18</v>
      </c>
      <c r="M45" s="2" t="s">
        <v>46</v>
      </c>
      <c r="N45" s="2">
        <v>14.4</v>
      </c>
      <c r="O45" s="2" t="s">
        <v>59</v>
      </c>
      <c r="P45" s="2">
        <v>14750</v>
      </c>
      <c r="Q45" s="2">
        <v>1102</v>
      </c>
      <c r="R45" s="13">
        <f>Q45/P45*100</f>
        <v>7.4711864406779656</v>
      </c>
      <c r="S45" s="2">
        <v>-2.7902</v>
      </c>
      <c r="T45" s="2">
        <v>34.997199999999999</v>
      </c>
      <c r="U45" s="2" t="s">
        <v>70</v>
      </c>
    </row>
    <row r="46" spans="1:21" x14ac:dyDescent="0.25">
      <c r="A46" s="2">
        <v>41</v>
      </c>
      <c r="B46" s="2" t="s">
        <v>68</v>
      </c>
      <c r="C46" s="2">
        <v>2016</v>
      </c>
      <c r="D46" s="2">
        <v>2017</v>
      </c>
      <c r="E46" s="2" t="s">
        <v>69</v>
      </c>
      <c r="F46" s="2" t="s">
        <v>312</v>
      </c>
      <c r="G46" s="2" t="s">
        <v>340</v>
      </c>
      <c r="H46" s="2" t="s">
        <v>314</v>
      </c>
      <c r="I46" s="2" t="s">
        <v>12</v>
      </c>
      <c r="J46" s="2" t="s">
        <v>549</v>
      </c>
      <c r="K46" s="2" t="s">
        <v>515</v>
      </c>
      <c r="L46" s="2" t="s">
        <v>18</v>
      </c>
      <c r="M46" s="2" t="s">
        <v>498</v>
      </c>
      <c r="N46" s="2">
        <v>23.25</v>
      </c>
      <c r="O46" s="2" t="s">
        <v>129</v>
      </c>
      <c r="P46" s="2">
        <v>14750</v>
      </c>
      <c r="Q46" s="2">
        <v>848</v>
      </c>
      <c r="R46" s="13">
        <f>Q46/P46*100</f>
        <v>5.7491525423728813</v>
      </c>
      <c r="S46" s="2">
        <v>-2.2109000000000001</v>
      </c>
      <c r="T46" s="2">
        <v>34.706099999999999</v>
      </c>
      <c r="U46" s="2" t="s">
        <v>499</v>
      </c>
    </row>
    <row r="47" spans="1:21" x14ac:dyDescent="0.25">
      <c r="A47" s="2">
        <v>50</v>
      </c>
      <c r="B47" s="2" t="s">
        <v>68</v>
      </c>
      <c r="C47" s="2" t="s">
        <v>87</v>
      </c>
      <c r="D47" s="2">
        <v>2019</v>
      </c>
      <c r="E47" s="2" t="s">
        <v>69</v>
      </c>
      <c r="F47" s="2" t="s">
        <v>312</v>
      </c>
      <c r="G47" s="2" t="s">
        <v>340</v>
      </c>
      <c r="H47" s="2" t="s">
        <v>314</v>
      </c>
      <c r="I47" s="2" t="s">
        <v>12</v>
      </c>
      <c r="J47" s="2" t="s">
        <v>549</v>
      </c>
      <c r="K47" s="2" t="s">
        <v>515</v>
      </c>
      <c r="L47" s="2" t="s">
        <v>18</v>
      </c>
      <c r="M47" s="2" t="s">
        <v>39</v>
      </c>
      <c r="N47" s="2">
        <v>41.15</v>
      </c>
      <c r="O47" s="2" t="s">
        <v>59</v>
      </c>
      <c r="P47" s="2">
        <v>14750</v>
      </c>
      <c r="Q47" s="2">
        <v>1880</v>
      </c>
      <c r="R47" s="13">
        <f>Q47/P47*100</f>
        <v>12.745762711864405</v>
      </c>
      <c r="S47" s="2">
        <v>-1.8935999999999999</v>
      </c>
      <c r="T47" s="2">
        <v>34.685699999999997</v>
      </c>
      <c r="U47" s="2" t="s">
        <v>88</v>
      </c>
    </row>
    <row r="48" spans="1:21" x14ac:dyDescent="0.25">
      <c r="A48" s="2">
        <v>50</v>
      </c>
      <c r="B48" s="2" t="s">
        <v>68</v>
      </c>
      <c r="C48" s="2" t="s">
        <v>87</v>
      </c>
      <c r="D48" s="2">
        <v>2019</v>
      </c>
      <c r="E48" s="2" t="s">
        <v>69</v>
      </c>
      <c r="F48" s="2" t="s">
        <v>312</v>
      </c>
      <c r="G48" s="2" t="s">
        <v>340</v>
      </c>
      <c r="H48" s="2" t="s">
        <v>314</v>
      </c>
      <c r="I48" s="2" t="s">
        <v>12</v>
      </c>
      <c r="J48" s="2" t="s">
        <v>549</v>
      </c>
      <c r="K48" s="2" t="s">
        <v>515</v>
      </c>
      <c r="L48" s="2" t="s">
        <v>18</v>
      </c>
      <c r="M48" s="2" t="s">
        <v>39</v>
      </c>
      <c r="N48" s="2">
        <v>34.590000000000003</v>
      </c>
      <c r="O48" s="2" t="s">
        <v>59</v>
      </c>
      <c r="P48" s="2">
        <v>14750</v>
      </c>
      <c r="Q48" s="2">
        <v>1880</v>
      </c>
      <c r="R48" s="13">
        <f>Q48/P48*100</f>
        <v>12.745762711864405</v>
      </c>
      <c r="S48" s="2">
        <v>-1.8935999999999999</v>
      </c>
      <c r="T48" s="2">
        <v>34.685699999999997</v>
      </c>
      <c r="U48" s="2" t="s">
        <v>88</v>
      </c>
    </row>
    <row r="49" spans="1:21" s="12" customFormat="1" x14ac:dyDescent="0.25">
      <c r="A49" s="2">
        <v>24</v>
      </c>
      <c r="B49" s="2" t="s">
        <v>368</v>
      </c>
      <c r="C49" s="2">
        <v>2009</v>
      </c>
      <c r="D49" s="2">
        <v>2014</v>
      </c>
      <c r="E49" s="2" t="s">
        <v>30</v>
      </c>
      <c r="F49" s="2" t="s">
        <v>312</v>
      </c>
      <c r="G49" s="2" t="s">
        <v>370</v>
      </c>
      <c r="H49" s="2" t="s">
        <v>513</v>
      </c>
      <c r="I49" s="2" t="s">
        <v>12</v>
      </c>
      <c r="J49" s="2" t="s">
        <v>549</v>
      </c>
      <c r="K49" s="2" t="s">
        <v>515</v>
      </c>
      <c r="L49" s="2" t="s">
        <v>18</v>
      </c>
      <c r="M49" s="2" t="s">
        <v>46</v>
      </c>
      <c r="N49" s="2">
        <v>9.1</v>
      </c>
      <c r="O49" s="2" t="s">
        <v>129</v>
      </c>
      <c r="P49" s="2">
        <v>1442</v>
      </c>
      <c r="Q49" s="2">
        <v>184</v>
      </c>
      <c r="R49" s="13">
        <f>Q49/P49*100</f>
        <v>12.76005547850208</v>
      </c>
      <c r="S49" s="2">
        <v>3.8496000000000001</v>
      </c>
      <c r="T49" s="2">
        <v>33.7547</v>
      </c>
      <c r="U49" s="2" t="s">
        <v>371</v>
      </c>
    </row>
    <row r="50" spans="1:21" x14ac:dyDescent="0.25">
      <c r="A50" s="2">
        <v>24</v>
      </c>
      <c r="B50" s="2" t="s">
        <v>368</v>
      </c>
      <c r="C50" s="2">
        <v>2009</v>
      </c>
      <c r="D50" s="2">
        <v>2014</v>
      </c>
      <c r="E50" s="2" t="s">
        <v>30</v>
      </c>
      <c r="F50" s="2" t="s">
        <v>312</v>
      </c>
      <c r="G50" s="2" t="s">
        <v>516</v>
      </c>
      <c r="H50" s="2" t="s">
        <v>369</v>
      </c>
      <c r="I50" s="2" t="s">
        <v>12</v>
      </c>
      <c r="J50" s="2" t="s">
        <v>549</v>
      </c>
      <c r="K50" s="2" t="s">
        <v>515</v>
      </c>
      <c r="L50" s="2" t="s">
        <v>18</v>
      </c>
      <c r="M50" s="2" t="s">
        <v>46</v>
      </c>
      <c r="N50" s="2">
        <v>2.62</v>
      </c>
      <c r="O50" s="2" t="s">
        <v>129</v>
      </c>
      <c r="P50" s="2">
        <v>5045</v>
      </c>
      <c r="Q50" s="2">
        <v>550</v>
      </c>
      <c r="R50" s="13">
        <f>Q50/P50*100</f>
        <v>10.901883052527255</v>
      </c>
      <c r="S50" s="2">
        <v>1.9289000000000001</v>
      </c>
      <c r="T50" s="2">
        <v>31.664400000000001</v>
      </c>
      <c r="U50" s="2" t="s">
        <v>371</v>
      </c>
    </row>
    <row r="51" spans="1:21" s="5" customFormat="1" x14ac:dyDescent="0.25">
      <c r="A51" s="2">
        <v>24</v>
      </c>
      <c r="B51" s="2" t="s">
        <v>368</v>
      </c>
      <c r="C51" s="2">
        <v>2008</v>
      </c>
      <c r="D51" s="2">
        <v>2014</v>
      </c>
      <c r="E51" s="2" t="s">
        <v>30</v>
      </c>
      <c r="F51" s="2" t="s">
        <v>312</v>
      </c>
      <c r="G51" s="2" t="s">
        <v>517</v>
      </c>
      <c r="H51" s="2" t="s">
        <v>32</v>
      </c>
      <c r="I51" s="2" t="s">
        <v>335</v>
      </c>
      <c r="J51" s="2" t="s">
        <v>50</v>
      </c>
      <c r="K51" s="2" t="s">
        <v>515</v>
      </c>
      <c r="L51" s="2" t="s">
        <v>18</v>
      </c>
      <c r="M51" s="2" t="s">
        <v>46</v>
      </c>
      <c r="N51" s="2">
        <v>5.99</v>
      </c>
      <c r="O51" s="2" t="s">
        <v>129</v>
      </c>
      <c r="P51" s="2">
        <v>2401</v>
      </c>
      <c r="Q51" s="2">
        <v>268</v>
      </c>
      <c r="R51" s="13">
        <f>Q51/P51*100</f>
        <v>11.162015826738859</v>
      </c>
      <c r="S51" s="2">
        <v>-0.1641</v>
      </c>
      <c r="T51" s="2">
        <v>30.020299999999999</v>
      </c>
      <c r="U51" s="2" t="s">
        <v>371</v>
      </c>
    </row>
    <row r="52" spans="1:21" s="8" customFormat="1" x14ac:dyDescent="0.25">
      <c r="A52" s="2">
        <v>52</v>
      </c>
      <c r="B52" s="2" t="s">
        <v>28</v>
      </c>
      <c r="C52" s="3" t="s">
        <v>29</v>
      </c>
      <c r="D52" s="2">
        <v>2020</v>
      </c>
      <c r="E52" s="2" t="s">
        <v>30</v>
      </c>
      <c r="F52" s="2" t="s">
        <v>312</v>
      </c>
      <c r="G52" s="2" t="s">
        <v>517</v>
      </c>
      <c r="H52" s="2" t="s">
        <v>32</v>
      </c>
      <c r="I52" s="2" t="s">
        <v>335</v>
      </c>
      <c r="J52" s="2" t="s">
        <v>50</v>
      </c>
      <c r="K52" s="2" t="s">
        <v>515</v>
      </c>
      <c r="L52" s="2" t="s">
        <v>18</v>
      </c>
      <c r="M52" s="2" t="s">
        <v>19</v>
      </c>
      <c r="N52" s="2">
        <v>2.7</v>
      </c>
      <c r="O52" s="2" t="s">
        <v>20</v>
      </c>
      <c r="P52" s="2">
        <v>1977</v>
      </c>
      <c r="Q52" s="2">
        <v>1977</v>
      </c>
      <c r="R52" s="13">
        <f>Q52/P52*100</f>
        <v>100</v>
      </c>
      <c r="S52" s="2">
        <v>-0.24249999999999999</v>
      </c>
      <c r="T52" s="2">
        <v>29.902999999999999</v>
      </c>
      <c r="U52" s="2" t="s">
        <v>33</v>
      </c>
    </row>
    <row r="53" spans="1:21" x14ac:dyDescent="0.25">
      <c r="A53" s="2">
        <v>30</v>
      </c>
      <c r="B53" s="2" t="s">
        <v>52</v>
      </c>
      <c r="C53" s="2" t="s">
        <v>53</v>
      </c>
      <c r="D53" s="2">
        <v>2014</v>
      </c>
      <c r="E53" s="2" t="s">
        <v>23</v>
      </c>
      <c r="F53" s="2" t="s">
        <v>311</v>
      </c>
      <c r="G53" s="2" t="s">
        <v>509</v>
      </c>
      <c r="H53" s="2" t="s">
        <v>325</v>
      </c>
      <c r="I53" s="2" t="s">
        <v>84</v>
      </c>
      <c r="J53" s="2" t="s">
        <v>50</v>
      </c>
      <c r="K53" s="2" t="s">
        <v>547</v>
      </c>
      <c r="L53" s="2" t="s">
        <v>26</v>
      </c>
      <c r="M53" s="2" t="s">
        <v>39</v>
      </c>
      <c r="N53" s="2">
        <v>1.21</v>
      </c>
      <c r="O53" s="2" t="s">
        <v>59</v>
      </c>
      <c r="P53" s="2" t="s">
        <v>50</v>
      </c>
      <c r="Q53" s="2">
        <v>1394</v>
      </c>
      <c r="R53" s="13" t="s">
        <v>50</v>
      </c>
      <c r="S53" s="2">
        <v>-23.543099999999999</v>
      </c>
      <c r="T53" s="2">
        <v>24.707899999999999</v>
      </c>
      <c r="U53" s="2" t="s">
        <v>54</v>
      </c>
    </row>
    <row r="54" spans="1:21" x14ac:dyDescent="0.25">
      <c r="A54" s="2">
        <v>30</v>
      </c>
      <c r="B54" s="2" t="s">
        <v>52</v>
      </c>
      <c r="C54" s="2" t="s">
        <v>53</v>
      </c>
      <c r="D54" s="2">
        <v>2014</v>
      </c>
      <c r="E54" s="2" t="s">
        <v>23</v>
      </c>
      <c r="F54" s="2" t="s">
        <v>311</v>
      </c>
      <c r="G54" s="2" t="s">
        <v>423</v>
      </c>
      <c r="H54" s="2" t="s">
        <v>325</v>
      </c>
      <c r="I54" s="2" t="s">
        <v>84</v>
      </c>
      <c r="J54" s="2" t="s">
        <v>550</v>
      </c>
      <c r="K54" s="2" t="s">
        <v>515</v>
      </c>
      <c r="L54" s="2" t="s">
        <v>26</v>
      </c>
      <c r="M54" s="2" t="s">
        <v>39</v>
      </c>
      <c r="N54" s="2">
        <v>1.02</v>
      </c>
      <c r="O54" s="2" t="s">
        <v>59</v>
      </c>
      <c r="P54" s="2">
        <v>2600</v>
      </c>
      <c r="Q54" s="2">
        <v>2081</v>
      </c>
      <c r="R54" s="13">
        <f>Q54/P54*100</f>
        <v>80.038461538461533</v>
      </c>
      <c r="S54" s="2">
        <v>-23.4223</v>
      </c>
      <c r="T54" s="2">
        <v>24.0488</v>
      </c>
      <c r="U54" s="2" t="s">
        <v>54</v>
      </c>
    </row>
    <row r="55" spans="1:21" s="5" customFormat="1" x14ac:dyDescent="0.25">
      <c r="A55" s="2">
        <v>21</v>
      </c>
      <c r="B55" s="2" t="s">
        <v>237</v>
      </c>
      <c r="C55" s="2" t="s">
        <v>53</v>
      </c>
      <c r="D55" s="2">
        <v>2013</v>
      </c>
      <c r="E55" s="2" t="s">
        <v>23</v>
      </c>
      <c r="F55" s="2" t="s">
        <v>311</v>
      </c>
      <c r="G55" s="2" t="s">
        <v>539</v>
      </c>
      <c r="H55" s="2" t="s">
        <v>592</v>
      </c>
      <c r="I55" s="2" t="s">
        <v>25</v>
      </c>
      <c r="J55" s="2" t="s">
        <v>550</v>
      </c>
      <c r="K55" s="2" t="s">
        <v>548</v>
      </c>
      <c r="L55" s="2" t="s">
        <v>26</v>
      </c>
      <c r="M55" s="2" t="s">
        <v>46</v>
      </c>
      <c r="N55" s="2">
        <v>5.8</v>
      </c>
      <c r="O55" s="2" t="s">
        <v>98</v>
      </c>
      <c r="P55" s="2">
        <v>5000</v>
      </c>
      <c r="Q55" s="2">
        <v>509</v>
      </c>
      <c r="R55" s="13">
        <f>Q55/P55*100</f>
        <v>10.18</v>
      </c>
      <c r="S55" s="2">
        <v>-19.394300000000001</v>
      </c>
      <c r="T55" s="2">
        <v>23.680299999999999</v>
      </c>
      <c r="U55" s="2" t="s">
        <v>243</v>
      </c>
    </row>
    <row r="56" spans="1:21" x14ac:dyDescent="0.25">
      <c r="A56" s="2">
        <v>48</v>
      </c>
      <c r="B56" s="2" t="s">
        <v>22</v>
      </c>
      <c r="C56" s="2">
        <v>2015</v>
      </c>
      <c r="D56" s="2">
        <v>2019</v>
      </c>
      <c r="E56" s="2" t="s">
        <v>23</v>
      </c>
      <c r="F56" s="2" t="s">
        <v>311</v>
      </c>
      <c r="G56" s="2" t="s">
        <v>539</v>
      </c>
      <c r="H56" s="2" t="s">
        <v>592</v>
      </c>
      <c r="I56" s="2" t="s">
        <v>25</v>
      </c>
      <c r="J56" s="2" t="s">
        <v>550</v>
      </c>
      <c r="K56" s="2" t="s">
        <v>548</v>
      </c>
      <c r="L56" s="2" t="s">
        <v>26</v>
      </c>
      <c r="M56" s="2" t="s">
        <v>24</v>
      </c>
      <c r="N56" s="2">
        <v>1.2</v>
      </c>
      <c r="O56" s="2" t="s">
        <v>59</v>
      </c>
      <c r="P56" s="2">
        <v>5000</v>
      </c>
      <c r="Q56" s="2">
        <v>1154</v>
      </c>
      <c r="R56" s="13">
        <f>Q56/P56*100</f>
        <v>23.080000000000002</v>
      </c>
      <c r="S56" s="2">
        <v>-19.3169</v>
      </c>
      <c r="T56" s="2">
        <v>22.925999999999998</v>
      </c>
      <c r="U56" s="2" t="s">
        <v>27</v>
      </c>
    </row>
    <row r="57" spans="1:21" x14ac:dyDescent="0.25">
      <c r="A57" s="2">
        <v>23</v>
      </c>
      <c r="B57" s="2" t="s">
        <v>349</v>
      </c>
      <c r="C57" s="2">
        <v>2010</v>
      </c>
      <c r="D57" s="2">
        <v>2013</v>
      </c>
      <c r="E57" s="2" t="s">
        <v>23</v>
      </c>
      <c r="F57" s="2" t="s">
        <v>311</v>
      </c>
      <c r="G57" s="2" t="s">
        <v>389</v>
      </c>
      <c r="H57" s="2" t="s">
        <v>77</v>
      </c>
      <c r="I57" s="2" t="s">
        <v>12</v>
      </c>
      <c r="J57" s="2" t="s">
        <v>550</v>
      </c>
      <c r="K57" s="2" t="s">
        <v>515</v>
      </c>
      <c r="L57" s="2" t="s">
        <v>18</v>
      </c>
      <c r="M57" s="2" t="s">
        <v>39</v>
      </c>
      <c r="N57" s="11" t="s">
        <v>354</v>
      </c>
      <c r="O57" s="2" t="s">
        <v>129</v>
      </c>
      <c r="P57" s="2">
        <v>27672</v>
      </c>
      <c r="Q57" s="2">
        <v>27672</v>
      </c>
      <c r="R57" s="13">
        <f>Q57/P57*100</f>
        <v>100</v>
      </c>
      <c r="S57" s="2">
        <v>-25.267399999999999</v>
      </c>
      <c r="T57" s="6">
        <v>21.073399999999999</v>
      </c>
      <c r="U57" s="2" t="s">
        <v>329</v>
      </c>
    </row>
    <row r="58" spans="1:21" s="5" customFormat="1" x14ac:dyDescent="0.25">
      <c r="A58" s="2">
        <v>29</v>
      </c>
      <c r="B58" s="2" t="s">
        <v>387</v>
      </c>
      <c r="C58" s="2" t="s">
        <v>34</v>
      </c>
      <c r="D58" s="2">
        <v>2014</v>
      </c>
      <c r="E58" s="2" t="s">
        <v>23</v>
      </c>
      <c r="F58" s="2" t="s">
        <v>311</v>
      </c>
      <c r="G58" s="2" t="s">
        <v>389</v>
      </c>
      <c r="H58" s="2" t="s">
        <v>77</v>
      </c>
      <c r="I58" s="2" t="s">
        <v>390</v>
      </c>
      <c r="J58" s="2" t="s">
        <v>550</v>
      </c>
      <c r="K58" s="2" t="s">
        <v>548</v>
      </c>
      <c r="L58" s="2" t="s">
        <v>383</v>
      </c>
      <c r="M58" s="2" t="s">
        <v>388</v>
      </c>
      <c r="N58" s="2">
        <v>0.6</v>
      </c>
      <c r="O58" s="2" t="s">
        <v>59</v>
      </c>
      <c r="P58" s="2">
        <v>38000</v>
      </c>
      <c r="Q58" s="2" t="s">
        <v>34</v>
      </c>
      <c r="R58" s="13" t="s">
        <v>50</v>
      </c>
      <c r="S58" s="6">
        <v>-25.3582</v>
      </c>
      <c r="T58" s="6">
        <v>21.034600000000001</v>
      </c>
      <c r="U58" s="2" t="s">
        <v>391</v>
      </c>
    </row>
    <row r="59" spans="1:21" x14ac:dyDescent="0.25">
      <c r="A59" s="2">
        <v>25</v>
      </c>
      <c r="B59" s="2" t="s">
        <v>94</v>
      </c>
      <c r="C59" s="2">
        <v>2012</v>
      </c>
      <c r="D59" s="2">
        <v>2014</v>
      </c>
      <c r="E59" s="2" t="s">
        <v>95</v>
      </c>
      <c r="F59" s="2" t="s">
        <v>311</v>
      </c>
      <c r="G59" s="2" t="s">
        <v>429</v>
      </c>
      <c r="H59" s="2" t="s">
        <v>316</v>
      </c>
      <c r="I59" s="2" t="s">
        <v>12</v>
      </c>
      <c r="J59" s="2" t="s">
        <v>50</v>
      </c>
      <c r="K59" s="2" t="s">
        <v>515</v>
      </c>
      <c r="L59" s="2" t="s">
        <v>529</v>
      </c>
      <c r="M59" s="2" t="s">
        <v>46</v>
      </c>
      <c r="N59" s="2">
        <v>0.99</v>
      </c>
      <c r="O59" s="2" t="s">
        <v>34</v>
      </c>
      <c r="P59" s="2">
        <v>6708</v>
      </c>
      <c r="Q59" s="2">
        <v>1852</v>
      </c>
      <c r="R59" s="13">
        <f>Q59/P59*100</f>
        <v>27.608825283243888</v>
      </c>
      <c r="S59" s="2">
        <v>-22.982600000000001</v>
      </c>
      <c r="T59" s="2">
        <v>31.707999999999998</v>
      </c>
      <c r="U59" s="2" t="s">
        <v>96</v>
      </c>
    </row>
    <row r="60" spans="1:21" s="5" customFormat="1" x14ac:dyDescent="0.25">
      <c r="A60" s="2">
        <v>46</v>
      </c>
      <c r="B60" s="2" t="s">
        <v>94</v>
      </c>
      <c r="C60" s="2">
        <v>2017</v>
      </c>
      <c r="D60" s="2">
        <v>2019</v>
      </c>
      <c r="E60" s="2" t="s">
        <v>95</v>
      </c>
      <c r="F60" s="2" t="s">
        <v>311</v>
      </c>
      <c r="G60" s="2" t="s">
        <v>429</v>
      </c>
      <c r="H60" s="2" t="s">
        <v>316</v>
      </c>
      <c r="I60" s="2" t="s">
        <v>12</v>
      </c>
      <c r="J60" s="2" t="s">
        <v>50</v>
      </c>
      <c r="K60" s="2" t="s">
        <v>515</v>
      </c>
      <c r="L60" s="2" t="s">
        <v>529</v>
      </c>
      <c r="M60" s="2" t="s">
        <v>46</v>
      </c>
      <c r="N60" s="2">
        <v>0.33</v>
      </c>
      <c r="O60" s="2" t="s">
        <v>34</v>
      </c>
      <c r="P60" s="2">
        <v>6708</v>
      </c>
      <c r="Q60" s="2">
        <v>2021</v>
      </c>
      <c r="R60" s="13">
        <f>Q60/P60*100</f>
        <v>30.128205128205128</v>
      </c>
      <c r="S60" s="2">
        <v>-23.477499999999999</v>
      </c>
      <c r="T60" s="2">
        <v>31.938600000000001</v>
      </c>
      <c r="U60" s="2" t="s">
        <v>97</v>
      </c>
    </row>
    <row r="61" spans="1:21" s="5" customFormat="1" x14ac:dyDescent="0.25">
      <c r="A61" s="2">
        <v>22</v>
      </c>
      <c r="B61" s="2" t="s">
        <v>346</v>
      </c>
      <c r="C61" s="2" t="s">
        <v>347</v>
      </c>
      <c r="D61" s="2">
        <v>2013</v>
      </c>
      <c r="E61" s="2" t="s">
        <v>35</v>
      </c>
      <c r="F61" s="2" t="s">
        <v>311</v>
      </c>
      <c r="G61" s="2" t="s">
        <v>345</v>
      </c>
      <c r="H61" s="2" t="s">
        <v>344</v>
      </c>
      <c r="I61" s="2" t="s">
        <v>12</v>
      </c>
      <c r="J61" s="2" t="s">
        <v>549</v>
      </c>
      <c r="K61" s="2" t="s">
        <v>515</v>
      </c>
      <c r="L61" s="2" t="s">
        <v>18</v>
      </c>
      <c r="M61" s="2" t="s">
        <v>58</v>
      </c>
      <c r="N61" s="2">
        <f>42/2000*100</f>
        <v>2.1</v>
      </c>
      <c r="O61" s="2" t="s">
        <v>342</v>
      </c>
      <c r="P61" s="2">
        <v>22270</v>
      </c>
      <c r="Q61" s="2">
        <v>2000</v>
      </c>
      <c r="R61" s="13">
        <f>Q61/P61*100</f>
        <v>8.980691513246521</v>
      </c>
      <c r="S61" s="2">
        <v>-19.1752</v>
      </c>
      <c r="T61" s="2">
        <v>15.8123</v>
      </c>
      <c r="U61" s="2" t="s">
        <v>348</v>
      </c>
    </row>
    <row r="62" spans="1:21" x14ac:dyDescent="0.25">
      <c r="A62" s="2">
        <v>4</v>
      </c>
      <c r="B62" s="2" t="s">
        <v>219</v>
      </c>
      <c r="C62" s="2" t="s">
        <v>262</v>
      </c>
      <c r="D62" s="2">
        <v>2003</v>
      </c>
      <c r="E62" s="2" t="s">
        <v>76</v>
      </c>
      <c r="F62" s="2" t="s">
        <v>311</v>
      </c>
      <c r="G62" s="2" t="s">
        <v>542</v>
      </c>
      <c r="H62" s="2" t="s">
        <v>316</v>
      </c>
      <c r="I62" s="2" t="s">
        <v>12</v>
      </c>
      <c r="J62" s="2" t="s">
        <v>50</v>
      </c>
      <c r="K62" s="2" t="s">
        <v>515</v>
      </c>
      <c r="L62" s="2" t="s">
        <v>18</v>
      </c>
      <c r="M62" s="2" t="s">
        <v>58</v>
      </c>
      <c r="N62" s="2">
        <v>13</v>
      </c>
      <c r="O62" s="2" t="s">
        <v>98</v>
      </c>
      <c r="P62" s="2">
        <v>19485</v>
      </c>
      <c r="Q62" s="2">
        <v>235</v>
      </c>
      <c r="R62" s="13">
        <f>Q62/P62*100</f>
        <v>1.2060559404670259</v>
      </c>
      <c r="S62" s="2">
        <v>-25.293800000000001</v>
      </c>
      <c r="T62" s="2">
        <v>31.807600000000001</v>
      </c>
      <c r="U62" s="2" t="s">
        <v>275</v>
      </c>
    </row>
    <row r="63" spans="1:21" x14ac:dyDescent="0.25">
      <c r="A63" s="2">
        <v>14</v>
      </c>
      <c r="B63" s="2" t="s">
        <v>99</v>
      </c>
      <c r="C63" s="2">
        <v>2005</v>
      </c>
      <c r="D63" s="2">
        <v>2010</v>
      </c>
      <c r="E63" s="2" t="s">
        <v>76</v>
      </c>
      <c r="F63" s="2" t="s">
        <v>311</v>
      </c>
      <c r="G63" s="2" t="s">
        <v>557</v>
      </c>
      <c r="H63" s="2" t="s">
        <v>316</v>
      </c>
      <c r="I63" s="2" t="s">
        <v>12</v>
      </c>
      <c r="J63" s="2" t="s">
        <v>50</v>
      </c>
      <c r="K63" s="2" t="s">
        <v>515</v>
      </c>
      <c r="L63" s="2" t="s">
        <v>18</v>
      </c>
      <c r="M63" s="2" t="s">
        <v>46</v>
      </c>
      <c r="N63" s="2">
        <v>5</v>
      </c>
      <c r="O63" s="2" t="s">
        <v>59</v>
      </c>
      <c r="P63" s="2">
        <v>19485</v>
      </c>
      <c r="Q63" s="2">
        <v>3347</v>
      </c>
      <c r="R63" s="13">
        <f>Q63/P63*100</f>
        <v>17.177315884013346</v>
      </c>
      <c r="S63" s="2">
        <v>-23.034990000000001</v>
      </c>
      <c r="T63" s="2">
        <v>30.9985</v>
      </c>
      <c r="U63" s="2" t="s">
        <v>100</v>
      </c>
    </row>
    <row r="64" spans="1:21" x14ac:dyDescent="0.25">
      <c r="A64" s="2">
        <v>14</v>
      </c>
      <c r="B64" s="2" t="s">
        <v>99</v>
      </c>
      <c r="C64" s="2">
        <v>2005</v>
      </c>
      <c r="D64" s="2">
        <v>2010</v>
      </c>
      <c r="E64" s="2" t="s">
        <v>76</v>
      </c>
      <c r="F64" s="2" t="s">
        <v>311</v>
      </c>
      <c r="G64" s="2" t="s">
        <v>558</v>
      </c>
      <c r="H64" s="2" t="s">
        <v>316</v>
      </c>
      <c r="I64" s="2" t="s">
        <v>12</v>
      </c>
      <c r="J64" s="2" t="s">
        <v>50</v>
      </c>
      <c r="K64" s="2" t="s">
        <v>515</v>
      </c>
      <c r="L64" s="2" t="s">
        <v>18</v>
      </c>
      <c r="M64" s="2" t="s">
        <v>46</v>
      </c>
      <c r="N64" s="2">
        <v>8.3000000000000007</v>
      </c>
      <c r="O64" s="2" t="s">
        <v>59</v>
      </c>
      <c r="P64" s="2">
        <v>19485</v>
      </c>
      <c r="Q64" s="2">
        <v>2597</v>
      </c>
      <c r="R64" s="13">
        <f>Q64/P64*100</f>
        <v>13.328201180395174</v>
      </c>
      <c r="S64" s="2">
        <v>-23.315899999999999</v>
      </c>
      <c r="T64" s="2">
        <v>31.413499999999999</v>
      </c>
      <c r="U64" s="2" t="s">
        <v>100</v>
      </c>
    </row>
    <row r="65" spans="1:21" x14ac:dyDescent="0.25">
      <c r="A65" s="2">
        <v>14</v>
      </c>
      <c r="B65" s="2" t="s">
        <v>99</v>
      </c>
      <c r="C65" s="2">
        <v>2005</v>
      </c>
      <c r="D65" s="2">
        <v>2010</v>
      </c>
      <c r="E65" s="2" t="s">
        <v>76</v>
      </c>
      <c r="F65" s="2" t="s">
        <v>311</v>
      </c>
      <c r="G65" s="2" t="s">
        <v>559</v>
      </c>
      <c r="H65" s="2" t="s">
        <v>316</v>
      </c>
      <c r="I65" s="2" t="s">
        <v>12</v>
      </c>
      <c r="J65" s="2" t="s">
        <v>50</v>
      </c>
      <c r="K65" s="2" t="s">
        <v>515</v>
      </c>
      <c r="L65" s="2" t="s">
        <v>18</v>
      </c>
      <c r="M65" s="2" t="s">
        <v>46</v>
      </c>
      <c r="N65" s="2">
        <v>7.3</v>
      </c>
      <c r="O65" s="2" t="s">
        <v>59</v>
      </c>
      <c r="P65" s="2">
        <v>19485</v>
      </c>
      <c r="Q65" s="2">
        <v>2135</v>
      </c>
      <c r="R65" s="13">
        <f>Q65/P65*100</f>
        <v>10.957146522966385</v>
      </c>
      <c r="S65" s="2">
        <v>-24.4176</v>
      </c>
      <c r="T65" s="2">
        <v>31.5533</v>
      </c>
      <c r="U65" s="2" t="s">
        <v>100</v>
      </c>
    </row>
    <row r="66" spans="1:21" x14ac:dyDescent="0.25">
      <c r="A66" s="2">
        <v>14</v>
      </c>
      <c r="B66" s="2" t="s">
        <v>99</v>
      </c>
      <c r="C66" s="2">
        <v>2005</v>
      </c>
      <c r="D66" s="2">
        <v>2010</v>
      </c>
      <c r="E66" s="2" t="s">
        <v>76</v>
      </c>
      <c r="F66" s="2" t="s">
        <v>311</v>
      </c>
      <c r="G66" s="2" t="s">
        <v>559</v>
      </c>
      <c r="H66" s="2" t="s">
        <v>316</v>
      </c>
      <c r="I66" s="2" t="s">
        <v>12</v>
      </c>
      <c r="J66" s="2" t="s">
        <v>50</v>
      </c>
      <c r="K66" s="2" t="s">
        <v>515</v>
      </c>
      <c r="L66" s="2" t="s">
        <v>18</v>
      </c>
      <c r="M66" s="2" t="s">
        <v>46</v>
      </c>
      <c r="N66" s="2">
        <v>8.1</v>
      </c>
      <c r="O66" s="2" t="s">
        <v>59</v>
      </c>
      <c r="P66" s="2">
        <v>19485</v>
      </c>
      <c r="Q66" s="2">
        <f>70*57.7</f>
        <v>4039</v>
      </c>
      <c r="R66" s="13">
        <f>Q66/P66*100</f>
        <v>20.728765717218373</v>
      </c>
      <c r="S66" s="2">
        <v>-25.1981</v>
      </c>
      <c r="T66" s="2">
        <v>31.397300000000001</v>
      </c>
      <c r="U66" s="2" t="s">
        <v>100</v>
      </c>
    </row>
    <row r="67" spans="1:21" x14ac:dyDescent="0.25">
      <c r="A67" s="2">
        <v>14</v>
      </c>
      <c r="B67" s="2" t="s">
        <v>99</v>
      </c>
      <c r="C67" s="2">
        <v>2005</v>
      </c>
      <c r="D67" s="2">
        <v>2010</v>
      </c>
      <c r="E67" s="2" t="s">
        <v>76</v>
      </c>
      <c r="F67" s="2" t="s">
        <v>311</v>
      </c>
      <c r="G67" s="2" t="s">
        <v>560</v>
      </c>
      <c r="H67" s="2" t="s">
        <v>316</v>
      </c>
      <c r="I67" s="2" t="s">
        <v>12</v>
      </c>
      <c r="J67" s="2" t="s">
        <v>50</v>
      </c>
      <c r="K67" s="2" t="s">
        <v>515</v>
      </c>
      <c r="L67" s="2" t="s">
        <v>18</v>
      </c>
      <c r="M67" s="2" t="s">
        <v>46</v>
      </c>
      <c r="N67" s="2">
        <v>17.399999999999999</v>
      </c>
      <c r="O67" s="2" t="s">
        <v>59</v>
      </c>
      <c r="P67" s="2">
        <v>19485</v>
      </c>
      <c r="Q67" s="2">
        <v>1039</v>
      </c>
      <c r="R67" s="13">
        <f>Q67/P67*100</f>
        <v>5.3323069027457013</v>
      </c>
      <c r="S67" s="2">
        <v>-24.879000000000001</v>
      </c>
      <c r="T67" s="2" t="s">
        <v>609</v>
      </c>
      <c r="U67" s="2" t="s">
        <v>100</v>
      </c>
    </row>
    <row r="68" spans="1:21" x14ac:dyDescent="0.25">
      <c r="A68" s="2">
        <v>14</v>
      </c>
      <c r="B68" s="2" t="s">
        <v>99</v>
      </c>
      <c r="C68" s="2">
        <v>2005</v>
      </c>
      <c r="D68" s="2">
        <v>2010</v>
      </c>
      <c r="E68" s="2" t="s">
        <v>76</v>
      </c>
      <c r="F68" s="2" t="s">
        <v>311</v>
      </c>
      <c r="G68" s="2" t="s">
        <v>560</v>
      </c>
      <c r="H68" s="2" t="s">
        <v>316</v>
      </c>
      <c r="I68" s="2" t="s">
        <v>12</v>
      </c>
      <c r="J68" s="2" t="s">
        <v>50</v>
      </c>
      <c r="K68" s="2" t="s">
        <v>515</v>
      </c>
      <c r="L68" s="2" t="s">
        <v>18</v>
      </c>
      <c r="M68" s="2" t="s">
        <v>46</v>
      </c>
      <c r="N68" s="2">
        <v>11.2</v>
      </c>
      <c r="O68" s="2" t="s">
        <v>59</v>
      </c>
      <c r="P68" s="2">
        <v>19485</v>
      </c>
      <c r="Q68" s="2">
        <v>808</v>
      </c>
      <c r="R68" s="13">
        <f>Q68/P68*100</f>
        <v>4.1467795740313065</v>
      </c>
      <c r="S68" s="2">
        <v>-25.273700000000002</v>
      </c>
      <c r="T68" s="2">
        <v>31.913599999999999</v>
      </c>
      <c r="U68" s="2" t="s">
        <v>100</v>
      </c>
    </row>
    <row r="69" spans="1:21" x14ac:dyDescent="0.25">
      <c r="A69" s="2">
        <v>11</v>
      </c>
      <c r="B69" s="2" t="s">
        <v>263</v>
      </c>
      <c r="C69" s="2" t="s">
        <v>264</v>
      </c>
      <c r="D69" s="2">
        <v>2008</v>
      </c>
      <c r="E69" s="2" t="s">
        <v>76</v>
      </c>
      <c r="F69" s="2" t="s">
        <v>311</v>
      </c>
      <c r="G69" s="2" t="s">
        <v>392</v>
      </c>
      <c r="H69" s="2" t="s">
        <v>266</v>
      </c>
      <c r="I69" s="2" t="s">
        <v>543</v>
      </c>
      <c r="J69" s="2" t="s">
        <v>50</v>
      </c>
      <c r="K69" s="2" t="s">
        <v>515</v>
      </c>
      <c r="L69" s="2" t="s">
        <v>18</v>
      </c>
      <c r="M69" s="2" t="s">
        <v>58</v>
      </c>
      <c r="N69" s="2">
        <v>4.3</v>
      </c>
      <c r="O69" s="2" t="s">
        <v>59</v>
      </c>
      <c r="P69" s="2">
        <v>900</v>
      </c>
      <c r="Q69" s="2">
        <v>900</v>
      </c>
      <c r="R69" s="13">
        <f>Q69/P69*100</f>
        <v>100</v>
      </c>
      <c r="S69" s="2">
        <v>-28.219799999999999</v>
      </c>
      <c r="T69" s="12">
        <v>31.951899999999998</v>
      </c>
      <c r="U69" s="2" t="s">
        <v>265</v>
      </c>
    </row>
    <row r="70" spans="1:21" x14ac:dyDescent="0.25">
      <c r="A70" s="2">
        <v>23</v>
      </c>
      <c r="B70" s="2" t="s">
        <v>349</v>
      </c>
      <c r="C70" s="2">
        <v>2010</v>
      </c>
      <c r="D70" s="2">
        <v>2013</v>
      </c>
      <c r="E70" s="2" t="s">
        <v>76</v>
      </c>
      <c r="F70" s="2" t="s">
        <v>311</v>
      </c>
      <c r="G70" s="2" t="s">
        <v>351</v>
      </c>
      <c r="H70" s="2" t="s">
        <v>77</v>
      </c>
      <c r="I70" s="2" t="s">
        <v>12</v>
      </c>
      <c r="J70" s="2" t="s">
        <v>50</v>
      </c>
      <c r="K70" s="2" t="s">
        <v>515</v>
      </c>
      <c r="L70" s="2" t="s">
        <v>18</v>
      </c>
      <c r="M70" s="2" t="s">
        <v>39</v>
      </c>
      <c r="N70" s="11" t="s">
        <v>353</v>
      </c>
      <c r="O70" s="2" t="s">
        <v>129</v>
      </c>
      <c r="P70" s="2">
        <v>9591</v>
      </c>
      <c r="Q70" s="2">
        <v>9591</v>
      </c>
      <c r="R70" s="13">
        <f>Q70/P70*100</f>
        <v>100</v>
      </c>
      <c r="S70" s="6">
        <v>-26.062100000000001</v>
      </c>
      <c r="T70" s="2">
        <v>20.458659999999998</v>
      </c>
      <c r="U70" s="2" t="s">
        <v>329</v>
      </c>
    </row>
    <row r="71" spans="1:21" x14ac:dyDescent="0.25">
      <c r="A71" s="2">
        <v>1</v>
      </c>
      <c r="B71" s="2" t="s">
        <v>110</v>
      </c>
      <c r="C71" s="2">
        <v>1996</v>
      </c>
      <c r="D71" s="2">
        <v>2002</v>
      </c>
      <c r="E71" s="2" t="s">
        <v>514</v>
      </c>
      <c r="F71" s="2" t="s">
        <v>311</v>
      </c>
      <c r="G71" s="2" t="s">
        <v>522</v>
      </c>
      <c r="H71" s="2" t="s">
        <v>77</v>
      </c>
      <c r="I71" s="2" t="s">
        <v>12</v>
      </c>
      <c r="J71" s="2" t="s">
        <v>50</v>
      </c>
      <c r="K71" s="2" t="s">
        <v>515</v>
      </c>
      <c r="L71" s="2" t="s">
        <v>18</v>
      </c>
      <c r="M71" s="2" t="s">
        <v>111</v>
      </c>
      <c r="N71" s="2">
        <v>1.2</v>
      </c>
      <c r="O71" s="2" t="s">
        <v>59</v>
      </c>
      <c r="P71" s="2">
        <v>38000</v>
      </c>
      <c r="Q71" s="2">
        <v>9593</v>
      </c>
      <c r="R71" s="13">
        <f>Q71/P71*100</f>
        <v>25.244736842105265</v>
      </c>
      <c r="S71" s="2">
        <v>-25.420400000000001</v>
      </c>
      <c r="T71" s="2">
        <v>20.247499999999999</v>
      </c>
      <c r="U71" s="2" t="s">
        <v>112</v>
      </c>
    </row>
    <row r="72" spans="1:21" x14ac:dyDescent="0.25">
      <c r="A72" s="2">
        <v>42</v>
      </c>
      <c r="B72" s="2" t="s">
        <v>75</v>
      </c>
      <c r="C72" s="2" t="s">
        <v>78</v>
      </c>
      <c r="D72" s="2">
        <v>2017</v>
      </c>
      <c r="E72" s="2" t="s">
        <v>514</v>
      </c>
      <c r="F72" s="2" t="s">
        <v>311</v>
      </c>
      <c r="G72" s="2" t="s">
        <v>522</v>
      </c>
      <c r="H72" s="2" t="s">
        <v>77</v>
      </c>
      <c r="I72" s="2" t="s">
        <v>12</v>
      </c>
      <c r="J72" s="2" t="s">
        <v>50</v>
      </c>
      <c r="K72" s="2" t="s">
        <v>515</v>
      </c>
      <c r="L72" s="2" t="s">
        <v>18</v>
      </c>
      <c r="M72" s="2" t="s">
        <v>58</v>
      </c>
      <c r="N72" s="2">
        <v>1.83</v>
      </c>
      <c r="O72" s="2" t="s">
        <v>98</v>
      </c>
      <c r="P72" s="2">
        <v>38000</v>
      </c>
      <c r="Q72" s="2">
        <v>14250</v>
      </c>
      <c r="R72" s="13">
        <f>Q72/P72*100</f>
        <v>37.5</v>
      </c>
      <c r="S72" s="2">
        <v>-25.794322000000001</v>
      </c>
      <c r="T72" s="2">
        <v>20.452400000000001</v>
      </c>
      <c r="U72" s="2" t="s">
        <v>83</v>
      </c>
    </row>
    <row r="73" spans="1:21" x14ac:dyDescent="0.25">
      <c r="A73" s="2">
        <v>42</v>
      </c>
      <c r="B73" s="2" t="s">
        <v>75</v>
      </c>
      <c r="C73" s="2" t="s">
        <v>78</v>
      </c>
      <c r="D73" s="2">
        <v>2017</v>
      </c>
      <c r="E73" s="2" t="s">
        <v>514</v>
      </c>
      <c r="F73" s="2" t="s">
        <v>311</v>
      </c>
      <c r="G73" s="2" t="s">
        <v>522</v>
      </c>
      <c r="H73" s="2" t="s">
        <v>77</v>
      </c>
      <c r="I73" s="2" t="s">
        <v>12</v>
      </c>
      <c r="J73" s="2" t="s">
        <v>50</v>
      </c>
      <c r="K73" s="2" t="s">
        <v>515</v>
      </c>
      <c r="L73" s="2" t="s">
        <v>18</v>
      </c>
      <c r="M73" s="2" t="s">
        <v>62</v>
      </c>
      <c r="N73" s="2">
        <v>1.73</v>
      </c>
      <c r="O73" s="2" t="s">
        <v>129</v>
      </c>
      <c r="P73" s="2">
        <v>38000</v>
      </c>
      <c r="Q73" s="2">
        <v>14250</v>
      </c>
      <c r="R73" s="13">
        <f>Q73/P73*100</f>
        <v>37.5</v>
      </c>
      <c r="S73" s="2">
        <v>-25.794322000000001</v>
      </c>
      <c r="T73" s="2">
        <v>20.452400000000001</v>
      </c>
      <c r="U73" s="2" t="s">
        <v>83</v>
      </c>
    </row>
    <row r="74" spans="1:21" x14ac:dyDescent="0.25">
      <c r="A74" s="2">
        <v>42</v>
      </c>
      <c r="B74" s="2" t="s">
        <v>75</v>
      </c>
      <c r="C74" s="2" t="s">
        <v>78</v>
      </c>
      <c r="D74" s="2">
        <v>2017</v>
      </c>
      <c r="E74" s="2" t="s">
        <v>514</v>
      </c>
      <c r="F74" s="2" t="s">
        <v>311</v>
      </c>
      <c r="G74" s="2" t="s">
        <v>522</v>
      </c>
      <c r="H74" s="2" t="s">
        <v>77</v>
      </c>
      <c r="I74" s="2" t="s">
        <v>12</v>
      </c>
      <c r="J74" s="2" t="s">
        <v>50</v>
      </c>
      <c r="K74" s="2" t="s">
        <v>515</v>
      </c>
      <c r="L74" s="2" t="s">
        <v>18</v>
      </c>
      <c r="M74" s="2" t="s">
        <v>39</v>
      </c>
      <c r="N74" s="2">
        <v>1.69</v>
      </c>
      <c r="O74" s="2" t="s">
        <v>59</v>
      </c>
      <c r="P74" s="2">
        <v>38000</v>
      </c>
      <c r="Q74" s="2">
        <v>14250</v>
      </c>
      <c r="R74" s="13">
        <f>Q74/P74*100</f>
        <v>37.5</v>
      </c>
      <c r="S74" s="2">
        <v>-25.794322000000001</v>
      </c>
      <c r="T74" s="2">
        <v>20.452400000000001</v>
      </c>
      <c r="U74" s="2" t="s">
        <v>83</v>
      </c>
    </row>
    <row r="75" spans="1:21" x14ac:dyDescent="0.25">
      <c r="A75" s="2">
        <v>23</v>
      </c>
      <c r="B75" s="2" t="s">
        <v>349</v>
      </c>
      <c r="C75" s="2">
        <v>2010</v>
      </c>
      <c r="D75" s="2">
        <v>2013</v>
      </c>
      <c r="E75" s="2" t="s">
        <v>350</v>
      </c>
      <c r="F75" s="2" t="s">
        <v>311</v>
      </c>
      <c r="G75" s="2" t="s">
        <v>352</v>
      </c>
      <c r="H75" s="2" t="s">
        <v>77</v>
      </c>
      <c r="I75" s="2" t="s">
        <v>12</v>
      </c>
      <c r="J75" s="2" t="s">
        <v>50</v>
      </c>
      <c r="K75" s="2" t="s">
        <v>515</v>
      </c>
      <c r="L75" s="2" t="s">
        <v>18</v>
      </c>
      <c r="M75" s="2" t="s">
        <v>39</v>
      </c>
      <c r="N75" s="2">
        <v>1.39</v>
      </c>
      <c r="O75" s="2" t="s">
        <v>129</v>
      </c>
      <c r="P75" s="2">
        <v>37263</v>
      </c>
      <c r="Q75" s="2">
        <v>37263</v>
      </c>
      <c r="R75" s="13">
        <f>Q75/P75*100</f>
        <v>100</v>
      </c>
      <c r="S75" s="6">
        <v>-26.062100000000001</v>
      </c>
      <c r="T75" s="2">
        <v>20.458659999999998</v>
      </c>
      <c r="U75" s="2" t="s">
        <v>329</v>
      </c>
    </row>
    <row r="76" spans="1:21" s="8" customFormat="1" x14ac:dyDescent="0.25">
      <c r="A76" s="2">
        <v>20</v>
      </c>
      <c r="B76" s="2" t="s">
        <v>304</v>
      </c>
      <c r="C76" s="2" t="s">
        <v>357</v>
      </c>
      <c r="D76" s="2">
        <v>2012</v>
      </c>
      <c r="E76" s="2" t="s">
        <v>60</v>
      </c>
      <c r="F76" s="2" t="s">
        <v>311</v>
      </c>
      <c r="G76" s="2" t="s">
        <v>360</v>
      </c>
      <c r="H76" s="2" t="s">
        <v>592</v>
      </c>
      <c r="I76" s="2" t="s">
        <v>12</v>
      </c>
      <c r="J76" s="2" t="s">
        <v>556</v>
      </c>
      <c r="K76" s="2" t="s">
        <v>515</v>
      </c>
      <c r="L76" s="2" t="s">
        <v>38</v>
      </c>
      <c r="M76" s="2" t="s">
        <v>58</v>
      </c>
      <c r="N76" s="2">
        <v>1.8</v>
      </c>
      <c r="O76" s="2" t="s">
        <v>342</v>
      </c>
      <c r="P76" s="2">
        <v>22319</v>
      </c>
      <c r="Q76" s="2">
        <v>4720</v>
      </c>
      <c r="R76" s="13">
        <f>Q76/P76*100</f>
        <v>21.147900891617009</v>
      </c>
      <c r="S76" s="2">
        <v>-14.368499999999999</v>
      </c>
      <c r="T76" s="2">
        <v>26.055099999999999</v>
      </c>
      <c r="U76" s="2" t="s">
        <v>470</v>
      </c>
    </row>
    <row r="77" spans="1:21" s="8" customFormat="1" x14ac:dyDescent="0.25">
      <c r="A77" s="2">
        <v>31</v>
      </c>
      <c r="B77" s="2" t="s">
        <v>65</v>
      </c>
      <c r="C77" s="2" t="s">
        <v>66</v>
      </c>
      <c r="D77" s="2">
        <v>2015</v>
      </c>
      <c r="E77" s="2" t="s">
        <v>60</v>
      </c>
      <c r="F77" s="2" t="s">
        <v>311</v>
      </c>
      <c r="G77" s="2" t="s">
        <v>537</v>
      </c>
      <c r="H77" s="2" t="s">
        <v>592</v>
      </c>
      <c r="I77" s="2" t="s">
        <v>12</v>
      </c>
      <c r="J77" s="2" t="s">
        <v>549</v>
      </c>
      <c r="K77" s="2" t="s">
        <v>515</v>
      </c>
      <c r="L77" s="2" t="s">
        <v>18</v>
      </c>
      <c r="M77" s="2" t="s">
        <v>46</v>
      </c>
      <c r="N77" s="2">
        <v>2.41</v>
      </c>
      <c r="O77" s="2" t="s">
        <v>59</v>
      </c>
      <c r="P77" s="2">
        <v>22319</v>
      </c>
      <c r="Q77" s="2">
        <v>4217</v>
      </c>
      <c r="R77" s="13">
        <f>Q77/P77*100</f>
        <v>18.894215690667142</v>
      </c>
      <c r="S77" s="2">
        <v>-14.6852</v>
      </c>
      <c r="T77" s="2">
        <v>26.041499999999999</v>
      </c>
      <c r="U77" s="2" t="s">
        <v>67</v>
      </c>
    </row>
    <row r="78" spans="1:21" s="8" customFormat="1" x14ac:dyDescent="0.25">
      <c r="A78" s="2">
        <v>33</v>
      </c>
      <c r="B78" s="2" t="s">
        <v>65</v>
      </c>
      <c r="C78" s="2" t="s">
        <v>66</v>
      </c>
      <c r="D78" s="2">
        <v>2015</v>
      </c>
      <c r="E78" s="2" t="s">
        <v>60</v>
      </c>
      <c r="F78" s="2" t="s">
        <v>311</v>
      </c>
      <c r="G78" s="2" t="s">
        <v>537</v>
      </c>
      <c r="H78" s="2" t="s">
        <v>592</v>
      </c>
      <c r="I78" s="2" t="s">
        <v>12</v>
      </c>
      <c r="J78" s="2" t="s">
        <v>549</v>
      </c>
      <c r="K78" s="2" t="s">
        <v>515</v>
      </c>
      <c r="L78" s="2" t="s">
        <v>18</v>
      </c>
      <c r="M78" s="2" t="s">
        <v>58</v>
      </c>
      <c r="N78" s="2">
        <v>1.82</v>
      </c>
      <c r="O78" s="2" t="s">
        <v>98</v>
      </c>
      <c r="P78" s="2">
        <v>22319</v>
      </c>
      <c r="Q78" s="2">
        <v>1483</v>
      </c>
      <c r="R78" s="13">
        <f>Q78/P78*100</f>
        <v>6.6445629284466152</v>
      </c>
      <c r="S78" s="2">
        <v>-14.5014</v>
      </c>
      <c r="T78" s="2">
        <v>25.870799999999999</v>
      </c>
      <c r="U78" s="2" t="s">
        <v>67</v>
      </c>
    </row>
    <row r="79" spans="1:21" x14ac:dyDescent="0.25">
      <c r="A79" s="2">
        <v>35</v>
      </c>
      <c r="B79" s="2" t="s">
        <v>65</v>
      </c>
      <c r="C79" s="2" t="s">
        <v>66</v>
      </c>
      <c r="D79" s="2">
        <v>2015</v>
      </c>
      <c r="E79" s="2" t="s">
        <v>60</v>
      </c>
      <c r="F79" s="2" t="s">
        <v>311</v>
      </c>
      <c r="G79" s="2" t="s">
        <v>537</v>
      </c>
      <c r="H79" s="2" t="s">
        <v>592</v>
      </c>
      <c r="I79" s="2" t="s">
        <v>12</v>
      </c>
      <c r="J79" s="2" t="s">
        <v>549</v>
      </c>
      <c r="K79" s="2" t="s">
        <v>515</v>
      </c>
      <c r="L79" s="2" t="s">
        <v>18</v>
      </c>
      <c r="M79" s="2" t="s">
        <v>39</v>
      </c>
      <c r="N79" s="2">
        <v>2.21</v>
      </c>
      <c r="O79" s="2" t="s">
        <v>59</v>
      </c>
      <c r="P79" s="2">
        <v>22319</v>
      </c>
      <c r="Q79" s="2">
        <v>10927</v>
      </c>
      <c r="R79" s="13">
        <f>Q79/P79*100</f>
        <v>48.95828666158878</v>
      </c>
      <c r="S79" s="2">
        <v>-14.825900000000001</v>
      </c>
      <c r="T79" s="2">
        <v>26.4178</v>
      </c>
      <c r="U79" s="2" t="s">
        <v>67</v>
      </c>
    </row>
    <row r="80" spans="1:21" x14ac:dyDescent="0.25">
      <c r="A80" s="2">
        <v>20</v>
      </c>
      <c r="B80" s="2" t="s">
        <v>304</v>
      </c>
      <c r="C80" s="2" t="s">
        <v>358</v>
      </c>
      <c r="D80" s="2">
        <v>2012</v>
      </c>
      <c r="E80" s="2" t="s">
        <v>60</v>
      </c>
      <c r="F80" s="2" t="s">
        <v>311</v>
      </c>
      <c r="G80" s="2" t="s">
        <v>361</v>
      </c>
      <c r="H80" s="2" t="s">
        <v>355</v>
      </c>
      <c r="I80" s="2" t="s">
        <v>12</v>
      </c>
      <c r="J80" s="2" t="s">
        <v>556</v>
      </c>
      <c r="K80" s="2" t="s">
        <v>515</v>
      </c>
      <c r="L80" s="2" t="s">
        <v>38</v>
      </c>
      <c r="M80" s="2" t="s">
        <v>58</v>
      </c>
      <c r="N80" s="2">
        <v>3.7</v>
      </c>
      <c r="O80" s="2" t="s">
        <v>342</v>
      </c>
      <c r="P80" s="2">
        <v>4092</v>
      </c>
      <c r="Q80" s="2">
        <v>650</v>
      </c>
      <c r="R80" s="13">
        <f>Q80/P80*100</f>
        <v>15.884652981427175</v>
      </c>
      <c r="S80" s="2">
        <v>-15.6577</v>
      </c>
      <c r="T80" s="2">
        <v>29.536000000000001</v>
      </c>
      <c r="U80" s="2" t="s">
        <v>470</v>
      </c>
    </row>
    <row r="81" spans="1:21" x14ac:dyDescent="0.25">
      <c r="A81" s="2">
        <v>20</v>
      </c>
      <c r="B81" s="2" t="s">
        <v>304</v>
      </c>
      <c r="C81" s="2" t="s">
        <v>120</v>
      </c>
      <c r="D81" s="2">
        <v>2012</v>
      </c>
      <c r="E81" s="2" t="s">
        <v>60</v>
      </c>
      <c r="F81" s="2" t="s">
        <v>311</v>
      </c>
      <c r="G81" s="2" t="s">
        <v>359</v>
      </c>
      <c r="H81" s="2" t="s">
        <v>356</v>
      </c>
      <c r="I81" s="2" t="s">
        <v>12</v>
      </c>
      <c r="J81" s="2" t="s">
        <v>556</v>
      </c>
      <c r="K81" s="2" t="s">
        <v>515</v>
      </c>
      <c r="L81" s="2" t="s">
        <v>38</v>
      </c>
      <c r="M81" s="2" t="s">
        <v>58</v>
      </c>
      <c r="N81" s="2">
        <v>3.5</v>
      </c>
      <c r="O81" s="2" t="s">
        <v>342</v>
      </c>
      <c r="P81" s="2">
        <v>9050</v>
      </c>
      <c r="Q81" s="2">
        <v>2775</v>
      </c>
      <c r="R81" s="13">
        <f>Q81/P81*100</f>
        <v>30.662983425414364</v>
      </c>
      <c r="S81" s="2">
        <v>-12.9756</v>
      </c>
      <c r="T81" s="2">
        <v>31.894400000000001</v>
      </c>
      <c r="U81" s="2" t="s">
        <v>470</v>
      </c>
    </row>
    <row r="82" spans="1:21" x14ac:dyDescent="0.25">
      <c r="A82" s="2">
        <v>28</v>
      </c>
      <c r="B82" s="2" t="s">
        <v>55</v>
      </c>
      <c r="C82" s="2" t="s">
        <v>61</v>
      </c>
      <c r="D82" s="2">
        <v>2014</v>
      </c>
      <c r="E82" s="2" t="s">
        <v>60</v>
      </c>
      <c r="F82" s="2" t="s">
        <v>311</v>
      </c>
      <c r="G82" s="2" t="s">
        <v>56</v>
      </c>
      <c r="H82" s="2" t="s">
        <v>356</v>
      </c>
      <c r="I82" s="2" t="s">
        <v>57</v>
      </c>
      <c r="J82" s="2" t="s">
        <v>549</v>
      </c>
      <c r="K82" s="2" t="s">
        <v>515</v>
      </c>
      <c r="L82" s="2" t="s">
        <v>38</v>
      </c>
      <c r="M82" s="2" t="s">
        <v>62</v>
      </c>
      <c r="N82" s="2" t="s">
        <v>252</v>
      </c>
      <c r="O82" s="2" t="s">
        <v>59</v>
      </c>
      <c r="P82" s="2">
        <v>9050</v>
      </c>
      <c r="Q82" s="2">
        <v>1065</v>
      </c>
      <c r="R82" s="13">
        <f>Q82/P82*100</f>
        <v>11.767955801104971</v>
      </c>
      <c r="S82" s="2">
        <v>-13.1577</v>
      </c>
      <c r="T82" s="2">
        <v>31.702000000000002</v>
      </c>
      <c r="U82" s="2" t="s">
        <v>63</v>
      </c>
    </row>
    <row r="83" spans="1:21" s="5" customFormat="1" x14ac:dyDescent="0.25">
      <c r="A83" s="12">
        <v>44</v>
      </c>
      <c r="B83" s="12" t="s">
        <v>127</v>
      </c>
      <c r="C83" s="12" t="s">
        <v>128</v>
      </c>
      <c r="D83" s="12">
        <v>2018</v>
      </c>
      <c r="E83" s="12" t="s">
        <v>60</v>
      </c>
      <c r="F83" s="12" t="s">
        <v>311</v>
      </c>
      <c r="G83" s="12" t="s">
        <v>359</v>
      </c>
      <c r="H83" s="12" t="s">
        <v>356</v>
      </c>
      <c r="I83" s="12" t="s">
        <v>57</v>
      </c>
      <c r="J83" s="12" t="s">
        <v>556</v>
      </c>
      <c r="K83" s="12" t="s">
        <v>515</v>
      </c>
      <c r="L83" s="12" t="s">
        <v>38</v>
      </c>
      <c r="M83" s="12" t="s">
        <v>62</v>
      </c>
      <c r="N83" s="12">
        <v>6.13</v>
      </c>
      <c r="O83" s="12" t="s">
        <v>129</v>
      </c>
      <c r="P83" s="12">
        <v>9050</v>
      </c>
      <c r="Q83" s="12">
        <v>2775</v>
      </c>
      <c r="R83" s="15">
        <f>Q83/P83*100</f>
        <v>30.662983425414364</v>
      </c>
      <c r="S83" s="12">
        <v>-12.9407</v>
      </c>
      <c r="T83" s="12">
        <v>31.9679</v>
      </c>
      <c r="U83" s="12" t="s">
        <v>130</v>
      </c>
    </row>
    <row r="84" spans="1:21" s="5" customFormat="1" x14ac:dyDescent="0.25">
      <c r="A84" s="2">
        <v>26</v>
      </c>
      <c r="B84" s="2" t="s">
        <v>42</v>
      </c>
      <c r="C84" s="2" t="s">
        <v>45</v>
      </c>
      <c r="D84" s="2">
        <v>2014</v>
      </c>
      <c r="E84" s="2" t="s">
        <v>44</v>
      </c>
      <c r="F84" s="2" t="s">
        <v>311</v>
      </c>
      <c r="G84" s="2" t="s">
        <v>530</v>
      </c>
      <c r="H84" s="2" t="s">
        <v>316</v>
      </c>
      <c r="I84" s="2" t="s">
        <v>12</v>
      </c>
      <c r="J84" s="2" t="s">
        <v>549</v>
      </c>
      <c r="K84" s="2" t="s">
        <v>515</v>
      </c>
      <c r="L84" s="2" t="s">
        <v>18</v>
      </c>
      <c r="M84" s="2" t="s">
        <v>46</v>
      </c>
      <c r="N84" s="2">
        <v>0.7</v>
      </c>
      <c r="O84" s="2" t="s">
        <v>129</v>
      </c>
      <c r="P84" s="2">
        <v>4963</v>
      </c>
      <c r="Q84" s="2">
        <v>2262</v>
      </c>
      <c r="R84" s="13">
        <f>Q84/P84*100</f>
        <v>45.577271811404394</v>
      </c>
      <c r="S84" s="2">
        <v>-21.805199999999999</v>
      </c>
      <c r="T84" s="2">
        <v>31.7195</v>
      </c>
      <c r="U84" s="2" t="s">
        <v>47</v>
      </c>
    </row>
    <row r="85" spans="1:21" s="5" customFormat="1" x14ac:dyDescent="0.25">
      <c r="A85" s="2">
        <v>10</v>
      </c>
      <c r="B85" s="2" t="s">
        <v>123</v>
      </c>
      <c r="C85" s="2" t="s">
        <v>121</v>
      </c>
      <c r="D85" s="2">
        <v>2007</v>
      </c>
      <c r="E85" s="2" t="s">
        <v>44</v>
      </c>
      <c r="F85" s="2" t="s">
        <v>311</v>
      </c>
      <c r="G85" s="2" t="s">
        <v>532</v>
      </c>
      <c r="H85" s="2" t="s">
        <v>592</v>
      </c>
      <c r="I85" s="2" t="s">
        <v>37</v>
      </c>
      <c r="J85" s="2" t="s">
        <v>556</v>
      </c>
      <c r="K85" s="2" t="s">
        <v>515</v>
      </c>
      <c r="L85" s="2" t="s">
        <v>38</v>
      </c>
      <c r="M85" s="2" t="s">
        <v>122</v>
      </c>
      <c r="N85" s="2">
        <v>2.7</v>
      </c>
      <c r="O85" s="2" t="s">
        <v>98</v>
      </c>
      <c r="P85" s="2">
        <v>14900</v>
      </c>
      <c r="Q85" s="2">
        <v>7129</v>
      </c>
      <c r="R85" s="13">
        <f>Q85/P85*100</f>
        <v>47.845637583892618</v>
      </c>
      <c r="S85" s="2">
        <v>-19.124099999999999</v>
      </c>
      <c r="T85" s="12">
        <v>26.592600000000001</v>
      </c>
      <c r="U85" s="2" t="s">
        <v>124</v>
      </c>
    </row>
    <row r="86" spans="1:21" s="5" customFormat="1" x14ac:dyDescent="0.25">
      <c r="A86" s="2">
        <v>40</v>
      </c>
      <c r="B86" s="2" t="s">
        <v>71</v>
      </c>
      <c r="C86" s="2">
        <v>2008</v>
      </c>
      <c r="D86" s="2">
        <v>2016</v>
      </c>
      <c r="E86" s="2" t="s">
        <v>44</v>
      </c>
      <c r="F86" s="2" t="s">
        <v>311</v>
      </c>
      <c r="G86" s="2" t="s">
        <v>72</v>
      </c>
      <c r="H86" s="2" t="s">
        <v>327</v>
      </c>
      <c r="I86" s="2" t="s">
        <v>488</v>
      </c>
      <c r="J86" s="2" t="s">
        <v>50</v>
      </c>
      <c r="K86" s="2" t="s">
        <v>547</v>
      </c>
      <c r="L86" s="2" t="s">
        <v>73</v>
      </c>
      <c r="M86" s="2" t="s">
        <v>39</v>
      </c>
      <c r="N86" s="2">
        <v>2.85</v>
      </c>
      <c r="O86" s="2" t="s">
        <v>59</v>
      </c>
      <c r="P86" s="2">
        <v>4474</v>
      </c>
      <c r="Q86" s="2">
        <v>2530</v>
      </c>
      <c r="R86" s="13">
        <f>Q86/P86*100</f>
        <v>56.548949485918641</v>
      </c>
      <c r="S86" s="2">
        <v>-20.335100000000001</v>
      </c>
      <c r="T86" s="2">
        <v>32.139699999999998</v>
      </c>
      <c r="U86" s="2" t="s">
        <v>74</v>
      </c>
    </row>
    <row r="87" spans="1:21" s="5" customFormat="1" x14ac:dyDescent="0.25">
      <c r="A87" s="2">
        <v>39</v>
      </c>
      <c r="B87" s="2" t="s">
        <v>79</v>
      </c>
      <c r="C87" s="2">
        <v>2014</v>
      </c>
      <c r="D87" s="2">
        <v>2016</v>
      </c>
      <c r="E87" s="2" t="s">
        <v>81</v>
      </c>
      <c r="F87" s="2" t="s">
        <v>310</v>
      </c>
      <c r="G87" s="2" t="s">
        <v>80</v>
      </c>
      <c r="H87" s="2" t="s">
        <v>80</v>
      </c>
      <c r="I87" s="2" t="s">
        <v>37</v>
      </c>
      <c r="J87" s="2" t="s">
        <v>549</v>
      </c>
      <c r="K87" s="2" t="s">
        <v>515</v>
      </c>
      <c r="L87" s="2" t="s">
        <v>38</v>
      </c>
      <c r="M87" s="2" t="s">
        <v>39</v>
      </c>
      <c r="N87" s="2">
        <v>1.61</v>
      </c>
      <c r="O87" s="2" t="s">
        <v>59</v>
      </c>
      <c r="P87" s="2">
        <v>33000</v>
      </c>
      <c r="Q87" s="2">
        <v>26038</v>
      </c>
      <c r="R87" s="13">
        <f>Q87/P87*100</f>
        <v>78.903030303030306</v>
      </c>
      <c r="S87" s="2">
        <v>11.4392</v>
      </c>
      <c r="T87" s="2">
        <v>2.0091999999999999</v>
      </c>
      <c r="U87" s="2" t="s">
        <v>82</v>
      </c>
    </row>
    <row r="88" spans="1:21" s="5" customFormat="1" x14ac:dyDescent="0.25">
      <c r="A88" s="2">
        <v>15</v>
      </c>
      <c r="B88" s="2" t="s">
        <v>48</v>
      </c>
      <c r="C88" s="2">
        <v>2009</v>
      </c>
      <c r="D88" s="2">
        <v>2010</v>
      </c>
      <c r="E88" s="2" t="s">
        <v>49</v>
      </c>
      <c r="F88" s="2" t="s">
        <v>310</v>
      </c>
      <c r="G88" s="2" t="s">
        <v>534</v>
      </c>
      <c r="H88" s="2" t="s">
        <v>318</v>
      </c>
      <c r="I88" s="2" t="s">
        <v>12</v>
      </c>
      <c r="J88" s="2" t="s">
        <v>549</v>
      </c>
      <c r="K88" s="2" t="s">
        <v>515</v>
      </c>
      <c r="L88" s="2" t="s">
        <v>18</v>
      </c>
      <c r="M88" s="2" t="s">
        <v>46</v>
      </c>
      <c r="N88" s="2">
        <v>2.97</v>
      </c>
      <c r="O88" s="2" t="s">
        <v>98</v>
      </c>
      <c r="P88" s="2">
        <v>4185</v>
      </c>
      <c r="Q88" s="2">
        <v>766</v>
      </c>
      <c r="R88" s="13">
        <f>Q88/P88*100</f>
        <v>18.303464755077659</v>
      </c>
      <c r="S88" s="2">
        <v>10.18688</v>
      </c>
      <c r="T88" s="2">
        <v>3.8586999999999998</v>
      </c>
      <c r="U88" s="2" t="s">
        <v>51</v>
      </c>
    </row>
    <row r="89" spans="1:21" s="5" customFormat="1" x14ac:dyDescent="0.25">
      <c r="A89" s="2">
        <v>15</v>
      </c>
      <c r="B89" s="2" t="s">
        <v>48</v>
      </c>
      <c r="C89" s="2">
        <v>2009</v>
      </c>
      <c r="D89" s="2">
        <v>2010</v>
      </c>
      <c r="E89" s="2" t="s">
        <v>49</v>
      </c>
      <c r="F89" s="2" t="s">
        <v>310</v>
      </c>
      <c r="G89" s="2" t="s">
        <v>535</v>
      </c>
      <c r="H89" s="2" t="s">
        <v>249</v>
      </c>
      <c r="I89" s="2" t="s">
        <v>84</v>
      </c>
      <c r="J89" s="2" t="s">
        <v>554</v>
      </c>
      <c r="K89" s="2" t="s">
        <v>515</v>
      </c>
      <c r="L89" s="2" t="s">
        <v>18</v>
      </c>
      <c r="M89" s="2" t="s">
        <v>46</v>
      </c>
      <c r="N89" s="2">
        <v>2.41</v>
      </c>
      <c r="O89" s="2" t="s">
        <v>98</v>
      </c>
      <c r="P89" s="2">
        <v>2488</v>
      </c>
      <c r="Q89" s="2">
        <v>471</v>
      </c>
      <c r="R89" s="13">
        <f>Q89/P89*100</f>
        <v>18.930868167202572</v>
      </c>
      <c r="S89" s="2">
        <v>9.8543000000000003</v>
      </c>
      <c r="T89" s="2">
        <v>10.303000000000001</v>
      </c>
      <c r="U89" s="2" t="s">
        <v>51</v>
      </c>
    </row>
    <row r="90" spans="1:21" s="5" customFormat="1" x14ac:dyDescent="0.25">
      <c r="A90" s="2">
        <v>32</v>
      </c>
      <c r="B90" s="2" t="s">
        <v>9</v>
      </c>
      <c r="C90" s="2">
        <v>2013</v>
      </c>
      <c r="D90" s="2">
        <v>2015</v>
      </c>
      <c r="E90" s="2" t="s">
        <v>11</v>
      </c>
      <c r="F90" s="2" t="s">
        <v>310</v>
      </c>
      <c r="G90" s="2" t="s">
        <v>536</v>
      </c>
      <c r="H90" s="2" t="s">
        <v>31</v>
      </c>
      <c r="I90" s="2" t="s">
        <v>12</v>
      </c>
      <c r="J90" s="2" t="s">
        <v>549</v>
      </c>
      <c r="K90" s="2" t="s">
        <v>515</v>
      </c>
      <c r="L90" s="2" t="s">
        <v>18</v>
      </c>
      <c r="M90" s="2" t="s">
        <v>10</v>
      </c>
      <c r="N90" s="2">
        <v>3.02</v>
      </c>
      <c r="O90" s="2" t="s">
        <v>59</v>
      </c>
      <c r="P90" s="2">
        <v>9130</v>
      </c>
      <c r="Q90" s="2">
        <v>285</v>
      </c>
      <c r="R90" s="13">
        <f>Q90/P90*100</f>
        <v>3.1215772179627601</v>
      </c>
      <c r="S90" s="2">
        <v>13.01</v>
      </c>
      <c r="T90" s="2">
        <v>-12.944800000000001</v>
      </c>
      <c r="U90" s="2" t="s">
        <v>13</v>
      </c>
    </row>
    <row r="91" spans="1:21" s="5" customFormat="1" x14ac:dyDescent="0.25">
      <c r="A91" s="2">
        <v>55</v>
      </c>
      <c r="B91" s="2" t="s">
        <v>645</v>
      </c>
      <c r="C91" s="2" t="s">
        <v>646</v>
      </c>
      <c r="D91" s="2">
        <v>2020</v>
      </c>
      <c r="E91" s="2" t="s">
        <v>11</v>
      </c>
      <c r="F91" s="2" t="s">
        <v>310</v>
      </c>
      <c r="G91" s="2" t="s">
        <v>536</v>
      </c>
      <c r="H91" s="2" t="s">
        <v>31</v>
      </c>
      <c r="I91" s="2" t="s">
        <v>12</v>
      </c>
      <c r="J91" s="2" t="s">
        <v>549</v>
      </c>
      <c r="K91" s="2" t="s">
        <v>515</v>
      </c>
      <c r="L91" s="2" t="s">
        <v>18</v>
      </c>
      <c r="M91" s="2" t="s">
        <v>58</v>
      </c>
      <c r="N91" s="2">
        <v>3.5</v>
      </c>
      <c r="O91" s="2" t="s">
        <v>98</v>
      </c>
      <c r="P91" s="2">
        <v>9130</v>
      </c>
      <c r="Q91" s="2">
        <v>283</v>
      </c>
      <c r="R91" s="13">
        <f>Q91/P91*100</f>
        <v>3.0996714129244247</v>
      </c>
      <c r="S91" s="2">
        <v>13.1233</v>
      </c>
      <c r="T91" s="2">
        <v>-13.289099999999999</v>
      </c>
      <c r="U91" s="2" t="s">
        <v>647</v>
      </c>
    </row>
    <row r="92" spans="1:21" s="5" customForma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3"/>
      <c r="S92" s="2"/>
      <c r="T92" s="2"/>
      <c r="U92" s="2"/>
    </row>
    <row r="94" spans="1:21" ht="13" x14ac:dyDescent="0.3">
      <c r="A94" s="1" t="s">
        <v>251</v>
      </c>
    </row>
    <row r="95" spans="1:21" x14ac:dyDescent="0.25">
      <c r="A95" s="2" t="s">
        <v>250</v>
      </c>
    </row>
    <row r="97" spans="1:2" x14ac:dyDescent="0.25">
      <c r="A97" s="2" t="s">
        <v>253</v>
      </c>
      <c r="B97" s="2" t="s">
        <v>254</v>
      </c>
    </row>
    <row r="98" spans="1:2" x14ac:dyDescent="0.25">
      <c r="A98" s="2" t="s">
        <v>552</v>
      </c>
      <c r="B98" s="2" t="s">
        <v>553</v>
      </c>
    </row>
  </sheetData>
  <autoFilter ref="A1:U91" xr:uid="{00000000-0009-0000-0000-000000000000}">
    <sortState xmlns:xlrd2="http://schemas.microsoft.com/office/spreadsheetml/2017/richdata2" ref="A2:U91">
      <sortCondition ref="F1:F9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0"/>
  <sheetViews>
    <sheetView topLeftCell="A59" zoomScale="90" zoomScaleNormal="90" workbookViewId="0">
      <selection activeCell="E74" sqref="E74"/>
    </sheetView>
  </sheetViews>
  <sheetFormatPr defaultRowHeight="12.5" x14ac:dyDescent="0.25"/>
  <cols>
    <col min="1" max="1" width="8.7265625" style="2"/>
    <col min="2" max="2" width="15.81640625" style="2" bestFit="1" customWidth="1"/>
    <col min="3" max="3" width="15.1796875" style="2" bestFit="1" customWidth="1"/>
    <col min="4" max="4" width="8.81640625" style="2" bestFit="1" customWidth="1"/>
    <col min="5" max="5" width="11.26953125" style="2" bestFit="1" customWidth="1"/>
    <col min="6" max="6" width="9.36328125" style="2" bestFit="1" customWidth="1"/>
    <col min="7" max="7" width="38.453125" style="2" bestFit="1" customWidth="1"/>
    <col min="8" max="8" width="31.453125" style="2" customWidth="1"/>
    <col min="9" max="9" width="14" style="2" bestFit="1" customWidth="1"/>
    <col min="10" max="10" width="14" style="2" customWidth="1"/>
    <col min="11" max="11" width="28.6328125" style="2" bestFit="1" customWidth="1"/>
    <col min="12" max="12" width="36.36328125" style="2" bestFit="1" customWidth="1"/>
    <col min="13" max="13" width="11.36328125" style="2" bestFit="1" customWidth="1"/>
    <col min="14" max="15" width="8.7265625" style="2"/>
    <col min="16" max="16" width="8.81640625" style="2" customWidth="1"/>
    <col min="17" max="17" width="8.81640625" style="2" bestFit="1" customWidth="1"/>
    <col min="18" max="18" width="8.81640625" style="13" customWidth="1"/>
    <col min="19" max="19" width="9" style="2" bestFit="1" customWidth="1"/>
    <col min="20" max="20" width="8.81640625" style="2" bestFit="1" customWidth="1"/>
    <col min="21" max="16384" width="8.7265625" style="2"/>
  </cols>
  <sheetData>
    <row r="1" spans="1:21" ht="13" x14ac:dyDescent="0.3">
      <c r="A1" s="1" t="s">
        <v>168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309</v>
      </c>
      <c r="G1" s="1" t="s">
        <v>319</v>
      </c>
      <c r="H1" s="1" t="s">
        <v>313</v>
      </c>
      <c r="I1" s="1" t="s">
        <v>17</v>
      </c>
      <c r="J1" s="1" t="s">
        <v>551</v>
      </c>
      <c r="K1" s="1" t="s">
        <v>510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508</v>
      </c>
      <c r="Q1" s="1" t="s">
        <v>512</v>
      </c>
      <c r="R1" s="1" t="s">
        <v>546</v>
      </c>
      <c r="S1" s="20" t="s">
        <v>603</v>
      </c>
      <c r="T1" s="20" t="s">
        <v>575</v>
      </c>
      <c r="U1" s="1" t="s">
        <v>3</v>
      </c>
    </row>
    <row r="2" spans="1:21" x14ac:dyDescent="0.25">
      <c r="A2" s="2">
        <v>1</v>
      </c>
      <c r="B2" s="2" t="s">
        <v>215</v>
      </c>
      <c r="C2" s="2">
        <v>2001</v>
      </c>
      <c r="D2" s="2">
        <v>2005</v>
      </c>
      <c r="E2" s="2" t="s">
        <v>76</v>
      </c>
      <c r="F2" s="2" t="s">
        <v>311</v>
      </c>
      <c r="G2" s="2" t="s">
        <v>216</v>
      </c>
      <c r="H2" s="2" t="s">
        <v>378</v>
      </c>
      <c r="I2" s="2" t="s">
        <v>167</v>
      </c>
      <c r="J2" s="2" t="s">
        <v>50</v>
      </c>
      <c r="K2" s="2" t="s">
        <v>139</v>
      </c>
      <c r="L2" s="2" t="s">
        <v>173</v>
      </c>
      <c r="M2" s="2" t="s">
        <v>39</v>
      </c>
      <c r="N2" s="2">
        <v>3.2</v>
      </c>
      <c r="O2" s="2" t="s">
        <v>98</v>
      </c>
      <c r="P2" s="2">
        <v>15</v>
      </c>
      <c r="Q2" s="2">
        <v>15</v>
      </c>
      <c r="R2" s="13">
        <f>Q2/P2*100</f>
        <v>100</v>
      </c>
      <c r="S2" s="2">
        <v>-23.9297</v>
      </c>
      <c r="T2" s="2">
        <v>27.962599999999998</v>
      </c>
      <c r="U2" s="2" t="s">
        <v>217</v>
      </c>
    </row>
    <row r="3" spans="1:21" x14ac:dyDescent="0.25">
      <c r="A3" s="2">
        <v>2</v>
      </c>
      <c r="B3" s="2" t="s">
        <v>161</v>
      </c>
      <c r="C3" s="2">
        <v>2005</v>
      </c>
      <c r="D3" s="2">
        <v>2009</v>
      </c>
      <c r="E3" s="2" t="s">
        <v>76</v>
      </c>
      <c r="F3" s="2" t="s">
        <v>311</v>
      </c>
      <c r="G3" s="2" t="s">
        <v>164</v>
      </c>
      <c r="H3" s="2" t="s">
        <v>570</v>
      </c>
      <c r="I3" s="2" t="s">
        <v>167</v>
      </c>
      <c r="J3" s="2" t="s">
        <v>50</v>
      </c>
      <c r="K3" s="2" t="s">
        <v>139</v>
      </c>
      <c r="L3" s="2" t="s">
        <v>38</v>
      </c>
      <c r="M3" s="2" t="s">
        <v>39</v>
      </c>
      <c r="N3" s="2">
        <v>6.45</v>
      </c>
      <c r="O3" s="2" t="s">
        <v>59</v>
      </c>
      <c r="P3" s="2">
        <v>220</v>
      </c>
      <c r="Q3" s="2">
        <v>130</v>
      </c>
      <c r="R3" s="13">
        <f>Q3/P3*100</f>
        <v>59.090909090909093</v>
      </c>
      <c r="S3" s="2">
        <v>-27.869199999999999</v>
      </c>
      <c r="T3" s="2">
        <v>32.287100000000002</v>
      </c>
      <c r="U3" s="2" t="s">
        <v>218</v>
      </c>
    </row>
    <row r="4" spans="1:21" s="9" customFormat="1" x14ac:dyDescent="0.25">
      <c r="A4" s="2">
        <v>2</v>
      </c>
      <c r="B4" s="2" t="s">
        <v>161</v>
      </c>
      <c r="C4" s="2">
        <v>2005</v>
      </c>
      <c r="D4" s="2">
        <v>2009</v>
      </c>
      <c r="E4" s="2" t="s">
        <v>76</v>
      </c>
      <c r="F4" s="2" t="s">
        <v>311</v>
      </c>
      <c r="G4" s="2" t="s">
        <v>164</v>
      </c>
      <c r="H4" s="2" t="s">
        <v>570</v>
      </c>
      <c r="I4" s="2" t="s">
        <v>167</v>
      </c>
      <c r="J4" s="2" t="s">
        <v>50</v>
      </c>
      <c r="K4" s="2" t="s">
        <v>139</v>
      </c>
      <c r="L4" s="2" t="s">
        <v>38</v>
      </c>
      <c r="M4" s="2" t="s">
        <v>147</v>
      </c>
      <c r="N4" s="2">
        <v>6.97</v>
      </c>
      <c r="O4" s="2" t="s">
        <v>59</v>
      </c>
      <c r="P4" s="2">
        <v>220</v>
      </c>
      <c r="Q4" s="2">
        <v>142</v>
      </c>
      <c r="R4" s="13">
        <f>Q4/P4*100</f>
        <v>64.545454545454547</v>
      </c>
      <c r="S4" s="2">
        <v>-27.873799999999999</v>
      </c>
      <c r="T4" s="2">
        <v>32.304000000000002</v>
      </c>
      <c r="U4" s="2" t="s">
        <v>218</v>
      </c>
    </row>
    <row r="5" spans="1:21" s="9" customFormat="1" x14ac:dyDescent="0.25">
      <c r="A5" s="2">
        <v>2</v>
      </c>
      <c r="B5" s="2" t="s">
        <v>161</v>
      </c>
      <c r="C5" s="2">
        <v>2005</v>
      </c>
      <c r="D5" s="2">
        <v>2009</v>
      </c>
      <c r="E5" s="2" t="s">
        <v>76</v>
      </c>
      <c r="F5" s="2" t="s">
        <v>311</v>
      </c>
      <c r="G5" s="2" t="s">
        <v>164</v>
      </c>
      <c r="H5" s="2" t="s">
        <v>570</v>
      </c>
      <c r="I5" s="2" t="s">
        <v>167</v>
      </c>
      <c r="J5" s="2" t="s">
        <v>50</v>
      </c>
      <c r="K5" s="2" t="s">
        <v>139</v>
      </c>
      <c r="L5" s="2" t="s">
        <v>38</v>
      </c>
      <c r="M5" s="2" t="s">
        <v>58</v>
      </c>
      <c r="N5" s="2">
        <v>7.33</v>
      </c>
      <c r="O5" s="2" t="s">
        <v>59</v>
      </c>
      <c r="P5" s="2">
        <v>220</v>
      </c>
      <c r="Q5" s="2">
        <v>210</v>
      </c>
      <c r="R5" s="13">
        <f>Q5/P5*100</f>
        <v>95.454545454545453</v>
      </c>
      <c r="S5" s="2">
        <v>-27.8657</v>
      </c>
      <c r="T5" s="2" t="s">
        <v>630</v>
      </c>
      <c r="U5" s="2" t="s">
        <v>218</v>
      </c>
    </row>
    <row r="6" spans="1:21" x14ac:dyDescent="0.25">
      <c r="A6" s="2">
        <v>3</v>
      </c>
      <c r="B6" s="2" t="s">
        <v>158</v>
      </c>
      <c r="C6" s="2">
        <v>2009</v>
      </c>
      <c r="D6" s="2">
        <v>2010</v>
      </c>
      <c r="E6" s="2" t="s">
        <v>76</v>
      </c>
      <c r="F6" s="2" t="s">
        <v>311</v>
      </c>
      <c r="G6" s="2" t="s">
        <v>159</v>
      </c>
      <c r="H6" s="2" t="s">
        <v>567</v>
      </c>
      <c r="I6" s="2" t="s">
        <v>488</v>
      </c>
      <c r="K6" s="2" t="s">
        <v>589</v>
      </c>
      <c r="L6" s="2" t="s">
        <v>38</v>
      </c>
      <c r="M6" s="2" t="s">
        <v>147</v>
      </c>
      <c r="N6" s="2">
        <v>4.75</v>
      </c>
      <c r="O6" s="2" t="s">
        <v>59</v>
      </c>
      <c r="P6" s="2">
        <v>230</v>
      </c>
      <c r="Q6" s="2">
        <v>230</v>
      </c>
      <c r="R6" s="13">
        <f>Q6/P6*100</f>
        <v>100</v>
      </c>
      <c r="S6" s="6">
        <v>-27.748757999999999</v>
      </c>
      <c r="T6" s="6">
        <v>32.049610999999999</v>
      </c>
      <c r="U6" s="2" t="s">
        <v>160</v>
      </c>
    </row>
    <row r="7" spans="1:21" x14ac:dyDescent="0.25">
      <c r="A7" s="2">
        <v>4</v>
      </c>
      <c r="B7" s="2" t="s">
        <v>161</v>
      </c>
      <c r="C7" s="2">
        <v>2005</v>
      </c>
      <c r="D7" s="2">
        <v>2010</v>
      </c>
      <c r="E7" s="2" t="s">
        <v>76</v>
      </c>
      <c r="F7" s="2" t="s">
        <v>311</v>
      </c>
      <c r="G7" s="2" t="s">
        <v>163</v>
      </c>
      <c r="H7" s="2" t="s">
        <v>570</v>
      </c>
      <c r="I7" s="2" t="s">
        <v>166</v>
      </c>
      <c r="J7" s="2" t="s">
        <v>50</v>
      </c>
      <c r="K7" s="12" t="s">
        <v>569</v>
      </c>
      <c r="L7" s="2" t="s">
        <v>138</v>
      </c>
      <c r="M7" s="2" t="s">
        <v>147</v>
      </c>
      <c r="N7" s="2">
        <v>2.4900000000000002</v>
      </c>
      <c r="O7" s="2" t="s">
        <v>59</v>
      </c>
      <c r="P7" s="2" t="s">
        <v>50</v>
      </c>
      <c r="Q7" s="2">
        <v>121</v>
      </c>
      <c r="R7" s="13" t="s">
        <v>50</v>
      </c>
      <c r="S7" s="6">
        <v>-27.843308</v>
      </c>
      <c r="T7" s="6">
        <v>32.215988000000003</v>
      </c>
      <c r="U7" s="2" t="s">
        <v>162</v>
      </c>
    </row>
    <row r="8" spans="1:21" x14ac:dyDescent="0.25">
      <c r="A8" s="2">
        <v>4</v>
      </c>
      <c r="B8" s="2" t="s">
        <v>161</v>
      </c>
      <c r="C8" s="2">
        <v>2005</v>
      </c>
      <c r="D8" s="2">
        <v>2010</v>
      </c>
      <c r="E8" s="2" t="s">
        <v>76</v>
      </c>
      <c r="F8" s="2" t="s">
        <v>311</v>
      </c>
      <c r="G8" s="2" t="s">
        <v>164</v>
      </c>
      <c r="H8" s="2" t="s">
        <v>570</v>
      </c>
      <c r="I8" s="2" t="s">
        <v>167</v>
      </c>
      <c r="J8" s="2" t="s">
        <v>50</v>
      </c>
      <c r="K8" s="2" t="s">
        <v>139</v>
      </c>
      <c r="L8" s="2" t="s">
        <v>38</v>
      </c>
      <c r="M8" s="2" t="s">
        <v>147</v>
      </c>
      <c r="N8" s="2">
        <v>7.17</v>
      </c>
      <c r="O8" s="2" t="s">
        <v>59</v>
      </c>
      <c r="P8" s="2">
        <v>220</v>
      </c>
      <c r="Q8" s="2">
        <v>223</v>
      </c>
      <c r="R8" s="13">
        <v>100</v>
      </c>
      <c r="S8" s="6">
        <v>-27.858706000000002</v>
      </c>
      <c r="T8" s="6">
        <v>32.303061999999997</v>
      </c>
      <c r="U8" s="2" t="s">
        <v>162</v>
      </c>
    </row>
    <row r="9" spans="1:21" x14ac:dyDescent="0.25">
      <c r="A9" s="2">
        <v>4</v>
      </c>
      <c r="B9" s="2" t="s">
        <v>161</v>
      </c>
      <c r="C9" s="2">
        <v>2008</v>
      </c>
      <c r="D9" s="2">
        <v>2010</v>
      </c>
      <c r="E9" s="2" t="s">
        <v>76</v>
      </c>
      <c r="F9" s="2" t="s">
        <v>311</v>
      </c>
      <c r="G9" s="2" t="s">
        <v>165</v>
      </c>
      <c r="H9" s="2" t="s">
        <v>570</v>
      </c>
      <c r="I9" s="2" t="s">
        <v>84</v>
      </c>
      <c r="J9" s="2" t="s">
        <v>50</v>
      </c>
      <c r="K9" s="2" t="s">
        <v>515</v>
      </c>
      <c r="L9" s="2" t="s">
        <v>38</v>
      </c>
      <c r="M9" s="2" t="s">
        <v>147</v>
      </c>
      <c r="N9" s="2">
        <v>10.76</v>
      </c>
      <c r="O9" s="2" t="s">
        <v>59</v>
      </c>
      <c r="P9" s="2">
        <v>440</v>
      </c>
      <c r="Q9" s="2">
        <v>158</v>
      </c>
      <c r="R9" s="13">
        <f>Q9/P9*100</f>
        <v>35.909090909090907</v>
      </c>
      <c r="S9" s="6">
        <v>-27.719897</v>
      </c>
      <c r="T9" s="6">
        <v>32.288007</v>
      </c>
      <c r="U9" s="2" t="s">
        <v>162</v>
      </c>
    </row>
    <row r="10" spans="1:21" s="9" customFormat="1" x14ac:dyDescent="0.25">
      <c r="A10" s="2">
        <v>4</v>
      </c>
      <c r="B10" s="2" t="s">
        <v>161</v>
      </c>
      <c r="C10" s="2">
        <v>2005</v>
      </c>
      <c r="D10" s="2">
        <v>2010</v>
      </c>
      <c r="E10" s="2" t="s">
        <v>76</v>
      </c>
      <c r="F10" s="2" t="s">
        <v>311</v>
      </c>
      <c r="G10" s="2" t="s">
        <v>165</v>
      </c>
      <c r="H10" s="2" t="s">
        <v>570</v>
      </c>
      <c r="I10" s="2" t="s">
        <v>84</v>
      </c>
      <c r="J10" s="2" t="s">
        <v>50</v>
      </c>
      <c r="K10" s="2" t="s">
        <v>515</v>
      </c>
      <c r="L10" s="2" t="s">
        <v>38</v>
      </c>
      <c r="M10" s="2" t="s">
        <v>147</v>
      </c>
      <c r="N10" s="2">
        <v>11.11</v>
      </c>
      <c r="O10" s="2" t="s">
        <v>59</v>
      </c>
      <c r="P10" s="2">
        <v>440</v>
      </c>
      <c r="Q10" s="2">
        <v>126</v>
      </c>
      <c r="R10" s="13">
        <f>Q10/P10*100</f>
        <v>28.636363636363637</v>
      </c>
      <c r="S10" s="6">
        <v>-27.719897</v>
      </c>
      <c r="T10" s="6">
        <v>32.288007</v>
      </c>
      <c r="U10" s="2" t="s">
        <v>162</v>
      </c>
    </row>
    <row r="11" spans="1:21" s="9" customFormat="1" x14ac:dyDescent="0.25">
      <c r="A11" s="2">
        <v>5</v>
      </c>
      <c r="B11" s="2" t="s">
        <v>36</v>
      </c>
      <c r="C11" s="2" t="s">
        <v>40</v>
      </c>
      <c r="D11" s="2">
        <v>2011</v>
      </c>
      <c r="E11" s="2" t="s">
        <v>43</v>
      </c>
      <c r="F11" s="2" t="s">
        <v>494</v>
      </c>
      <c r="G11" s="2" t="s">
        <v>221</v>
      </c>
      <c r="H11" s="2" t="s">
        <v>317</v>
      </c>
      <c r="I11" s="2" t="s">
        <v>222</v>
      </c>
      <c r="J11" s="2" t="s">
        <v>50</v>
      </c>
      <c r="K11" s="2" t="s">
        <v>515</v>
      </c>
      <c r="L11" s="2" t="s">
        <v>113</v>
      </c>
      <c r="M11" s="2" t="s">
        <v>39</v>
      </c>
      <c r="N11" s="2">
        <v>1.28</v>
      </c>
      <c r="O11" s="2" t="s">
        <v>59</v>
      </c>
      <c r="P11" s="2">
        <v>15814</v>
      </c>
      <c r="Q11" s="2">
        <v>15814</v>
      </c>
      <c r="R11" s="13">
        <f>Q11/P11*100</f>
        <v>100</v>
      </c>
      <c r="S11" s="2">
        <v>8.1019000000000005</v>
      </c>
      <c r="T11" s="2">
        <v>13.190770000000001</v>
      </c>
      <c r="U11" s="2" t="s">
        <v>41</v>
      </c>
    </row>
    <row r="12" spans="1:21" s="9" customFormat="1" x14ac:dyDescent="0.25">
      <c r="A12" s="2">
        <v>5</v>
      </c>
      <c r="B12" s="2" t="s">
        <v>36</v>
      </c>
      <c r="C12" s="2" t="s">
        <v>40</v>
      </c>
      <c r="D12" s="2">
        <v>2011</v>
      </c>
      <c r="E12" s="2" t="s">
        <v>43</v>
      </c>
      <c r="F12" s="2" t="s">
        <v>494</v>
      </c>
      <c r="G12" s="2" t="s">
        <v>220</v>
      </c>
      <c r="H12" s="2" t="s">
        <v>317</v>
      </c>
      <c r="I12" s="2" t="s">
        <v>12</v>
      </c>
      <c r="J12" s="2" t="s">
        <v>549</v>
      </c>
      <c r="K12" s="2" t="s">
        <v>515</v>
      </c>
      <c r="L12" s="2" t="s">
        <v>18</v>
      </c>
      <c r="M12" s="2" t="s">
        <v>39</v>
      </c>
      <c r="N12" s="2">
        <v>1.46</v>
      </c>
      <c r="O12" s="2" t="s">
        <v>59</v>
      </c>
      <c r="P12" s="2">
        <v>7580</v>
      </c>
      <c r="Q12" s="2">
        <v>7580</v>
      </c>
      <c r="R12" s="13">
        <f>Q12/P12*100</f>
        <v>100</v>
      </c>
      <c r="S12" s="2">
        <v>8.3085000000000004</v>
      </c>
      <c r="T12" s="2">
        <v>14.066800000000001</v>
      </c>
      <c r="U12" s="2" t="s">
        <v>41</v>
      </c>
    </row>
    <row r="13" spans="1:21" s="9" customFormat="1" x14ac:dyDescent="0.25">
      <c r="A13" s="2">
        <v>6</v>
      </c>
      <c r="B13" s="2" t="s">
        <v>48</v>
      </c>
      <c r="C13" s="2" t="s">
        <v>143</v>
      </c>
      <c r="D13" s="2">
        <v>2011</v>
      </c>
      <c r="E13" s="2" t="s">
        <v>144</v>
      </c>
      <c r="F13" s="2" t="s">
        <v>310</v>
      </c>
      <c r="G13" s="2" t="s">
        <v>258</v>
      </c>
      <c r="H13" s="2" t="s">
        <v>564</v>
      </c>
      <c r="I13" s="2" t="s">
        <v>166</v>
      </c>
      <c r="J13" s="2" t="s">
        <v>50</v>
      </c>
      <c r="K13" s="2" t="s">
        <v>562</v>
      </c>
      <c r="L13" s="2" t="s">
        <v>257</v>
      </c>
      <c r="M13" s="2" t="s">
        <v>147</v>
      </c>
      <c r="N13" s="2">
        <v>2.69</v>
      </c>
      <c r="O13" s="2" t="s">
        <v>59</v>
      </c>
      <c r="P13" s="2" t="s">
        <v>50</v>
      </c>
      <c r="Q13" s="2">
        <v>51</v>
      </c>
      <c r="R13" s="13" t="s">
        <v>50</v>
      </c>
      <c r="S13" s="6">
        <v>-1.1807000000000001</v>
      </c>
      <c r="T13" s="6">
        <v>12.311299999999999</v>
      </c>
      <c r="U13" s="2" t="s">
        <v>148</v>
      </c>
    </row>
    <row r="14" spans="1:21" s="9" customFormat="1" x14ac:dyDescent="0.25">
      <c r="A14" s="2">
        <v>6</v>
      </c>
      <c r="B14" s="2" t="s">
        <v>48</v>
      </c>
      <c r="C14" s="2" t="s">
        <v>143</v>
      </c>
      <c r="D14" s="2">
        <v>2011</v>
      </c>
      <c r="E14" s="2" t="s">
        <v>144</v>
      </c>
      <c r="F14" s="2" t="s">
        <v>310</v>
      </c>
      <c r="G14" s="2" t="s">
        <v>255</v>
      </c>
      <c r="H14" s="2" t="s">
        <v>564</v>
      </c>
      <c r="I14" s="2" t="s">
        <v>256</v>
      </c>
      <c r="J14" s="2" t="s">
        <v>549</v>
      </c>
      <c r="K14" s="2" t="s">
        <v>563</v>
      </c>
      <c r="L14" s="2" t="s">
        <v>18</v>
      </c>
      <c r="M14" s="2" t="s">
        <v>147</v>
      </c>
      <c r="N14" s="2">
        <v>4.58</v>
      </c>
      <c r="O14" s="2" t="s">
        <v>59</v>
      </c>
      <c r="P14" s="2">
        <v>3000</v>
      </c>
      <c r="Q14" s="2">
        <v>89</v>
      </c>
      <c r="R14" s="13">
        <f>Q14/P14*100</f>
        <v>2.9666666666666668</v>
      </c>
      <c r="S14" s="6">
        <v>-0.2014</v>
      </c>
      <c r="T14" s="6" t="s">
        <v>628</v>
      </c>
      <c r="U14" s="2" t="s">
        <v>148</v>
      </c>
    </row>
    <row r="15" spans="1:21" s="9" customFormat="1" x14ac:dyDescent="0.25">
      <c r="A15" s="2">
        <v>6</v>
      </c>
      <c r="B15" s="2" t="s">
        <v>48</v>
      </c>
      <c r="C15" s="2" t="s">
        <v>143</v>
      </c>
      <c r="D15" s="2">
        <v>2011</v>
      </c>
      <c r="E15" s="2" t="s">
        <v>144</v>
      </c>
      <c r="F15" s="2" t="s">
        <v>310</v>
      </c>
      <c r="G15" s="2" t="s">
        <v>145</v>
      </c>
      <c r="H15" s="2" t="s">
        <v>564</v>
      </c>
      <c r="I15" s="2" t="s">
        <v>12</v>
      </c>
      <c r="J15" s="2" t="s">
        <v>549</v>
      </c>
      <c r="K15" s="2" t="s">
        <v>515</v>
      </c>
      <c r="L15" s="2" t="s">
        <v>18</v>
      </c>
      <c r="M15" s="2" t="s">
        <v>147</v>
      </c>
      <c r="N15" s="2">
        <v>12.08</v>
      </c>
      <c r="O15" s="2" t="s">
        <v>59</v>
      </c>
      <c r="P15" s="2">
        <v>3000</v>
      </c>
      <c r="Q15" s="2">
        <v>106</v>
      </c>
      <c r="R15" s="13">
        <f>Q15/P15*100</f>
        <v>3.5333333333333337</v>
      </c>
      <c r="S15" s="6">
        <v>0.14219999999999999</v>
      </c>
      <c r="T15" s="6">
        <v>12.5504</v>
      </c>
      <c r="U15" s="2" t="s">
        <v>148</v>
      </c>
    </row>
    <row r="16" spans="1:21" s="9" customFormat="1" x14ac:dyDescent="0.25">
      <c r="A16" s="2">
        <v>7</v>
      </c>
      <c r="B16" s="2" t="s">
        <v>149</v>
      </c>
      <c r="C16" s="2">
        <v>2008</v>
      </c>
      <c r="D16" s="2">
        <v>2011</v>
      </c>
      <c r="E16" s="2" t="s">
        <v>15</v>
      </c>
      <c r="F16" s="2" t="s">
        <v>312</v>
      </c>
      <c r="G16" s="2" t="s">
        <v>376</v>
      </c>
      <c r="H16" s="2" t="s">
        <v>320</v>
      </c>
      <c r="I16" s="2" t="s">
        <v>488</v>
      </c>
      <c r="J16" s="2" t="s">
        <v>50</v>
      </c>
      <c r="K16" s="2" t="s">
        <v>547</v>
      </c>
      <c r="L16" s="2" t="s">
        <v>26</v>
      </c>
      <c r="M16" s="2" t="s">
        <v>136</v>
      </c>
      <c r="N16" s="2">
        <v>12.03</v>
      </c>
      <c r="O16" s="2" t="s">
        <v>59</v>
      </c>
      <c r="P16" s="2">
        <v>200</v>
      </c>
      <c r="Q16" s="2">
        <v>200</v>
      </c>
      <c r="R16" s="13">
        <f>Q16/P16*100</f>
        <v>100</v>
      </c>
      <c r="S16" s="17">
        <v>0.40439999999999998</v>
      </c>
      <c r="T16" s="17">
        <v>36.855899999999998</v>
      </c>
      <c r="U16" s="2" t="s">
        <v>152</v>
      </c>
    </row>
    <row r="17" spans="1:21" s="9" customFormat="1" x14ac:dyDescent="0.25">
      <c r="A17" s="2">
        <v>8</v>
      </c>
      <c r="B17" s="2" t="s">
        <v>156</v>
      </c>
      <c r="C17" s="2">
        <v>2006</v>
      </c>
      <c r="D17" s="2">
        <v>2011</v>
      </c>
      <c r="E17" s="2" t="s">
        <v>35</v>
      </c>
      <c r="F17" s="2" t="s">
        <v>311</v>
      </c>
      <c r="G17" s="2" t="s">
        <v>259</v>
      </c>
      <c r="H17" s="2" t="s">
        <v>378</v>
      </c>
      <c r="I17" s="2" t="s">
        <v>12</v>
      </c>
      <c r="J17" s="2" t="s">
        <v>549</v>
      </c>
      <c r="K17" s="2" t="s">
        <v>568</v>
      </c>
      <c r="L17" s="2" t="s">
        <v>18</v>
      </c>
      <c r="M17" s="2" t="s">
        <v>147</v>
      </c>
      <c r="N17" s="2">
        <v>1</v>
      </c>
      <c r="O17" s="2" t="s">
        <v>129</v>
      </c>
      <c r="P17" s="2">
        <v>405</v>
      </c>
      <c r="Q17" s="2">
        <v>395</v>
      </c>
      <c r="R17" s="13">
        <f>Q17/P17*100</f>
        <v>97.53086419753086</v>
      </c>
      <c r="S17" s="2">
        <v>-20.422000000000001</v>
      </c>
      <c r="T17" s="2">
        <v>17.250499999999999</v>
      </c>
      <c r="U17" s="2" t="s">
        <v>157</v>
      </c>
    </row>
    <row r="18" spans="1:21" x14ac:dyDescent="0.25">
      <c r="A18" s="2">
        <v>8</v>
      </c>
      <c r="B18" s="2" t="s">
        <v>156</v>
      </c>
      <c r="C18" s="2">
        <v>2006</v>
      </c>
      <c r="D18" s="2">
        <v>2011</v>
      </c>
      <c r="E18" s="2" t="s">
        <v>35</v>
      </c>
      <c r="F18" s="2" t="s">
        <v>311</v>
      </c>
      <c r="G18" s="2" t="s">
        <v>260</v>
      </c>
      <c r="H18" s="2" t="s">
        <v>378</v>
      </c>
      <c r="I18" s="2" t="s">
        <v>166</v>
      </c>
      <c r="J18" s="2" t="s">
        <v>50</v>
      </c>
      <c r="K18" s="2" t="s">
        <v>139</v>
      </c>
      <c r="L18" s="2" t="s">
        <v>261</v>
      </c>
      <c r="M18" s="2" t="s">
        <v>147</v>
      </c>
      <c r="N18" s="2">
        <v>3.6</v>
      </c>
      <c r="O18" s="2" t="s">
        <v>129</v>
      </c>
      <c r="P18" s="2" t="s">
        <v>50</v>
      </c>
      <c r="Q18" s="2">
        <v>364</v>
      </c>
      <c r="R18" s="13" t="s">
        <v>50</v>
      </c>
      <c r="S18" s="2">
        <v>-20.591699999999999</v>
      </c>
      <c r="T18" s="2">
        <v>17.084599999999998</v>
      </c>
      <c r="U18" s="2" t="s">
        <v>157</v>
      </c>
    </row>
    <row r="19" spans="1:21" x14ac:dyDescent="0.25">
      <c r="A19" s="2">
        <v>9</v>
      </c>
      <c r="B19" s="2" t="s">
        <v>137</v>
      </c>
      <c r="C19" s="2" t="s">
        <v>141</v>
      </c>
      <c r="D19" s="2">
        <v>2012</v>
      </c>
      <c r="E19" s="2" t="s">
        <v>23</v>
      </c>
      <c r="F19" s="2" t="s">
        <v>311</v>
      </c>
      <c r="G19" s="2" t="s">
        <v>396</v>
      </c>
      <c r="H19" s="2" t="s">
        <v>140</v>
      </c>
      <c r="I19" s="2" t="s">
        <v>166</v>
      </c>
      <c r="J19" s="2" t="s">
        <v>50</v>
      </c>
      <c r="K19" s="2" t="s">
        <v>139</v>
      </c>
      <c r="L19" s="2" t="s">
        <v>224</v>
      </c>
      <c r="M19" s="2" t="s">
        <v>39</v>
      </c>
      <c r="N19" s="2">
        <v>0.05</v>
      </c>
      <c r="O19" s="2" t="s">
        <v>98</v>
      </c>
      <c r="P19" s="2" t="s">
        <v>50</v>
      </c>
      <c r="Q19" s="2">
        <v>494</v>
      </c>
      <c r="R19" s="13" t="s">
        <v>50</v>
      </c>
      <c r="S19" s="17">
        <v>-21.7</v>
      </c>
      <c r="T19" s="17">
        <v>21.62</v>
      </c>
      <c r="U19" s="2" t="s">
        <v>142</v>
      </c>
    </row>
    <row r="20" spans="1:21" x14ac:dyDescent="0.25">
      <c r="A20" s="2">
        <v>9</v>
      </c>
      <c r="B20" s="2" t="s">
        <v>137</v>
      </c>
      <c r="C20" s="2" t="s">
        <v>141</v>
      </c>
      <c r="D20" s="2">
        <v>2012</v>
      </c>
      <c r="E20" s="2" t="s">
        <v>23</v>
      </c>
      <c r="F20" s="2" t="s">
        <v>311</v>
      </c>
      <c r="G20" s="2" t="s">
        <v>397</v>
      </c>
      <c r="H20" s="2" t="s">
        <v>140</v>
      </c>
      <c r="I20" s="2" t="s">
        <v>166</v>
      </c>
      <c r="J20" s="2" t="s">
        <v>50</v>
      </c>
      <c r="K20" s="2" t="s">
        <v>139</v>
      </c>
      <c r="L20" s="2" t="s">
        <v>223</v>
      </c>
      <c r="M20" s="2" t="s">
        <v>39</v>
      </c>
      <c r="N20" s="2">
        <v>0.25</v>
      </c>
      <c r="O20" s="2" t="s">
        <v>59</v>
      </c>
      <c r="P20" s="2" t="s">
        <v>50</v>
      </c>
      <c r="Q20" s="2">
        <v>408</v>
      </c>
      <c r="R20" s="13" t="s">
        <v>50</v>
      </c>
      <c r="S20" s="17">
        <v>-21.631399999999999</v>
      </c>
      <c r="T20" s="17">
        <v>21.418089999999999</v>
      </c>
      <c r="U20" s="2" t="s">
        <v>142</v>
      </c>
    </row>
    <row r="21" spans="1:21" x14ac:dyDescent="0.25">
      <c r="A21" s="2">
        <v>9</v>
      </c>
      <c r="B21" s="2" t="s">
        <v>137</v>
      </c>
      <c r="C21" s="2" t="s">
        <v>141</v>
      </c>
      <c r="D21" s="2">
        <v>2012</v>
      </c>
      <c r="E21" s="2" t="s">
        <v>23</v>
      </c>
      <c r="F21" s="2" t="s">
        <v>311</v>
      </c>
      <c r="G21" s="2" t="s">
        <v>398</v>
      </c>
      <c r="H21" s="2" t="s">
        <v>140</v>
      </c>
      <c r="I21" s="2" t="s">
        <v>166</v>
      </c>
      <c r="J21" s="2" t="s">
        <v>50</v>
      </c>
      <c r="K21" s="2" t="s">
        <v>139</v>
      </c>
      <c r="L21" s="2" t="s">
        <v>224</v>
      </c>
      <c r="M21" s="2" t="s">
        <v>39</v>
      </c>
      <c r="N21" s="2">
        <v>0.1</v>
      </c>
      <c r="O21" s="2" t="s">
        <v>98</v>
      </c>
      <c r="P21" s="2" t="s">
        <v>50</v>
      </c>
      <c r="Q21" s="2">
        <v>1337</v>
      </c>
      <c r="R21" s="13" t="s">
        <v>50</v>
      </c>
      <c r="S21" s="17">
        <v>-21.7</v>
      </c>
      <c r="T21" s="17">
        <v>21.62</v>
      </c>
      <c r="U21" s="2" t="s">
        <v>142</v>
      </c>
    </row>
    <row r="22" spans="1:21" x14ac:dyDescent="0.25">
      <c r="A22" s="2">
        <v>10</v>
      </c>
      <c r="B22" s="2" t="s">
        <v>171</v>
      </c>
      <c r="C22" s="2">
        <v>2008</v>
      </c>
      <c r="D22" s="2">
        <v>2013</v>
      </c>
      <c r="E22" s="2" t="s">
        <v>76</v>
      </c>
      <c r="F22" s="2" t="s">
        <v>311</v>
      </c>
      <c r="G22" s="2" t="s">
        <v>172</v>
      </c>
      <c r="H22" s="2" t="s">
        <v>571</v>
      </c>
      <c r="I22" s="2" t="s">
        <v>166</v>
      </c>
      <c r="J22" s="2" t="s">
        <v>50</v>
      </c>
      <c r="K22" s="2" t="s">
        <v>139</v>
      </c>
      <c r="L22" s="2" t="s">
        <v>173</v>
      </c>
      <c r="M22" s="2" t="s">
        <v>136</v>
      </c>
      <c r="N22" s="2">
        <v>10.73</v>
      </c>
      <c r="O22" s="2" t="s">
        <v>59</v>
      </c>
      <c r="P22" s="2" t="s">
        <v>50</v>
      </c>
      <c r="Q22" s="2">
        <v>31</v>
      </c>
      <c r="R22" s="13" t="s">
        <v>50</v>
      </c>
      <c r="S22" s="2">
        <v>-22.997387</v>
      </c>
      <c r="T22" s="2">
        <v>29.49568</v>
      </c>
      <c r="U22" s="2" t="s">
        <v>174</v>
      </c>
    </row>
    <row r="23" spans="1:21" x14ac:dyDescent="0.25">
      <c r="A23" s="2">
        <v>11</v>
      </c>
      <c r="B23" s="2" t="s">
        <v>175</v>
      </c>
      <c r="C23" s="2">
        <v>2008</v>
      </c>
      <c r="D23" s="2">
        <v>2013</v>
      </c>
      <c r="E23" s="2" t="s">
        <v>76</v>
      </c>
      <c r="F23" s="2" t="s">
        <v>311</v>
      </c>
      <c r="G23" s="2" t="s">
        <v>176</v>
      </c>
      <c r="H23" s="2" t="s">
        <v>316</v>
      </c>
      <c r="I23" s="2" t="s">
        <v>12</v>
      </c>
      <c r="J23" s="2" t="s">
        <v>50</v>
      </c>
      <c r="K23" s="2" t="s">
        <v>515</v>
      </c>
      <c r="L23" s="2" t="s">
        <v>18</v>
      </c>
      <c r="M23" s="2" t="s">
        <v>147</v>
      </c>
      <c r="N23" s="2">
        <v>12.7</v>
      </c>
      <c r="O23" s="2" t="s">
        <v>59</v>
      </c>
      <c r="P23" s="2">
        <v>19485</v>
      </c>
      <c r="Q23" s="2">
        <v>150</v>
      </c>
      <c r="R23" s="13">
        <f>Q23/P23*100</f>
        <v>0.76982294072363355</v>
      </c>
      <c r="S23" s="2">
        <v>-24.310252999999999</v>
      </c>
      <c r="T23" s="2">
        <v>31.953574</v>
      </c>
      <c r="U23" s="2" t="s">
        <v>177</v>
      </c>
    </row>
    <row r="24" spans="1:21" x14ac:dyDescent="0.25">
      <c r="A24" s="2">
        <v>12</v>
      </c>
      <c r="B24" s="2" t="s">
        <v>387</v>
      </c>
      <c r="C24" s="2" t="s">
        <v>34</v>
      </c>
      <c r="D24" s="2">
        <v>2014</v>
      </c>
      <c r="E24" s="2" t="s">
        <v>23</v>
      </c>
      <c r="F24" s="2" t="s">
        <v>311</v>
      </c>
      <c r="G24" s="2" t="s">
        <v>389</v>
      </c>
      <c r="H24" s="2" t="s">
        <v>77</v>
      </c>
      <c r="I24" s="2" t="s">
        <v>390</v>
      </c>
      <c r="J24" s="2" t="s">
        <v>550</v>
      </c>
      <c r="K24" s="2" t="s">
        <v>548</v>
      </c>
      <c r="L24" s="2" t="s">
        <v>383</v>
      </c>
      <c r="M24" s="2" t="s">
        <v>388</v>
      </c>
      <c r="N24" s="2">
        <v>1</v>
      </c>
      <c r="O24" s="2" t="s">
        <v>59</v>
      </c>
      <c r="P24" s="2">
        <v>38000</v>
      </c>
      <c r="Q24" s="2" t="s">
        <v>34</v>
      </c>
      <c r="R24" s="13" t="s">
        <v>50</v>
      </c>
      <c r="S24" s="6">
        <v>-25.3582</v>
      </c>
      <c r="T24" s="6">
        <v>21.034600000000001</v>
      </c>
      <c r="U24" s="2" t="s">
        <v>391</v>
      </c>
    </row>
    <row r="25" spans="1:21" x14ac:dyDescent="0.25">
      <c r="A25" s="2">
        <v>13</v>
      </c>
      <c r="B25" s="2" t="s">
        <v>190</v>
      </c>
      <c r="C25" s="2">
        <v>2012</v>
      </c>
      <c r="D25" s="2">
        <v>2014</v>
      </c>
      <c r="E25" s="2" t="s">
        <v>44</v>
      </c>
      <c r="F25" s="2" t="s">
        <v>311</v>
      </c>
      <c r="G25" s="2" t="s">
        <v>576</v>
      </c>
      <c r="H25" s="2" t="s">
        <v>579</v>
      </c>
      <c r="I25" s="2" t="s">
        <v>578</v>
      </c>
      <c r="J25" s="2" t="s">
        <v>50</v>
      </c>
      <c r="K25" s="2" t="s">
        <v>573</v>
      </c>
      <c r="L25" s="2" t="s">
        <v>113</v>
      </c>
      <c r="M25" s="2" t="s">
        <v>136</v>
      </c>
      <c r="N25" s="2">
        <v>3.41</v>
      </c>
      <c r="O25" s="2" t="s">
        <v>59</v>
      </c>
      <c r="P25" s="2">
        <v>3743</v>
      </c>
      <c r="Q25" s="2" t="s">
        <v>34</v>
      </c>
      <c r="R25" s="13" t="s">
        <v>50</v>
      </c>
      <c r="S25" s="2">
        <v>-21.620234</v>
      </c>
      <c r="T25" s="2">
        <v>29.991088999999999</v>
      </c>
      <c r="U25" s="2" t="s">
        <v>191</v>
      </c>
    </row>
    <row r="26" spans="1:21" x14ac:dyDescent="0.25">
      <c r="A26" s="2">
        <v>13</v>
      </c>
      <c r="B26" s="2" t="s">
        <v>190</v>
      </c>
      <c r="C26" s="2">
        <v>2012</v>
      </c>
      <c r="D26" s="2">
        <v>2014</v>
      </c>
      <c r="E26" s="2" t="s">
        <v>44</v>
      </c>
      <c r="F26" s="2" t="s">
        <v>311</v>
      </c>
      <c r="G26" s="2" t="s">
        <v>577</v>
      </c>
      <c r="H26" s="2" t="s">
        <v>579</v>
      </c>
      <c r="I26" s="2" t="s">
        <v>578</v>
      </c>
      <c r="J26" s="2" t="s">
        <v>50</v>
      </c>
      <c r="K26" s="2" t="s">
        <v>573</v>
      </c>
      <c r="L26" s="2" t="s">
        <v>113</v>
      </c>
      <c r="M26" s="2" t="s">
        <v>136</v>
      </c>
      <c r="N26" s="2">
        <v>5.71</v>
      </c>
      <c r="O26" s="2" t="s">
        <v>59</v>
      </c>
      <c r="P26" s="2">
        <v>3743</v>
      </c>
      <c r="Q26" s="2" t="s">
        <v>34</v>
      </c>
      <c r="R26" s="13" t="s">
        <v>50</v>
      </c>
      <c r="S26" s="2">
        <v>-21.826820000000001</v>
      </c>
      <c r="T26" s="2">
        <v>30.529519000000001</v>
      </c>
      <c r="U26" s="2" t="s">
        <v>191</v>
      </c>
    </row>
    <row r="27" spans="1:21" x14ac:dyDescent="0.25">
      <c r="A27" s="2">
        <v>14</v>
      </c>
      <c r="B27" s="2" t="s">
        <v>225</v>
      </c>
      <c r="C27" s="2" t="s">
        <v>34</v>
      </c>
      <c r="D27" s="2">
        <v>2015</v>
      </c>
      <c r="E27" s="2" t="s">
        <v>43</v>
      </c>
      <c r="F27" s="2" t="s">
        <v>494</v>
      </c>
      <c r="G27" s="2" t="s">
        <v>231</v>
      </c>
      <c r="H27" s="2" t="s">
        <v>317</v>
      </c>
      <c r="I27" s="2" t="s">
        <v>222</v>
      </c>
      <c r="J27" s="2" t="s">
        <v>50</v>
      </c>
      <c r="K27" s="2" t="s">
        <v>515</v>
      </c>
      <c r="L27" s="2" t="s">
        <v>113</v>
      </c>
      <c r="M27" s="2" t="s">
        <v>39</v>
      </c>
      <c r="N27" s="2">
        <v>0.49</v>
      </c>
      <c r="O27" s="2" t="s">
        <v>129</v>
      </c>
      <c r="P27" s="2">
        <v>16904</v>
      </c>
      <c r="Q27" s="2">
        <v>6388</v>
      </c>
      <c r="R27" s="13">
        <f t="shared" ref="R27:R34" si="0">Q27/P27*100</f>
        <v>37.789872219592993</v>
      </c>
      <c r="S27" s="2">
        <v>8.3684999999999992</v>
      </c>
      <c r="T27" s="2">
        <v>13.868</v>
      </c>
      <c r="U27" s="2" t="s">
        <v>379</v>
      </c>
    </row>
    <row r="28" spans="1:21" x14ac:dyDescent="0.25">
      <c r="A28" s="2">
        <v>14</v>
      </c>
      <c r="B28" s="2" t="s">
        <v>225</v>
      </c>
      <c r="C28" s="2" t="s">
        <v>34</v>
      </c>
      <c r="D28" s="2">
        <v>2015</v>
      </c>
      <c r="E28" s="2" t="s">
        <v>43</v>
      </c>
      <c r="F28" s="2" t="s">
        <v>494</v>
      </c>
      <c r="G28" s="2" t="s">
        <v>230</v>
      </c>
      <c r="H28" s="2" t="s">
        <v>317</v>
      </c>
      <c r="I28" s="2" t="s">
        <v>12</v>
      </c>
      <c r="J28" s="2" t="s">
        <v>549</v>
      </c>
      <c r="K28" s="2" t="s">
        <v>515</v>
      </c>
      <c r="L28" s="2" t="s">
        <v>18</v>
      </c>
      <c r="M28" s="2" t="s">
        <v>39</v>
      </c>
      <c r="N28" s="2">
        <v>0.97</v>
      </c>
      <c r="O28" s="2" t="s">
        <v>129</v>
      </c>
      <c r="P28" s="2">
        <v>7300</v>
      </c>
      <c r="Q28" s="2">
        <v>16904</v>
      </c>
      <c r="R28" s="13">
        <f t="shared" si="0"/>
        <v>231.56164383561645</v>
      </c>
      <c r="S28" s="2">
        <v>8.3684999999999992</v>
      </c>
      <c r="T28" s="2">
        <v>13.868</v>
      </c>
      <c r="U28" s="2" t="s">
        <v>379</v>
      </c>
    </row>
    <row r="29" spans="1:21" x14ac:dyDescent="0.25">
      <c r="A29" s="2">
        <v>14</v>
      </c>
      <c r="B29" s="2" t="s">
        <v>225</v>
      </c>
      <c r="C29" s="2" t="s">
        <v>34</v>
      </c>
      <c r="D29" s="2">
        <v>2015</v>
      </c>
      <c r="E29" s="2" t="s">
        <v>43</v>
      </c>
      <c r="F29" s="2" t="s">
        <v>494</v>
      </c>
      <c r="G29" s="2" t="s">
        <v>227</v>
      </c>
      <c r="H29" s="2" t="s">
        <v>317</v>
      </c>
      <c r="I29" s="2" t="s">
        <v>222</v>
      </c>
      <c r="J29" s="2" t="s">
        <v>50</v>
      </c>
      <c r="K29" s="2" t="s">
        <v>515</v>
      </c>
      <c r="L29" s="2" t="s">
        <v>113</v>
      </c>
      <c r="M29" s="2" t="s">
        <v>39</v>
      </c>
      <c r="N29" s="2">
        <v>1.23</v>
      </c>
      <c r="O29" s="2" t="s">
        <v>129</v>
      </c>
      <c r="P29" s="2">
        <v>6388</v>
      </c>
      <c r="Q29" s="2">
        <v>8077</v>
      </c>
      <c r="R29" s="13">
        <f t="shared" si="0"/>
        <v>126.44020037570445</v>
      </c>
      <c r="S29" s="2">
        <v>8.3684999999999992</v>
      </c>
      <c r="T29" s="2">
        <v>13.868</v>
      </c>
      <c r="U29" s="2" t="s">
        <v>379</v>
      </c>
    </row>
    <row r="30" spans="1:21" x14ac:dyDescent="0.25">
      <c r="A30" s="2">
        <v>14</v>
      </c>
      <c r="B30" s="2" t="s">
        <v>225</v>
      </c>
      <c r="C30" s="2" t="s">
        <v>34</v>
      </c>
      <c r="D30" s="2">
        <v>2015</v>
      </c>
      <c r="E30" s="2" t="s">
        <v>43</v>
      </c>
      <c r="F30" s="2" t="s">
        <v>494</v>
      </c>
      <c r="G30" s="2" t="s">
        <v>229</v>
      </c>
      <c r="H30" s="2" t="s">
        <v>317</v>
      </c>
      <c r="I30" s="2" t="s">
        <v>37</v>
      </c>
      <c r="J30" s="2" t="s">
        <v>549</v>
      </c>
      <c r="K30" s="2" t="s">
        <v>515</v>
      </c>
      <c r="L30" s="2" t="s">
        <v>38</v>
      </c>
      <c r="M30" s="2" t="s">
        <v>39</v>
      </c>
      <c r="N30" s="2">
        <v>1.31</v>
      </c>
      <c r="O30" s="2" t="s">
        <v>129</v>
      </c>
      <c r="P30" s="2">
        <v>24204</v>
      </c>
      <c r="Q30" s="2">
        <v>24204</v>
      </c>
      <c r="R30" s="13">
        <f t="shared" si="0"/>
        <v>100</v>
      </c>
      <c r="S30" s="2">
        <v>8.3684999999999992</v>
      </c>
      <c r="T30" s="2">
        <v>13.868</v>
      </c>
      <c r="U30" s="2" t="s">
        <v>379</v>
      </c>
    </row>
    <row r="31" spans="1:21" x14ac:dyDescent="0.25">
      <c r="A31" s="2">
        <v>14</v>
      </c>
      <c r="B31" s="2" t="s">
        <v>225</v>
      </c>
      <c r="C31" s="2" t="s">
        <v>34</v>
      </c>
      <c r="D31" s="2">
        <v>2015</v>
      </c>
      <c r="E31" s="2" t="s">
        <v>43</v>
      </c>
      <c r="F31" s="2" t="s">
        <v>494</v>
      </c>
      <c r="G31" s="2" t="s">
        <v>228</v>
      </c>
      <c r="H31" s="2" t="s">
        <v>317</v>
      </c>
      <c r="I31" s="2" t="s">
        <v>222</v>
      </c>
      <c r="J31" s="2" t="s">
        <v>50</v>
      </c>
      <c r="K31" s="2" t="s">
        <v>515</v>
      </c>
      <c r="L31" s="2" t="s">
        <v>113</v>
      </c>
      <c r="M31" s="2" t="s">
        <v>39</v>
      </c>
      <c r="N31" s="2">
        <v>2.0299999999999998</v>
      </c>
      <c r="O31" s="2" t="s">
        <v>129</v>
      </c>
      <c r="P31" s="2">
        <v>9739</v>
      </c>
      <c r="Q31" s="2">
        <v>9739</v>
      </c>
      <c r="R31" s="13">
        <f t="shared" si="0"/>
        <v>100</v>
      </c>
      <c r="S31" s="2">
        <v>8.6420999999999992</v>
      </c>
      <c r="T31" s="2">
        <v>14.5655</v>
      </c>
      <c r="U31" s="2" t="s">
        <v>379</v>
      </c>
    </row>
    <row r="32" spans="1:21" x14ac:dyDescent="0.25">
      <c r="A32" s="2">
        <v>14</v>
      </c>
      <c r="B32" s="2" t="s">
        <v>225</v>
      </c>
      <c r="C32" s="2" t="s">
        <v>34</v>
      </c>
      <c r="D32" s="2">
        <v>2015</v>
      </c>
      <c r="E32" s="2" t="s">
        <v>43</v>
      </c>
      <c r="F32" s="2" t="s">
        <v>494</v>
      </c>
      <c r="G32" s="2" t="s">
        <v>226</v>
      </c>
      <c r="H32" s="2" t="s">
        <v>317</v>
      </c>
      <c r="I32" s="2" t="s">
        <v>222</v>
      </c>
      <c r="J32" s="2" t="s">
        <v>50</v>
      </c>
      <c r="K32" s="2" t="s">
        <v>515</v>
      </c>
      <c r="L32" s="2" t="s">
        <v>113</v>
      </c>
      <c r="M32" s="2" t="s">
        <v>39</v>
      </c>
      <c r="N32" s="2">
        <v>2.48</v>
      </c>
      <c r="O32" s="2" t="s">
        <v>129</v>
      </c>
      <c r="P32" s="2">
        <v>8077</v>
      </c>
      <c r="Q32" s="2">
        <v>8077</v>
      </c>
      <c r="R32" s="13">
        <f t="shared" si="0"/>
        <v>100</v>
      </c>
      <c r="S32" s="2">
        <v>8.1935000000000002</v>
      </c>
      <c r="T32" s="2">
        <v>12.7135</v>
      </c>
      <c r="U32" s="2" t="s">
        <v>379</v>
      </c>
    </row>
    <row r="33" spans="1:21" x14ac:dyDescent="0.25">
      <c r="A33" s="2">
        <v>15</v>
      </c>
      <c r="B33" s="2" t="s">
        <v>178</v>
      </c>
      <c r="C33" s="2">
        <v>2009</v>
      </c>
      <c r="D33" s="2">
        <v>2015</v>
      </c>
      <c r="E33" s="2" t="s">
        <v>76</v>
      </c>
      <c r="F33" s="2" t="s">
        <v>311</v>
      </c>
      <c r="G33" s="2" t="s">
        <v>179</v>
      </c>
      <c r="H33" s="2" t="s">
        <v>378</v>
      </c>
      <c r="I33" s="2" t="s">
        <v>167</v>
      </c>
      <c r="J33" s="2" t="s">
        <v>50</v>
      </c>
      <c r="K33" s="2" t="s">
        <v>139</v>
      </c>
      <c r="L33" s="2" t="s">
        <v>18</v>
      </c>
      <c r="M33" s="2" t="s">
        <v>136</v>
      </c>
      <c r="N33" s="2">
        <v>4.5599999999999996</v>
      </c>
      <c r="O33" s="2" t="s">
        <v>59</v>
      </c>
      <c r="P33" s="2">
        <v>375</v>
      </c>
      <c r="Q33" s="2">
        <v>333</v>
      </c>
      <c r="R33" s="13">
        <f t="shared" si="0"/>
        <v>88.8</v>
      </c>
      <c r="S33" s="2">
        <v>-24.225083999999999</v>
      </c>
      <c r="T33" s="2">
        <v>27.862873</v>
      </c>
      <c r="U33" s="2" t="s">
        <v>182</v>
      </c>
    </row>
    <row r="34" spans="1:21" x14ac:dyDescent="0.25">
      <c r="A34" s="2">
        <v>15</v>
      </c>
      <c r="B34" s="2" t="s">
        <v>178</v>
      </c>
      <c r="C34" s="2">
        <v>2009</v>
      </c>
      <c r="D34" s="2">
        <v>2015</v>
      </c>
      <c r="E34" s="2" t="s">
        <v>76</v>
      </c>
      <c r="F34" s="2" t="s">
        <v>311</v>
      </c>
      <c r="G34" s="2" t="s">
        <v>180</v>
      </c>
      <c r="H34" s="2" t="s">
        <v>378</v>
      </c>
      <c r="I34" s="2" t="s">
        <v>167</v>
      </c>
      <c r="J34" s="2" t="s">
        <v>50</v>
      </c>
      <c r="K34" s="2" t="s">
        <v>139</v>
      </c>
      <c r="L34" s="2" t="s">
        <v>18</v>
      </c>
      <c r="M34" s="2" t="s">
        <v>136</v>
      </c>
      <c r="N34" s="2">
        <v>5.35</v>
      </c>
      <c r="O34" s="2" t="s">
        <v>59</v>
      </c>
      <c r="P34" s="2">
        <v>360</v>
      </c>
      <c r="Q34" s="2">
        <v>296</v>
      </c>
      <c r="R34" s="13">
        <f t="shared" si="0"/>
        <v>82.222222222222214</v>
      </c>
      <c r="S34" s="2">
        <v>-23.900594999999999</v>
      </c>
      <c r="T34" s="2">
        <v>28.316875</v>
      </c>
      <c r="U34" s="2" t="s">
        <v>182</v>
      </c>
    </row>
    <row r="35" spans="1:21" x14ac:dyDescent="0.25">
      <c r="A35" s="2">
        <v>15</v>
      </c>
      <c r="B35" s="2" t="s">
        <v>178</v>
      </c>
      <c r="C35" s="2">
        <v>2009</v>
      </c>
      <c r="D35" s="2">
        <v>2015</v>
      </c>
      <c r="E35" s="2" t="s">
        <v>76</v>
      </c>
      <c r="F35" s="2" t="s">
        <v>311</v>
      </c>
      <c r="G35" s="2" t="s">
        <v>377</v>
      </c>
      <c r="H35" s="2" t="s">
        <v>378</v>
      </c>
      <c r="I35" s="2" t="s">
        <v>166</v>
      </c>
      <c r="J35" s="2" t="s">
        <v>50</v>
      </c>
      <c r="K35" s="2" t="s">
        <v>139</v>
      </c>
      <c r="L35" s="2" t="s">
        <v>181</v>
      </c>
      <c r="M35" s="2" t="s">
        <v>136</v>
      </c>
      <c r="N35" s="2">
        <v>6.59</v>
      </c>
      <c r="O35" s="2" t="s">
        <v>59</v>
      </c>
      <c r="P35" s="2" t="s">
        <v>50</v>
      </c>
      <c r="Q35" s="2">
        <v>257</v>
      </c>
      <c r="R35" s="13" t="s">
        <v>50</v>
      </c>
      <c r="S35" s="2">
        <v>-24.056646000000001</v>
      </c>
      <c r="T35" s="2">
        <v>28.353285</v>
      </c>
      <c r="U35" s="2" t="s">
        <v>182</v>
      </c>
    </row>
    <row r="36" spans="1:21" x14ac:dyDescent="0.25">
      <c r="A36" s="2">
        <v>16</v>
      </c>
      <c r="B36" s="2" t="s">
        <v>28</v>
      </c>
      <c r="C36" s="2">
        <v>2012</v>
      </c>
      <c r="D36" s="2">
        <v>2016</v>
      </c>
      <c r="E36" s="2" t="s">
        <v>76</v>
      </c>
      <c r="F36" s="2" t="s">
        <v>311</v>
      </c>
      <c r="G36" s="2" t="s">
        <v>164</v>
      </c>
      <c r="H36" s="2" t="s">
        <v>570</v>
      </c>
      <c r="I36" s="2" t="s">
        <v>167</v>
      </c>
      <c r="J36" s="2" t="s">
        <v>50</v>
      </c>
      <c r="K36" s="2" t="s">
        <v>139</v>
      </c>
      <c r="L36" s="2" t="s">
        <v>38</v>
      </c>
      <c r="M36" s="2" t="s">
        <v>136</v>
      </c>
      <c r="N36" s="2">
        <v>3.4</v>
      </c>
      <c r="O36" s="2" t="s">
        <v>59</v>
      </c>
      <c r="P36" s="2">
        <v>220</v>
      </c>
      <c r="Q36" s="2">
        <v>150</v>
      </c>
      <c r="R36" s="13">
        <f>Q36/P36*100</f>
        <v>68.181818181818173</v>
      </c>
      <c r="S36" s="2">
        <v>-27.822700000000001</v>
      </c>
      <c r="T36" s="2">
        <v>32.337899999999998</v>
      </c>
      <c r="U36" s="2" t="s">
        <v>205</v>
      </c>
    </row>
    <row r="37" spans="1:21" x14ac:dyDescent="0.25">
      <c r="A37" s="2">
        <v>17</v>
      </c>
      <c r="B37" s="2" t="s">
        <v>198</v>
      </c>
      <c r="C37" s="2" t="s">
        <v>199</v>
      </c>
      <c r="D37" s="2">
        <v>2016</v>
      </c>
      <c r="E37" s="2" t="s">
        <v>60</v>
      </c>
      <c r="F37" s="2" t="s">
        <v>311</v>
      </c>
      <c r="G37" s="2" t="s">
        <v>201</v>
      </c>
      <c r="H37" s="2" t="s">
        <v>581</v>
      </c>
      <c r="I37" s="2" t="s">
        <v>203</v>
      </c>
      <c r="J37" s="2" t="s">
        <v>555</v>
      </c>
      <c r="K37" s="2" t="s">
        <v>515</v>
      </c>
      <c r="L37" s="2" t="s">
        <v>202</v>
      </c>
      <c r="M37" s="2" t="s">
        <v>136</v>
      </c>
      <c r="N37" s="2">
        <v>5.08</v>
      </c>
      <c r="O37" s="2" t="s">
        <v>59</v>
      </c>
      <c r="P37" s="2">
        <v>5660</v>
      </c>
      <c r="Q37" s="2">
        <v>141</v>
      </c>
      <c r="R37" s="13">
        <f>Q37/P37*100</f>
        <v>2.4911660777385158</v>
      </c>
      <c r="S37" s="2">
        <v>-12.9773</v>
      </c>
      <c r="T37" s="2">
        <v>31.927</v>
      </c>
      <c r="U37" s="2" t="s">
        <v>204</v>
      </c>
    </row>
    <row r="38" spans="1:21" x14ac:dyDescent="0.25">
      <c r="A38" s="2">
        <v>17</v>
      </c>
      <c r="B38" s="2" t="s">
        <v>198</v>
      </c>
      <c r="C38" s="2" t="s">
        <v>199</v>
      </c>
      <c r="D38" s="2">
        <v>2016</v>
      </c>
      <c r="E38" s="2" t="s">
        <v>60</v>
      </c>
      <c r="F38" s="2" t="s">
        <v>311</v>
      </c>
      <c r="G38" s="2" t="s">
        <v>200</v>
      </c>
      <c r="H38" s="2" t="s">
        <v>581</v>
      </c>
      <c r="I38" s="2" t="s">
        <v>12</v>
      </c>
      <c r="J38" s="2" t="s">
        <v>549</v>
      </c>
      <c r="K38" s="2" t="s">
        <v>515</v>
      </c>
      <c r="L38" s="2" t="s">
        <v>18</v>
      </c>
      <c r="M38" s="2" t="s">
        <v>136</v>
      </c>
      <c r="N38" s="2">
        <v>8.5</v>
      </c>
      <c r="O38" s="2" t="s">
        <v>59</v>
      </c>
      <c r="P38" s="2">
        <v>9050</v>
      </c>
      <c r="Q38" s="2">
        <v>172</v>
      </c>
      <c r="R38" s="13">
        <f>Q38/P38*100</f>
        <v>1.9005524861878453</v>
      </c>
      <c r="S38" s="2">
        <v>-13.0465</v>
      </c>
      <c r="T38" s="2">
        <v>31.7852</v>
      </c>
      <c r="U38" s="2" t="s">
        <v>204</v>
      </c>
    </row>
    <row r="39" spans="1:21" x14ac:dyDescent="0.25">
      <c r="A39" s="2">
        <v>18</v>
      </c>
      <c r="B39" s="2" t="s">
        <v>71</v>
      </c>
      <c r="C39" s="2">
        <v>2008</v>
      </c>
      <c r="D39" s="2">
        <v>2016</v>
      </c>
      <c r="E39" s="2" t="s">
        <v>44</v>
      </c>
      <c r="F39" s="2" t="s">
        <v>311</v>
      </c>
      <c r="G39" s="2" t="s">
        <v>72</v>
      </c>
      <c r="H39" s="2" t="s">
        <v>327</v>
      </c>
      <c r="I39" s="2" t="s">
        <v>488</v>
      </c>
      <c r="J39" s="2" t="s">
        <v>50</v>
      </c>
      <c r="K39" s="2" t="s">
        <v>547</v>
      </c>
      <c r="L39" s="2" t="s">
        <v>73</v>
      </c>
      <c r="M39" s="2" t="s">
        <v>39</v>
      </c>
      <c r="N39" s="2">
        <v>7.64</v>
      </c>
      <c r="O39" s="2" t="s">
        <v>59</v>
      </c>
      <c r="P39" s="2">
        <v>4474</v>
      </c>
      <c r="Q39" s="2">
        <v>2530</v>
      </c>
      <c r="R39" s="13">
        <f>Q39/P39*100</f>
        <v>56.548949485918641</v>
      </c>
      <c r="S39" s="2">
        <v>-20.335100000000001</v>
      </c>
      <c r="T39" s="2">
        <v>32.139699999999998</v>
      </c>
      <c r="U39" s="2" t="s">
        <v>74</v>
      </c>
    </row>
    <row r="40" spans="1:21" x14ac:dyDescent="0.25">
      <c r="A40" s="2">
        <v>19</v>
      </c>
      <c r="B40" s="2" t="s">
        <v>183</v>
      </c>
      <c r="C40" s="2">
        <v>2016</v>
      </c>
      <c r="D40" s="2">
        <v>2017</v>
      </c>
      <c r="E40" s="2" t="s">
        <v>76</v>
      </c>
      <c r="F40" s="2" t="s">
        <v>311</v>
      </c>
      <c r="G40" s="2" t="s">
        <v>172</v>
      </c>
      <c r="H40" s="2" t="s">
        <v>561</v>
      </c>
      <c r="I40" s="2" t="s">
        <v>572</v>
      </c>
      <c r="J40" s="2" t="s">
        <v>50</v>
      </c>
      <c r="K40" s="2" t="s">
        <v>573</v>
      </c>
      <c r="L40" s="2" t="s">
        <v>173</v>
      </c>
      <c r="M40" s="2" t="s">
        <v>136</v>
      </c>
      <c r="N40" s="2">
        <v>3.65</v>
      </c>
      <c r="O40" s="2" t="s">
        <v>34</v>
      </c>
      <c r="P40" s="2" t="s">
        <v>50</v>
      </c>
      <c r="Q40" s="2">
        <v>59</v>
      </c>
      <c r="R40" s="13" t="s">
        <v>50</v>
      </c>
      <c r="S40" s="2">
        <v>-22.997387</v>
      </c>
      <c r="T40" s="2">
        <v>29.49568</v>
      </c>
      <c r="U40" s="2" t="s">
        <v>184</v>
      </c>
    </row>
    <row r="41" spans="1:21" x14ac:dyDescent="0.25">
      <c r="A41" s="2">
        <v>20</v>
      </c>
      <c r="B41" s="2" t="s">
        <v>209</v>
      </c>
      <c r="C41" s="2" t="s">
        <v>186</v>
      </c>
      <c r="D41" s="2">
        <v>2017</v>
      </c>
      <c r="E41" s="2" t="s">
        <v>76</v>
      </c>
      <c r="F41" s="2" t="s">
        <v>311</v>
      </c>
      <c r="G41" s="2" t="s">
        <v>211</v>
      </c>
      <c r="H41" s="2" t="s">
        <v>583</v>
      </c>
      <c r="I41" s="2" t="s">
        <v>84</v>
      </c>
      <c r="J41" s="2" t="s">
        <v>50</v>
      </c>
      <c r="K41" s="2" t="s">
        <v>515</v>
      </c>
      <c r="L41" s="2" t="s">
        <v>18</v>
      </c>
      <c r="M41" s="2" t="s">
        <v>136</v>
      </c>
      <c r="N41" s="2">
        <v>1.61</v>
      </c>
      <c r="O41" s="2" t="s">
        <v>59</v>
      </c>
      <c r="P41" s="2">
        <v>102</v>
      </c>
      <c r="Q41" s="2">
        <v>70</v>
      </c>
      <c r="R41" s="13">
        <f>Q41/P41*100</f>
        <v>68.627450980392155</v>
      </c>
      <c r="S41" s="2">
        <v>-26.8751</v>
      </c>
      <c r="T41" s="2">
        <v>32.259099999999997</v>
      </c>
      <c r="U41" s="2" t="s">
        <v>214</v>
      </c>
    </row>
    <row r="42" spans="1:21" x14ac:dyDescent="0.25">
      <c r="A42" s="2">
        <v>20</v>
      </c>
      <c r="B42" s="2" t="s">
        <v>209</v>
      </c>
      <c r="C42" s="2" t="s">
        <v>186</v>
      </c>
      <c r="D42" s="2">
        <v>2017</v>
      </c>
      <c r="E42" s="2" t="s">
        <v>76</v>
      </c>
      <c r="F42" s="2" t="s">
        <v>311</v>
      </c>
      <c r="G42" s="2" t="s">
        <v>210</v>
      </c>
      <c r="H42" s="2" t="s">
        <v>583</v>
      </c>
      <c r="I42" s="2" t="s">
        <v>84</v>
      </c>
      <c r="J42" s="2" t="s">
        <v>50</v>
      </c>
      <c r="K42" s="2" t="s">
        <v>515</v>
      </c>
      <c r="L42" s="2" t="s">
        <v>18</v>
      </c>
      <c r="M42" s="2" t="s">
        <v>136</v>
      </c>
      <c r="N42" s="2">
        <v>4.8</v>
      </c>
      <c r="O42" s="2" t="s">
        <v>59</v>
      </c>
      <c r="P42" s="2">
        <v>300</v>
      </c>
      <c r="Q42" s="2">
        <v>294</v>
      </c>
      <c r="R42" s="13">
        <f>Q42/P42*100</f>
        <v>98</v>
      </c>
      <c r="S42" s="2">
        <v>-27.0442</v>
      </c>
      <c r="T42" s="2">
        <v>32.427</v>
      </c>
      <c r="U42" s="2" t="s">
        <v>214</v>
      </c>
    </row>
    <row r="43" spans="1:21" x14ac:dyDescent="0.25">
      <c r="A43" s="2">
        <v>20</v>
      </c>
      <c r="B43" s="2" t="s">
        <v>209</v>
      </c>
      <c r="C43" s="2" t="s">
        <v>186</v>
      </c>
      <c r="D43" s="2">
        <v>2017</v>
      </c>
      <c r="E43" s="2" t="s">
        <v>76</v>
      </c>
      <c r="F43" s="2" t="s">
        <v>311</v>
      </c>
      <c r="G43" s="2" t="s">
        <v>213</v>
      </c>
      <c r="H43" s="2" t="s">
        <v>570</v>
      </c>
      <c r="I43" s="2" t="s">
        <v>543</v>
      </c>
      <c r="J43" s="2" t="s">
        <v>50</v>
      </c>
      <c r="K43" s="2" t="s">
        <v>515</v>
      </c>
      <c r="L43" s="2" t="s">
        <v>18</v>
      </c>
      <c r="M43" s="2" t="s">
        <v>136</v>
      </c>
      <c r="N43" s="2">
        <v>7.4</v>
      </c>
      <c r="O43" s="2" t="s">
        <v>59</v>
      </c>
      <c r="P43" s="2">
        <v>3280</v>
      </c>
      <c r="Q43" s="2">
        <v>170</v>
      </c>
      <c r="R43" s="13">
        <f>Q43/P43*100</f>
        <v>5.1829268292682924</v>
      </c>
      <c r="S43" s="2">
        <v>-27.9621</v>
      </c>
      <c r="T43" s="2">
        <v>32.367800000000003</v>
      </c>
      <c r="U43" s="2" t="s">
        <v>214</v>
      </c>
    </row>
    <row r="44" spans="1:21" x14ac:dyDescent="0.25">
      <c r="A44" s="2">
        <v>20</v>
      </c>
      <c r="B44" s="2" t="s">
        <v>209</v>
      </c>
      <c r="C44" s="2" t="s">
        <v>186</v>
      </c>
      <c r="D44" s="2">
        <v>2017</v>
      </c>
      <c r="E44" s="2" t="s">
        <v>76</v>
      </c>
      <c r="F44" s="2" t="s">
        <v>311</v>
      </c>
      <c r="G44" s="2" t="s">
        <v>212</v>
      </c>
      <c r="H44" s="2" t="s">
        <v>570</v>
      </c>
      <c r="I44" s="2" t="s">
        <v>543</v>
      </c>
      <c r="J44" s="2" t="s">
        <v>50</v>
      </c>
      <c r="K44" s="2" t="s">
        <v>515</v>
      </c>
      <c r="L44" s="2" t="s">
        <v>18</v>
      </c>
      <c r="M44" s="2" t="s">
        <v>136</v>
      </c>
      <c r="N44" s="2">
        <v>8.42</v>
      </c>
      <c r="O44" s="2" t="s">
        <v>59</v>
      </c>
      <c r="P44" s="2">
        <v>3280</v>
      </c>
      <c r="Q44" s="2">
        <v>312</v>
      </c>
      <c r="R44" s="13">
        <f>Q44/P44*100</f>
        <v>9.5121951219512191</v>
      </c>
      <c r="S44" s="2">
        <v>-28.124600000000001</v>
      </c>
      <c r="T44" s="2">
        <v>32.505099999999999</v>
      </c>
      <c r="U44" s="2" t="s">
        <v>214</v>
      </c>
    </row>
    <row r="45" spans="1:21" x14ac:dyDescent="0.25">
      <c r="A45" s="2">
        <v>21</v>
      </c>
      <c r="B45" s="2" t="s">
        <v>134</v>
      </c>
      <c r="C45" s="2">
        <v>2012</v>
      </c>
      <c r="D45" s="2">
        <v>2018</v>
      </c>
      <c r="E45" s="2" t="s">
        <v>95</v>
      </c>
      <c r="F45" s="2" t="s">
        <v>311</v>
      </c>
      <c r="G45" s="2" t="s">
        <v>565</v>
      </c>
      <c r="H45" s="2" t="s">
        <v>316</v>
      </c>
      <c r="I45" s="2" t="s">
        <v>280</v>
      </c>
      <c r="J45" s="2" t="s">
        <v>50</v>
      </c>
      <c r="K45" s="2" t="s">
        <v>139</v>
      </c>
      <c r="L45" s="2" t="s">
        <v>18</v>
      </c>
      <c r="M45" s="2" t="s">
        <v>136</v>
      </c>
      <c r="N45" s="2">
        <v>2.6</v>
      </c>
      <c r="O45" s="2" t="s">
        <v>59</v>
      </c>
      <c r="P45" s="2">
        <v>450</v>
      </c>
      <c r="Q45" s="2">
        <v>300</v>
      </c>
      <c r="R45" s="13">
        <f>Q45/P45*100</f>
        <v>66.666666666666657</v>
      </c>
      <c r="S45" s="7">
        <v>-24.152953</v>
      </c>
      <c r="T45" s="7">
        <v>31.994522</v>
      </c>
      <c r="U45" s="2" t="s">
        <v>153</v>
      </c>
    </row>
    <row r="46" spans="1:21" x14ac:dyDescent="0.25">
      <c r="A46" s="2">
        <v>22</v>
      </c>
      <c r="B46" s="2" t="s">
        <v>192</v>
      </c>
      <c r="C46" s="2" t="s">
        <v>196</v>
      </c>
      <c r="D46" s="2">
        <v>2018</v>
      </c>
      <c r="E46" s="2" t="s">
        <v>76</v>
      </c>
      <c r="F46" s="2" t="s">
        <v>311</v>
      </c>
      <c r="G46" s="2" t="s">
        <v>233</v>
      </c>
      <c r="H46" s="2" t="s">
        <v>631</v>
      </c>
      <c r="I46" s="2" t="s">
        <v>34</v>
      </c>
      <c r="J46" s="2" t="s">
        <v>50</v>
      </c>
      <c r="K46" s="2" t="s">
        <v>34</v>
      </c>
      <c r="L46" s="2" t="s">
        <v>34</v>
      </c>
      <c r="M46" s="2" t="s">
        <v>136</v>
      </c>
      <c r="N46" s="2">
        <v>0.24</v>
      </c>
      <c r="O46" s="2" t="s">
        <v>59</v>
      </c>
      <c r="P46" s="2" t="s">
        <v>50</v>
      </c>
      <c r="Q46" s="2">
        <v>14566</v>
      </c>
      <c r="R46" s="13" t="s">
        <v>50</v>
      </c>
      <c r="S46" s="2">
        <v>-33.500399999999999</v>
      </c>
      <c r="T46" s="2">
        <v>23.799800000000001</v>
      </c>
      <c r="U46" s="2" t="s">
        <v>234</v>
      </c>
    </row>
    <row r="47" spans="1:21" x14ac:dyDescent="0.25">
      <c r="A47" s="2">
        <v>22</v>
      </c>
      <c r="B47" s="2" t="s">
        <v>192</v>
      </c>
      <c r="C47" s="2" t="s">
        <v>196</v>
      </c>
      <c r="D47" s="2">
        <v>2018</v>
      </c>
      <c r="E47" s="2" t="s">
        <v>76</v>
      </c>
      <c r="F47" s="2" t="s">
        <v>311</v>
      </c>
      <c r="G47" s="2" t="s">
        <v>232</v>
      </c>
      <c r="H47" s="2" t="s">
        <v>580</v>
      </c>
      <c r="I47" s="2" t="s">
        <v>34</v>
      </c>
      <c r="J47" s="2" t="s">
        <v>50</v>
      </c>
      <c r="K47" s="2" t="s">
        <v>34</v>
      </c>
      <c r="L47" s="2" t="s">
        <v>34</v>
      </c>
      <c r="M47" s="2" t="s">
        <v>136</v>
      </c>
      <c r="N47" s="2">
        <v>0.69</v>
      </c>
      <c r="O47" s="2" t="s">
        <v>59</v>
      </c>
      <c r="P47" s="2" t="s">
        <v>50</v>
      </c>
      <c r="Q47" s="2">
        <v>7125</v>
      </c>
      <c r="R47" s="13" t="s">
        <v>50</v>
      </c>
      <c r="S47" s="2">
        <v>-34.598399999999998</v>
      </c>
      <c r="T47" s="2">
        <v>19.910900000000002</v>
      </c>
      <c r="U47" s="2" t="s">
        <v>234</v>
      </c>
    </row>
    <row r="48" spans="1:21" x14ac:dyDescent="0.25">
      <c r="A48" s="2">
        <v>22</v>
      </c>
      <c r="B48" s="2" t="s">
        <v>192</v>
      </c>
      <c r="C48" s="2" t="s">
        <v>34</v>
      </c>
      <c r="D48" s="2">
        <v>2018</v>
      </c>
      <c r="E48" s="2" t="s">
        <v>76</v>
      </c>
      <c r="F48" s="2" t="s">
        <v>311</v>
      </c>
      <c r="G48" s="2" t="s">
        <v>235</v>
      </c>
      <c r="H48" s="2" t="s">
        <v>580</v>
      </c>
      <c r="I48" s="2" t="s">
        <v>34</v>
      </c>
      <c r="J48" s="2" t="s">
        <v>50</v>
      </c>
      <c r="K48" s="2" t="s">
        <v>34</v>
      </c>
      <c r="L48" s="2" t="s">
        <v>34</v>
      </c>
      <c r="M48" s="2" t="s">
        <v>236</v>
      </c>
      <c r="N48" s="2">
        <v>1.1100000000000001</v>
      </c>
      <c r="O48" s="2" t="s">
        <v>98</v>
      </c>
      <c r="P48" s="2" t="s">
        <v>50</v>
      </c>
      <c r="Q48" s="2" t="s">
        <v>34</v>
      </c>
      <c r="R48" s="13" t="s">
        <v>50</v>
      </c>
      <c r="S48" s="2">
        <v>-33.979300000000002</v>
      </c>
      <c r="T48" s="2">
        <v>20.9054</v>
      </c>
      <c r="U48" s="2" t="s">
        <v>234</v>
      </c>
    </row>
    <row r="49" spans="1:21" x14ac:dyDescent="0.25">
      <c r="A49" s="2">
        <v>23</v>
      </c>
      <c r="B49" s="2" t="s">
        <v>86</v>
      </c>
      <c r="C49" s="2">
        <v>2014</v>
      </c>
      <c r="D49" s="2">
        <v>2018</v>
      </c>
      <c r="E49" s="2" t="s">
        <v>69</v>
      </c>
      <c r="F49" s="2" t="s">
        <v>312</v>
      </c>
      <c r="G49" s="2" t="s">
        <v>523</v>
      </c>
      <c r="H49" s="2" t="s">
        <v>323</v>
      </c>
      <c r="I49" s="2" t="s">
        <v>84</v>
      </c>
      <c r="J49" s="2" t="s">
        <v>554</v>
      </c>
      <c r="K49" s="2" t="s">
        <v>515</v>
      </c>
      <c r="L49" s="2" t="s">
        <v>113</v>
      </c>
      <c r="M49" s="2" t="s">
        <v>39</v>
      </c>
      <c r="N49" s="2">
        <v>1.7</v>
      </c>
      <c r="O49" s="2" t="s">
        <v>129</v>
      </c>
      <c r="P49" s="2">
        <v>47500</v>
      </c>
      <c r="Q49" s="2">
        <f>875+550+564</f>
        <v>1989</v>
      </c>
      <c r="R49" s="13">
        <f t="shared" ref="R49:R55" si="1">Q49/P49*100</f>
        <v>4.1873684210526312</v>
      </c>
      <c r="S49" s="2">
        <v>-10.1698</v>
      </c>
      <c r="T49" s="2">
        <v>36.878700000000002</v>
      </c>
      <c r="U49" s="2" t="s">
        <v>85</v>
      </c>
    </row>
    <row r="50" spans="1:21" x14ac:dyDescent="0.25">
      <c r="A50" s="2">
        <v>23</v>
      </c>
      <c r="B50" s="2" t="s">
        <v>86</v>
      </c>
      <c r="C50" s="2">
        <v>2014</v>
      </c>
      <c r="D50" s="2">
        <v>2018</v>
      </c>
      <c r="E50" s="2" t="s">
        <v>69</v>
      </c>
      <c r="F50" s="2" t="s">
        <v>312</v>
      </c>
      <c r="G50" s="2" t="s">
        <v>518</v>
      </c>
      <c r="H50" s="2" t="s">
        <v>323</v>
      </c>
      <c r="I50" s="2" t="s">
        <v>84</v>
      </c>
      <c r="J50" s="2" t="s">
        <v>554</v>
      </c>
      <c r="K50" s="2" t="s">
        <v>515</v>
      </c>
      <c r="L50" s="2" t="s">
        <v>113</v>
      </c>
      <c r="M50" s="2" t="s">
        <v>39</v>
      </c>
      <c r="N50" s="2">
        <v>1.7</v>
      </c>
      <c r="O50" s="2" t="s">
        <v>59</v>
      </c>
      <c r="P50" s="2">
        <v>47500</v>
      </c>
      <c r="Q50" s="2">
        <f>1012+1140</f>
        <v>2152</v>
      </c>
      <c r="R50" s="13">
        <f t="shared" si="1"/>
        <v>4.5305263157894737</v>
      </c>
      <c r="S50" s="2">
        <v>-8.5869</v>
      </c>
      <c r="T50" s="2">
        <v>38.263199999999998</v>
      </c>
      <c r="U50" s="2" t="s">
        <v>85</v>
      </c>
    </row>
    <row r="51" spans="1:21" x14ac:dyDescent="0.25">
      <c r="A51" s="2">
        <v>23</v>
      </c>
      <c r="B51" s="2" t="s">
        <v>86</v>
      </c>
      <c r="C51" s="2">
        <v>2014</v>
      </c>
      <c r="D51" s="2">
        <v>2018</v>
      </c>
      <c r="E51" s="2" t="s">
        <v>69</v>
      </c>
      <c r="F51" s="2" t="s">
        <v>312</v>
      </c>
      <c r="G51" s="2" t="s">
        <v>524</v>
      </c>
      <c r="H51" s="2" t="s">
        <v>323</v>
      </c>
      <c r="I51" s="2" t="s">
        <v>84</v>
      </c>
      <c r="J51" s="2" t="s">
        <v>554</v>
      </c>
      <c r="K51" s="2" t="s">
        <v>515</v>
      </c>
      <c r="L51" s="2" t="s">
        <v>113</v>
      </c>
      <c r="M51" s="2" t="s">
        <v>39</v>
      </c>
      <c r="N51" s="2">
        <v>1.9</v>
      </c>
      <c r="O51" s="2" t="s">
        <v>129</v>
      </c>
      <c r="P51" s="2">
        <v>47500</v>
      </c>
      <c r="Q51" s="2">
        <f>1700+1348+780</f>
        <v>3828</v>
      </c>
      <c r="R51" s="13">
        <f t="shared" si="1"/>
        <v>8.0589473684210535</v>
      </c>
      <c r="S51" s="2">
        <v>-9.3524999999999991</v>
      </c>
      <c r="T51" s="2">
        <v>37.2607</v>
      </c>
      <c r="U51" s="2" t="s">
        <v>85</v>
      </c>
    </row>
    <row r="52" spans="1:21" x14ac:dyDescent="0.25">
      <c r="A52" s="2">
        <v>23</v>
      </c>
      <c r="B52" s="2" t="s">
        <v>86</v>
      </c>
      <c r="C52" s="2">
        <v>2014</v>
      </c>
      <c r="D52" s="2">
        <v>2018</v>
      </c>
      <c r="E52" s="2" t="s">
        <v>69</v>
      </c>
      <c r="F52" s="2" t="s">
        <v>312</v>
      </c>
      <c r="G52" s="2" t="s">
        <v>520</v>
      </c>
      <c r="H52" s="2" t="s">
        <v>323</v>
      </c>
      <c r="I52" s="2" t="s">
        <v>84</v>
      </c>
      <c r="J52" s="2" t="s">
        <v>554</v>
      </c>
      <c r="K52" s="2" t="s">
        <v>515</v>
      </c>
      <c r="L52" s="2" t="s">
        <v>18</v>
      </c>
      <c r="M52" s="2" t="s">
        <v>39</v>
      </c>
      <c r="N52" s="2">
        <v>2.2000000000000002</v>
      </c>
      <c r="O52" s="2" t="s">
        <v>129</v>
      </c>
      <c r="P52" s="2">
        <v>47500</v>
      </c>
      <c r="Q52" s="2">
        <v>1695</v>
      </c>
      <c r="R52" s="13">
        <f t="shared" si="1"/>
        <v>3.5684210526315789</v>
      </c>
      <c r="S52" s="2">
        <v>-7.5072000000000001</v>
      </c>
      <c r="T52" s="2">
        <v>37.884500000000003</v>
      </c>
      <c r="U52" s="2" t="s">
        <v>85</v>
      </c>
    </row>
    <row r="53" spans="1:21" x14ac:dyDescent="0.25">
      <c r="A53" s="2">
        <v>23</v>
      </c>
      <c r="B53" s="2" t="s">
        <v>86</v>
      </c>
      <c r="C53" s="2">
        <v>2014</v>
      </c>
      <c r="D53" s="2">
        <v>2018</v>
      </c>
      <c r="E53" s="2" t="s">
        <v>69</v>
      </c>
      <c r="F53" s="2" t="s">
        <v>312</v>
      </c>
      <c r="G53" s="2" t="s">
        <v>525</v>
      </c>
      <c r="H53" s="2" t="s">
        <v>323</v>
      </c>
      <c r="I53" s="2" t="s">
        <v>84</v>
      </c>
      <c r="J53" s="2" t="s">
        <v>554</v>
      </c>
      <c r="K53" s="2" t="s">
        <v>515</v>
      </c>
      <c r="L53" s="2" t="s">
        <v>113</v>
      </c>
      <c r="M53" s="2" t="s">
        <v>39</v>
      </c>
      <c r="N53" s="2">
        <v>3.8</v>
      </c>
      <c r="O53" s="2" t="s">
        <v>129</v>
      </c>
      <c r="P53" s="2">
        <v>47500</v>
      </c>
      <c r="Q53" s="2">
        <v>1742</v>
      </c>
      <c r="R53" s="13">
        <f t="shared" si="1"/>
        <v>3.6673684210526316</v>
      </c>
      <c r="S53" s="2">
        <v>-8.8261000000000003</v>
      </c>
      <c r="T53" s="2">
        <v>38.607100000000003</v>
      </c>
      <c r="U53" s="2" t="s">
        <v>85</v>
      </c>
    </row>
    <row r="54" spans="1:21" x14ac:dyDescent="0.25">
      <c r="A54" s="2">
        <v>24</v>
      </c>
      <c r="B54" s="2" t="s">
        <v>154</v>
      </c>
      <c r="C54" s="2" t="s">
        <v>87</v>
      </c>
      <c r="D54" s="2">
        <v>2019</v>
      </c>
      <c r="E54" s="2" t="s">
        <v>35</v>
      </c>
      <c r="F54" s="2" t="s">
        <v>311</v>
      </c>
      <c r="G54" s="2" t="s">
        <v>566</v>
      </c>
      <c r="H54" s="2" t="s">
        <v>567</v>
      </c>
      <c r="I54" s="2" t="s">
        <v>280</v>
      </c>
      <c r="J54" s="2" t="s">
        <v>50</v>
      </c>
      <c r="K54" s="2" t="s">
        <v>139</v>
      </c>
      <c r="L54" s="2" t="s">
        <v>18</v>
      </c>
      <c r="M54" s="2" t="s">
        <v>136</v>
      </c>
      <c r="N54" s="2">
        <v>14.51</v>
      </c>
      <c r="O54" s="2" t="s">
        <v>98</v>
      </c>
      <c r="P54" s="2">
        <v>200</v>
      </c>
      <c r="Q54" s="2">
        <v>200</v>
      </c>
      <c r="R54" s="13">
        <f t="shared" si="1"/>
        <v>100</v>
      </c>
      <c r="S54" s="18">
        <v>-20.8202</v>
      </c>
      <c r="T54" s="18">
        <v>16.645399999999999</v>
      </c>
      <c r="U54" s="2" t="s">
        <v>155</v>
      </c>
    </row>
    <row r="55" spans="1:21" x14ac:dyDescent="0.25">
      <c r="A55" s="2">
        <v>25</v>
      </c>
      <c r="B55" s="2" t="s">
        <v>161</v>
      </c>
      <c r="C55" s="2">
        <v>2017</v>
      </c>
      <c r="D55" s="2">
        <v>2019</v>
      </c>
      <c r="E55" s="2" t="s">
        <v>76</v>
      </c>
      <c r="F55" s="2" t="s">
        <v>311</v>
      </c>
      <c r="G55" s="2" t="s">
        <v>169</v>
      </c>
      <c r="H55" s="2" t="s">
        <v>316</v>
      </c>
      <c r="I55" s="2" t="s">
        <v>167</v>
      </c>
      <c r="J55" s="2" t="s">
        <v>50</v>
      </c>
      <c r="K55" s="2" t="s">
        <v>139</v>
      </c>
      <c r="L55" s="2" t="s">
        <v>18</v>
      </c>
      <c r="M55" s="2" t="s">
        <v>136</v>
      </c>
      <c r="N55" s="2">
        <v>11.8</v>
      </c>
      <c r="O55" s="2" t="s">
        <v>59</v>
      </c>
      <c r="P55" s="2">
        <v>625</v>
      </c>
      <c r="Q55" s="2">
        <v>91</v>
      </c>
      <c r="R55" s="13">
        <f t="shared" si="1"/>
        <v>14.56</v>
      </c>
      <c r="S55" s="2">
        <v>-24.828199999999999</v>
      </c>
      <c r="T55" s="2">
        <v>31.480699999999999</v>
      </c>
      <c r="U55" s="2" t="s">
        <v>170</v>
      </c>
    </row>
    <row r="56" spans="1:21" x14ac:dyDescent="0.25">
      <c r="A56" s="2">
        <v>26</v>
      </c>
      <c r="B56" s="2" t="s">
        <v>192</v>
      </c>
      <c r="C56" s="2" t="s">
        <v>186</v>
      </c>
      <c r="D56" s="2">
        <v>2019</v>
      </c>
      <c r="E56" s="2" t="s">
        <v>76</v>
      </c>
      <c r="F56" s="2" t="s">
        <v>311</v>
      </c>
      <c r="G56" s="2" t="s">
        <v>194</v>
      </c>
      <c r="H56" s="2" t="s">
        <v>580</v>
      </c>
      <c r="I56" s="2" t="s">
        <v>34</v>
      </c>
      <c r="J56" s="2" t="s">
        <v>50</v>
      </c>
      <c r="K56" s="2" t="s">
        <v>34</v>
      </c>
      <c r="L56" s="2" t="s">
        <v>34</v>
      </c>
      <c r="M56" s="2" t="s">
        <v>136</v>
      </c>
      <c r="N56" s="2">
        <v>0.96</v>
      </c>
      <c r="O56" s="2" t="s">
        <v>59</v>
      </c>
      <c r="P56" s="2" t="s">
        <v>50</v>
      </c>
      <c r="Q56" s="2">
        <v>4551</v>
      </c>
      <c r="R56" s="13" t="s">
        <v>50</v>
      </c>
      <c r="S56" s="2">
        <v>-33.821300000000001</v>
      </c>
      <c r="T56" s="2" t="s">
        <v>629</v>
      </c>
      <c r="U56" s="2" t="s">
        <v>197</v>
      </c>
    </row>
    <row r="57" spans="1:21" s="5" customFormat="1" x14ac:dyDescent="0.25">
      <c r="A57" s="2">
        <v>26</v>
      </c>
      <c r="B57" s="2" t="s">
        <v>192</v>
      </c>
      <c r="C57" s="2" t="s">
        <v>196</v>
      </c>
      <c r="D57" s="2">
        <v>2019</v>
      </c>
      <c r="E57" s="2" t="s">
        <v>76</v>
      </c>
      <c r="F57" s="2" t="s">
        <v>311</v>
      </c>
      <c r="G57" s="2" t="s">
        <v>195</v>
      </c>
      <c r="H57" s="2" t="s">
        <v>580</v>
      </c>
      <c r="I57" s="2" t="s">
        <v>34</v>
      </c>
      <c r="J57" s="2" t="s">
        <v>50</v>
      </c>
      <c r="K57" s="2" t="s">
        <v>34</v>
      </c>
      <c r="L57" s="2" t="s">
        <v>34</v>
      </c>
      <c r="M57" s="2" t="s">
        <v>136</v>
      </c>
      <c r="N57" s="2">
        <v>1.18</v>
      </c>
      <c r="O57" s="2" t="s">
        <v>59</v>
      </c>
      <c r="P57" s="2" t="s">
        <v>50</v>
      </c>
      <c r="Q57" s="2" t="s">
        <v>34</v>
      </c>
      <c r="R57" s="13" t="s">
        <v>50</v>
      </c>
      <c r="S57" s="2">
        <v>-33.721899999999998</v>
      </c>
      <c r="T57" s="2">
        <v>20.858499999999999</v>
      </c>
      <c r="U57" s="2" t="s">
        <v>197</v>
      </c>
    </row>
    <row r="58" spans="1:21" s="8" customFormat="1" x14ac:dyDescent="0.25">
      <c r="A58" s="2">
        <v>26</v>
      </c>
      <c r="B58" s="2" t="s">
        <v>192</v>
      </c>
      <c r="C58" s="2">
        <v>2012</v>
      </c>
      <c r="D58" s="2">
        <v>2019</v>
      </c>
      <c r="E58" s="2" t="s">
        <v>76</v>
      </c>
      <c r="F58" s="2" t="s">
        <v>311</v>
      </c>
      <c r="G58" s="2" t="s">
        <v>193</v>
      </c>
      <c r="H58" s="2" t="s">
        <v>580</v>
      </c>
      <c r="I58" s="2" t="s">
        <v>34</v>
      </c>
      <c r="J58" s="2" t="s">
        <v>50</v>
      </c>
      <c r="K58" s="2" t="s">
        <v>34</v>
      </c>
      <c r="L58" s="2" t="s">
        <v>34</v>
      </c>
      <c r="M58" s="2" t="s">
        <v>136</v>
      </c>
      <c r="N58" s="2">
        <v>1.89</v>
      </c>
      <c r="O58" s="2" t="s">
        <v>59</v>
      </c>
      <c r="P58" s="2" t="s">
        <v>50</v>
      </c>
      <c r="Q58" s="2">
        <v>11488</v>
      </c>
      <c r="R58" s="13" t="s">
        <v>50</v>
      </c>
      <c r="S58" s="2">
        <v>-33.4619</v>
      </c>
      <c r="T58" s="2">
        <v>19.817499999999999</v>
      </c>
      <c r="U58" s="2" t="s">
        <v>197</v>
      </c>
    </row>
    <row r="59" spans="1:21" x14ac:dyDescent="0.25">
      <c r="A59" s="2">
        <v>27</v>
      </c>
      <c r="B59" s="2" t="s">
        <v>185</v>
      </c>
      <c r="C59" s="2" t="s">
        <v>186</v>
      </c>
      <c r="D59" s="2">
        <v>2019</v>
      </c>
      <c r="E59" s="2" t="s">
        <v>69</v>
      </c>
      <c r="F59" s="2" t="s">
        <v>312</v>
      </c>
      <c r="G59" s="2" t="s">
        <v>187</v>
      </c>
      <c r="H59" s="2" t="s">
        <v>574</v>
      </c>
      <c r="I59" s="2" t="s">
        <v>12</v>
      </c>
      <c r="J59" s="2" t="s">
        <v>549</v>
      </c>
      <c r="K59" s="2" t="s">
        <v>515</v>
      </c>
      <c r="L59" s="2" t="s">
        <v>146</v>
      </c>
      <c r="M59" s="2" t="s">
        <v>136</v>
      </c>
      <c r="N59" s="2">
        <v>4.22</v>
      </c>
      <c r="O59" s="2" t="s">
        <v>59</v>
      </c>
      <c r="P59" s="2">
        <v>1990</v>
      </c>
      <c r="Q59" s="2">
        <v>2500</v>
      </c>
      <c r="R59" s="13">
        <v>60</v>
      </c>
      <c r="S59" s="2">
        <v>-7.8387000000000002</v>
      </c>
      <c r="T59" s="2">
        <v>36.677900000000001</v>
      </c>
      <c r="U59" s="2" t="s">
        <v>188</v>
      </c>
    </row>
    <row r="60" spans="1:21" x14ac:dyDescent="0.25">
      <c r="A60" s="2">
        <v>28</v>
      </c>
      <c r="B60" s="2" t="s">
        <v>503</v>
      </c>
      <c r="C60" s="2">
        <v>2017</v>
      </c>
      <c r="D60" s="2">
        <v>2020</v>
      </c>
      <c r="E60" s="2" t="s">
        <v>504</v>
      </c>
      <c r="F60" s="2" t="s">
        <v>494</v>
      </c>
      <c r="G60" s="2" t="s">
        <v>505</v>
      </c>
      <c r="H60" s="2" t="s">
        <v>506</v>
      </c>
      <c r="I60" s="2" t="s">
        <v>335</v>
      </c>
      <c r="J60" s="2" t="s">
        <v>50</v>
      </c>
      <c r="K60" s="2" t="s">
        <v>545</v>
      </c>
      <c r="L60" s="2" t="s">
        <v>26</v>
      </c>
      <c r="M60" s="2" t="s">
        <v>388</v>
      </c>
      <c r="N60" s="2">
        <v>0.8</v>
      </c>
      <c r="O60" s="2" t="s">
        <v>98</v>
      </c>
      <c r="P60" s="2">
        <v>19846</v>
      </c>
      <c r="Q60" s="2">
        <v>6000</v>
      </c>
      <c r="R60" s="13">
        <f>Q60/P60*100</f>
        <v>30.232792502267458</v>
      </c>
      <c r="S60" s="2">
        <v>6.2085999999999997</v>
      </c>
      <c r="T60" s="2">
        <v>24.1187</v>
      </c>
      <c r="U60" s="2" t="s">
        <v>507</v>
      </c>
    </row>
    <row r="61" spans="1:21" x14ac:dyDescent="0.25">
      <c r="A61" s="2">
        <v>28</v>
      </c>
      <c r="B61" s="2" t="s">
        <v>503</v>
      </c>
      <c r="C61" s="2">
        <v>2017</v>
      </c>
      <c r="D61" s="2">
        <v>2020</v>
      </c>
      <c r="E61" s="2" t="s">
        <v>504</v>
      </c>
      <c r="F61" s="2" t="s">
        <v>494</v>
      </c>
      <c r="G61" s="2" t="s">
        <v>505</v>
      </c>
      <c r="H61" s="2" t="s">
        <v>506</v>
      </c>
      <c r="I61" s="2" t="s">
        <v>335</v>
      </c>
      <c r="J61" s="2" t="s">
        <v>50</v>
      </c>
      <c r="K61" s="2" t="s">
        <v>545</v>
      </c>
      <c r="L61" s="2" t="s">
        <v>26</v>
      </c>
      <c r="M61" s="2" t="s">
        <v>39</v>
      </c>
      <c r="N61" s="2">
        <v>3.2</v>
      </c>
      <c r="O61" s="2" t="s">
        <v>98</v>
      </c>
      <c r="P61" s="2">
        <v>19846</v>
      </c>
      <c r="Q61" s="2">
        <v>6000</v>
      </c>
      <c r="R61" s="13">
        <f>Q61/P61*100</f>
        <v>30.232792502267458</v>
      </c>
      <c r="S61" s="2">
        <v>6.2085999999999997</v>
      </c>
      <c r="T61" s="2">
        <v>24.1187</v>
      </c>
      <c r="U61" s="2" t="s">
        <v>507</v>
      </c>
    </row>
    <row r="62" spans="1:21" x14ac:dyDescent="0.25">
      <c r="A62" s="2">
        <v>29</v>
      </c>
      <c r="B62" s="2" t="s">
        <v>48</v>
      </c>
      <c r="C62" s="2">
        <v>2013</v>
      </c>
      <c r="D62" s="2">
        <v>2020</v>
      </c>
      <c r="E62" s="2" t="s">
        <v>15</v>
      </c>
      <c r="F62" s="2" t="s">
        <v>312</v>
      </c>
      <c r="G62" s="2" t="s">
        <v>531</v>
      </c>
      <c r="H62" s="2" t="s">
        <v>89</v>
      </c>
      <c r="I62" s="2" t="s">
        <v>12</v>
      </c>
      <c r="J62" s="2" t="s">
        <v>549</v>
      </c>
      <c r="K62" s="2" t="s">
        <v>515</v>
      </c>
      <c r="L62" s="2" t="s">
        <v>26</v>
      </c>
      <c r="M62" s="2" t="s">
        <v>39</v>
      </c>
      <c r="N62" s="2">
        <v>2.27</v>
      </c>
      <c r="O62" s="2" t="s">
        <v>59</v>
      </c>
      <c r="P62" s="2">
        <v>20812</v>
      </c>
      <c r="Q62" s="2">
        <v>20812</v>
      </c>
      <c r="R62" s="13">
        <f>Q62/P62*100</f>
        <v>100</v>
      </c>
      <c r="S62" s="2">
        <v>-2.9468000000000001</v>
      </c>
      <c r="T62" s="2">
        <v>38.370100000000001</v>
      </c>
      <c r="U62" s="2" t="s">
        <v>90</v>
      </c>
    </row>
    <row r="63" spans="1:21" x14ac:dyDescent="0.25">
      <c r="A63" s="2">
        <v>30</v>
      </c>
      <c r="B63" s="2" t="s">
        <v>206</v>
      </c>
      <c r="C63" s="2" t="s">
        <v>196</v>
      </c>
      <c r="D63" s="2">
        <v>2020</v>
      </c>
      <c r="E63" s="2" t="s">
        <v>76</v>
      </c>
      <c r="F63" s="2" t="s">
        <v>311</v>
      </c>
      <c r="G63" s="2" t="s">
        <v>207</v>
      </c>
      <c r="H63" s="2" t="s">
        <v>207</v>
      </c>
      <c r="I63" s="2" t="s">
        <v>582</v>
      </c>
      <c r="J63" s="2" t="s">
        <v>50</v>
      </c>
      <c r="K63" s="2" t="s">
        <v>139</v>
      </c>
      <c r="L63" s="2" t="s">
        <v>173</v>
      </c>
      <c r="M63" s="2" t="s">
        <v>136</v>
      </c>
      <c r="N63" s="2">
        <v>1.26</v>
      </c>
      <c r="O63" s="2" t="s">
        <v>59</v>
      </c>
      <c r="P63" s="2" t="s">
        <v>50</v>
      </c>
      <c r="Q63" s="2">
        <v>3100</v>
      </c>
      <c r="R63" s="13" t="s">
        <v>50</v>
      </c>
      <c r="S63" s="2">
        <v>-33.596899999999998</v>
      </c>
      <c r="T63" s="2">
        <v>21.752099999999999</v>
      </c>
      <c r="U63" s="2" t="s">
        <v>208</v>
      </c>
    </row>
    <row r="64" spans="1:21" x14ac:dyDescent="0.25">
      <c r="A64" s="2">
        <v>31</v>
      </c>
      <c r="B64" s="2" t="s">
        <v>633</v>
      </c>
      <c r="C64" s="2">
        <v>2012</v>
      </c>
      <c r="D64" s="2">
        <v>2020</v>
      </c>
      <c r="E64" s="2" t="s">
        <v>69</v>
      </c>
      <c r="F64" s="2" t="s">
        <v>312</v>
      </c>
      <c r="G64" s="2" t="s">
        <v>340</v>
      </c>
      <c r="H64" s="2" t="s">
        <v>314</v>
      </c>
      <c r="I64" s="2" t="s">
        <v>12</v>
      </c>
      <c r="J64" s="2" t="s">
        <v>549</v>
      </c>
      <c r="K64" s="2" t="s">
        <v>515</v>
      </c>
      <c r="L64" s="2" t="s">
        <v>18</v>
      </c>
      <c r="M64" s="2" t="s">
        <v>136</v>
      </c>
      <c r="N64" s="2">
        <v>5.41</v>
      </c>
      <c r="O64" s="2" t="s">
        <v>59</v>
      </c>
      <c r="P64" s="2">
        <v>14750</v>
      </c>
      <c r="Q64" s="2" t="s">
        <v>34</v>
      </c>
      <c r="R64" s="13" t="s">
        <v>50</v>
      </c>
      <c r="S64" s="2">
        <v>-2.3332999999999999</v>
      </c>
      <c r="T64" s="2">
        <v>34.833300000000001</v>
      </c>
      <c r="U64" s="2" t="s">
        <v>634</v>
      </c>
    </row>
    <row r="65" spans="1:21" x14ac:dyDescent="0.25">
      <c r="A65" s="2">
        <v>31</v>
      </c>
      <c r="B65" s="2" t="s">
        <v>633</v>
      </c>
      <c r="C65" s="2">
        <v>2012</v>
      </c>
      <c r="D65" s="2">
        <v>2020</v>
      </c>
      <c r="E65" s="2" t="s">
        <v>69</v>
      </c>
      <c r="F65" s="2" t="s">
        <v>312</v>
      </c>
      <c r="G65" s="2" t="s">
        <v>340</v>
      </c>
      <c r="H65" s="2" t="s">
        <v>314</v>
      </c>
      <c r="I65" s="2" t="s">
        <v>12</v>
      </c>
      <c r="J65" s="2" t="s">
        <v>549</v>
      </c>
      <c r="K65" s="2" t="s">
        <v>515</v>
      </c>
      <c r="L65" s="2" t="s">
        <v>18</v>
      </c>
      <c r="M65" s="2" t="s">
        <v>136</v>
      </c>
      <c r="N65" s="2">
        <v>5.72</v>
      </c>
      <c r="O65" s="2" t="s">
        <v>59</v>
      </c>
      <c r="P65" s="2">
        <v>14750</v>
      </c>
      <c r="Q65" s="2" t="s">
        <v>34</v>
      </c>
      <c r="R65" s="13" t="s">
        <v>50</v>
      </c>
      <c r="S65" s="2">
        <v>-2.3332999999999999</v>
      </c>
      <c r="T65" s="2">
        <v>34.833300000000001</v>
      </c>
      <c r="U65" s="2" t="s">
        <v>634</v>
      </c>
    </row>
    <row r="66" spans="1:21" x14ac:dyDescent="0.25">
      <c r="A66" s="2">
        <v>32</v>
      </c>
      <c r="B66" s="2" t="s">
        <v>635</v>
      </c>
      <c r="C66" s="2">
        <v>2016</v>
      </c>
      <c r="D66" s="2">
        <v>2020</v>
      </c>
      <c r="E66" s="2" t="s">
        <v>632</v>
      </c>
      <c r="F66" s="2" t="s">
        <v>311</v>
      </c>
      <c r="G66" s="2" t="s">
        <v>636</v>
      </c>
      <c r="H66" s="2" t="s">
        <v>637</v>
      </c>
      <c r="I66" s="2" t="s">
        <v>12</v>
      </c>
      <c r="J66" s="2" t="s">
        <v>549</v>
      </c>
      <c r="K66" s="2" t="s">
        <v>515</v>
      </c>
      <c r="L66" s="2" t="s">
        <v>18</v>
      </c>
      <c r="M66" s="2" t="s">
        <v>136</v>
      </c>
      <c r="N66" s="2">
        <v>2.11</v>
      </c>
      <c r="O66" s="2" t="s">
        <v>59</v>
      </c>
      <c r="P66" s="2">
        <v>2316</v>
      </c>
      <c r="Q66" s="2" t="s">
        <v>34</v>
      </c>
      <c r="R66" s="13" t="s">
        <v>50</v>
      </c>
      <c r="S66" s="2">
        <v>-12.981</v>
      </c>
      <c r="T66" s="2">
        <v>33.1417</v>
      </c>
      <c r="U66" s="2" t="s">
        <v>638</v>
      </c>
    </row>
    <row r="67" spans="1:21" x14ac:dyDescent="0.25">
      <c r="A67" s="2">
        <v>32</v>
      </c>
      <c r="B67" s="2" t="s">
        <v>635</v>
      </c>
      <c r="C67" s="2">
        <v>2017</v>
      </c>
      <c r="D67" s="2">
        <v>2020</v>
      </c>
      <c r="E67" s="2" t="s">
        <v>632</v>
      </c>
      <c r="F67" s="2" t="s">
        <v>311</v>
      </c>
      <c r="G67" s="2" t="s">
        <v>636</v>
      </c>
      <c r="H67" s="2" t="s">
        <v>637</v>
      </c>
      <c r="I67" s="2" t="s">
        <v>12</v>
      </c>
      <c r="J67" s="2" t="s">
        <v>549</v>
      </c>
      <c r="K67" s="2" t="s">
        <v>515</v>
      </c>
      <c r="L67" s="2" t="s">
        <v>18</v>
      </c>
      <c r="M67" s="2" t="s">
        <v>136</v>
      </c>
      <c r="N67" s="2">
        <v>1.81</v>
      </c>
      <c r="O67" s="2" t="s">
        <v>59</v>
      </c>
      <c r="P67" s="2">
        <v>2316</v>
      </c>
      <c r="Q67" s="2" t="s">
        <v>34</v>
      </c>
      <c r="R67" s="13" t="s">
        <v>50</v>
      </c>
      <c r="S67" s="2">
        <v>-12.981</v>
      </c>
      <c r="T67" s="2">
        <v>33.1417</v>
      </c>
      <c r="U67" s="2" t="s">
        <v>638</v>
      </c>
    </row>
    <row r="68" spans="1:21" x14ac:dyDescent="0.25">
      <c r="A68" s="2">
        <v>32</v>
      </c>
      <c r="B68" s="2" t="s">
        <v>635</v>
      </c>
      <c r="C68" s="2">
        <v>2018</v>
      </c>
      <c r="D68" s="2">
        <v>2020</v>
      </c>
      <c r="E68" s="2" t="s">
        <v>632</v>
      </c>
      <c r="F68" s="2" t="s">
        <v>311</v>
      </c>
      <c r="G68" s="2" t="s">
        <v>636</v>
      </c>
      <c r="H68" s="2" t="s">
        <v>637</v>
      </c>
      <c r="I68" s="2" t="s">
        <v>12</v>
      </c>
      <c r="J68" s="2" t="s">
        <v>549</v>
      </c>
      <c r="K68" s="2" t="s">
        <v>515</v>
      </c>
      <c r="L68" s="2" t="s">
        <v>18</v>
      </c>
      <c r="M68" s="2" t="s">
        <v>136</v>
      </c>
      <c r="N68" s="2">
        <v>1.77</v>
      </c>
      <c r="O68" s="2" t="s">
        <v>59</v>
      </c>
      <c r="P68" s="2">
        <v>2316</v>
      </c>
      <c r="Q68" s="2" t="s">
        <v>34</v>
      </c>
      <c r="R68" s="13" t="s">
        <v>50</v>
      </c>
      <c r="S68" s="2">
        <v>-12.981</v>
      </c>
      <c r="T68" s="2">
        <v>33.1417</v>
      </c>
      <c r="U68" s="2" t="s">
        <v>638</v>
      </c>
    </row>
    <row r="69" spans="1:21" x14ac:dyDescent="0.25">
      <c r="A69" s="2">
        <v>33</v>
      </c>
      <c r="B69" s="2" t="s">
        <v>189</v>
      </c>
      <c r="C69" s="2">
        <v>2018</v>
      </c>
      <c r="D69" s="2">
        <v>2020</v>
      </c>
      <c r="E69" s="2" t="s">
        <v>69</v>
      </c>
      <c r="F69" s="2" t="s">
        <v>312</v>
      </c>
      <c r="G69" s="2" t="s">
        <v>322</v>
      </c>
      <c r="H69" s="2" t="s">
        <v>135</v>
      </c>
      <c r="I69" s="2" t="s">
        <v>12</v>
      </c>
      <c r="J69" s="2" t="s">
        <v>549</v>
      </c>
      <c r="K69" s="2" t="s">
        <v>515</v>
      </c>
      <c r="L69" s="2" t="s">
        <v>18</v>
      </c>
      <c r="M69" s="2" t="s">
        <v>136</v>
      </c>
      <c r="N69" s="2">
        <v>6.81</v>
      </c>
      <c r="O69" s="2" t="s">
        <v>59</v>
      </c>
      <c r="P69" s="2">
        <v>20226</v>
      </c>
      <c r="Q69" s="2">
        <v>223</v>
      </c>
      <c r="R69" s="13">
        <f>Q69/P69*100</f>
        <v>1.1025412834964896</v>
      </c>
      <c r="S69" s="2">
        <v>-7.7065999999999999</v>
      </c>
      <c r="T69" s="2">
        <v>34.807099999999998</v>
      </c>
      <c r="U69" s="2" t="s">
        <v>694</v>
      </c>
    </row>
    <row r="70" spans="1:21" x14ac:dyDescent="0.25">
      <c r="A70" s="2">
        <v>33</v>
      </c>
      <c r="B70" s="2" t="s">
        <v>189</v>
      </c>
      <c r="C70" s="2">
        <v>2018</v>
      </c>
      <c r="D70" s="2">
        <v>2020</v>
      </c>
      <c r="E70" s="2" t="s">
        <v>69</v>
      </c>
      <c r="F70" s="2" t="s">
        <v>312</v>
      </c>
      <c r="G70" s="2" t="s">
        <v>322</v>
      </c>
      <c r="H70" s="2" t="s">
        <v>135</v>
      </c>
      <c r="I70" s="2" t="s">
        <v>12</v>
      </c>
      <c r="J70" s="2" t="s">
        <v>549</v>
      </c>
      <c r="K70" s="2" t="s">
        <v>515</v>
      </c>
      <c r="L70" s="2" t="s">
        <v>18</v>
      </c>
      <c r="M70" s="2" t="s">
        <v>136</v>
      </c>
      <c r="N70" s="2">
        <v>3.23</v>
      </c>
      <c r="O70" s="2" t="s">
        <v>59</v>
      </c>
      <c r="P70" s="2">
        <v>20226</v>
      </c>
      <c r="Q70" s="2">
        <v>152</v>
      </c>
      <c r="R70" s="13">
        <f>Q70/P70*100</f>
        <v>0.75150796005141896</v>
      </c>
      <c r="S70" s="2">
        <v>-7.7610999999999999</v>
      </c>
      <c r="T70" s="2">
        <v>34.218200000000003</v>
      </c>
      <c r="U70" s="2" t="s">
        <v>694</v>
      </c>
    </row>
    <row r="71" spans="1:21" x14ac:dyDescent="0.25">
      <c r="A71" s="2">
        <v>33</v>
      </c>
      <c r="B71" s="2" t="s">
        <v>189</v>
      </c>
      <c r="C71" s="2">
        <v>2018</v>
      </c>
      <c r="D71" s="2">
        <v>2020</v>
      </c>
      <c r="E71" s="2" t="s">
        <v>69</v>
      </c>
      <c r="F71" s="2" t="s">
        <v>312</v>
      </c>
      <c r="G71" s="2" t="s">
        <v>614</v>
      </c>
      <c r="H71" s="2" t="s">
        <v>135</v>
      </c>
      <c r="I71" s="2" t="s">
        <v>488</v>
      </c>
      <c r="J71" s="2" t="s">
        <v>50</v>
      </c>
      <c r="K71" s="2" t="s">
        <v>693</v>
      </c>
      <c r="L71" s="2" t="s">
        <v>38</v>
      </c>
      <c r="M71" s="2" t="s">
        <v>136</v>
      </c>
      <c r="N71" s="2">
        <v>4.2300000000000004</v>
      </c>
      <c r="O71" s="2" t="s">
        <v>59</v>
      </c>
      <c r="P71" s="2">
        <v>777</v>
      </c>
      <c r="Q71" s="2">
        <v>270</v>
      </c>
      <c r="R71" s="13">
        <f>Q71/P71*100</f>
        <v>34.749034749034749</v>
      </c>
      <c r="S71" s="2">
        <v>-7.5324</v>
      </c>
      <c r="T71" s="2">
        <v>35.230800000000002</v>
      </c>
      <c r="U71" s="2" t="s">
        <v>694</v>
      </c>
    </row>
    <row r="72" spans="1:21" x14ac:dyDescent="0.25">
      <c r="A72" s="2">
        <v>33</v>
      </c>
      <c r="B72" s="2" t="s">
        <v>189</v>
      </c>
      <c r="C72" s="2">
        <v>2018</v>
      </c>
      <c r="D72" s="2">
        <v>2020</v>
      </c>
      <c r="E72" s="2" t="s">
        <v>69</v>
      </c>
      <c r="F72" s="2" t="s">
        <v>312</v>
      </c>
      <c r="G72" s="2" t="s">
        <v>321</v>
      </c>
      <c r="H72" s="2" t="s">
        <v>135</v>
      </c>
      <c r="I72" s="2" t="s">
        <v>84</v>
      </c>
      <c r="J72" s="2" t="s">
        <v>50</v>
      </c>
      <c r="K72" s="2" t="s">
        <v>515</v>
      </c>
      <c r="L72" s="2" t="s">
        <v>113</v>
      </c>
      <c r="M72" s="2" t="s">
        <v>136</v>
      </c>
      <c r="N72" s="2">
        <v>3.36</v>
      </c>
      <c r="O72" s="2" t="s">
        <v>59</v>
      </c>
      <c r="P72" s="2">
        <v>9015</v>
      </c>
      <c r="Q72" s="2">
        <v>555</v>
      </c>
      <c r="R72" s="13">
        <f>Q72/P72*100</f>
        <v>6.1564059900166388</v>
      </c>
      <c r="S72" s="2">
        <v>-6.8678999999999997</v>
      </c>
      <c r="T72" s="2">
        <v>34.262799999999999</v>
      </c>
      <c r="U72" s="2" t="s">
        <v>694</v>
      </c>
    </row>
    <row r="75" spans="1:21" ht="13" x14ac:dyDescent="0.3">
      <c r="A75" s="1" t="s">
        <v>251</v>
      </c>
    </row>
    <row r="76" spans="1:21" x14ac:dyDescent="0.25">
      <c r="A76" s="2" t="s">
        <v>250</v>
      </c>
    </row>
    <row r="78" spans="1:21" x14ac:dyDescent="0.25">
      <c r="A78" s="2" t="s">
        <v>253</v>
      </c>
      <c r="B78" s="2" t="s">
        <v>254</v>
      </c>
    </row>
    <row r="79" spans="1:21" x14ac:dyDescent="0.25">
      <c r="A79" s="2" t="s">
        <v>552</v>
      </c>
      <c r="B79" s="2" t="s">
        <v>553</v>
      </c>
    </row>
    <row r="80" spans="1:21" x14ac:dyDescent="0.25">
      <c r="A80" s="9"/>
      <c r="B80" s="9"/>
    </row>
  </sheetData>
  <autoFilter ref="A1:U65" xr:uid="{00000000-0001-0000-0100-000000000000}">
    <sortState xmlns:xlrd2="http://schemas.microsoft.com/office/spreadsheetml/2017/richdata2" ref="A2:U65">
      <sortCondition ref="A1:A65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"/>
  <sheetViews>
    <sheetView zoomScale="90" zoomScaleNormal="90" workbookViewId="0">
      <selection activeCell="H8" sqref="H8"/>
    </sheetView>
  </sheetViews>
  <sheetFormatPr defaultRowHeight="12.5" x14ac:dyDescent="0.25"/>
  <cols>
    <col min="1" max="1" width="10" style="2" customWidth="1"/>
    <col min="2" max="2" width="25.7265625" style="2" customWidth="1"/>
    <col min="3" max="3" width="18" style="2" bestFit="1" customWidth="1"/>
    <col min="4" max="4" width="8.81640625" style="2" customWidth="1"/>
    <col min="5" max="5" width="10.81640625" style="2" bestFit="1" customWidth="1"/>
    <col min="6" max="6" width="10.81640625" style="2" customWidth="1"/>
    <col min="7" max="7" width="25.81640625" style="2" bestFit="1" customWidth="1"/>
    <col min="8" max="8" width="25.81640625" style="2" customWidth="1"/>
    <col min="9" max="9" width="25.453125" style="2" bestFit="1" customWidth="1"/>
    <col min="10" max="10" width="14.54296875" style="2" customWidth="1"/>
    <col min="11" max="11" width="26.453125" style="2" customWidth="1"/>
    <col min="12" max="12" width="29.7265625" style="2" bestFit="1" customWidth="1"/>
    <col min="13" max="13" width="19.36328125" style="2" customWidth="1"/>
    <col min="14" max="14" width="8.81640625" style="2" bestFit="1" customWidth="1"/>
    <col min="15" max="16" width="8.7265625" style="2"/>
    <col min="17" max="17" width="8.81640625" style="2" bestFit="1" customWidth="1"/>
    <col min="18" max="18" width="8.81640625" style="2" customWidth="1"/>
    <col min="19" max="19" width="9.1796875" style="2" bestFit="1" customWidth="1"/>
    <col min="20" max="20" width="8.81640625" style="2" bestFit="1" customWidth="1"/>
    <col min="21" max="16384" width="8.7265625" style="2"/>
  </cols>
  <sheetData>
    <row r="1" spans="1:21" ht="13" x14ac:dyDescent="0.3">
      <c r="A1" s="1" t="s">
        <v>168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309</v>
      </c>
      <c r="G1" s="1" t="s">
        <v>319</v>
      </c>
      <c r="H1" s="1" t="s">
        <v>313</v>
      </c>
      <c r="I1" s="1" t="s">
        <v>17</v>
      </c>
      <c r="J1" s="1" t="s">
        <v>551</v>
      </c>
      <c r="K1" s="1" t="s">
        <v>510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508</v>
      </c>
      <c r="Q1" s="20" t="s">
        <v>512</v>
      </c>
      <c r="R1" s="20" t="s">
        <v>546</v>
      </c>
      <c r="S1" s="20" t="s">
        <v>603</v>
      </c>
      <c r="T1" s="20" t="s">
        <v>575</v>
      </c>
      <c r="U1" s="20" t="s">
        <v>3</v>
      </c>
    </row>
    <row r="2" spans="1:21" x14ac:dyDescent="0.25">
      <c r="A2" s="2">
        <v>4</v>
      </c>
      <c r="B2" s="2" t="s">
        <v>288</v>
      </c>
      <c r="C2" s="2" t="s">
        <v>290</v>
      </c>
      <c r="D2" s="2">
        <v>2011</v>
      </c>
      <c r="E2" s="2" t="s">
        <v>69</v>
      </c>
      <c r="F2" s="2" t="s">
        <v>312</v>
      </c>
      <c r="G2" s="2" t="s">
        <v>340</v>
      </c>
      <c r="H2" s="2" t="s">
        <v>314</v>
      </c>
      <c r="I2" s="2" t="s">
        <v>12</v>
      </c>
      <c r="J2" s="2" t="s">
        <v>549</v>
      </c>
      <c r="K2" s="2" t="s">
        <v>515</v>
      </c>
      <c r="L2" s="2" t="s">
        <v>18</v>
      </c>
      <c r="M2" s="2" t="s">
        <v>58</v>
      </c>
      <c r="N2" s="2">
        <v>2</v>
      </c>
      <c r="O2" s="2" t="s">
        <v>98</v>
      </c>
      <c r="P2" s="2">
        <v>14750</v>
      </c>
      <c r="Q2" s="2">
        <v>2200</v>
      </c>
      <c r="R2" s="13">
        <f>Q2/P2*100</f>
        <v>14.915254237288137</v>
      </c>
      <c r="S2" s="18">
        <v>-2.4626000000000001</v>
      </c>
      <c r="T2" s="18">
        <v>34.845199999999998</v>
      </c>
      <c r="U2" s="2" t="s">
        <v>291</v>
      </c>
    </row>
    <row r="3" spans="1:21" x14ac:dyDescent="0.25">
      <c r="A3" s="2">
        <v>4</v>
      </c>
      <c r="B3" s="2" t="s">
        <v>288</v>
      </c>
      <c r="C3" s="2" t="s">
        <v>290</v>
      </c>
      <c r="D3" s="2">
        <v>2011</v>
      </c>
      <c r="E3" s="2" t="s">
        <v>69</v>
      </c>
      <c r="F3" s="2" t="s">
        <v>312</v>
      </c>
      <c r="G3" s="2" t="s">
        <v>340</v>
      </c>
      <c r="H3" s="2" t="s">
        <v>314</v>
      </c>
      <c r="I3" s="2" t="s">
        <v>12</v>
      </c>
      <c r="J3" s="2" t="s">
        <v>549</v>
      </c>
      <c r="K3" s="2" t="s">
        <v>515</v>
      </c>
      <c r="L3" s="2" t="s">
        <v>18</v>
      </c>
      <c r="M3" s="2" t="s">
        <v>289</v>
      </c>
      <c r="N3" s="2">
        <v>2.5</v>
      </c>
      <c r="O3" s="2" t="s">
        <v>59</v>
      </c>
      <c r="P3" s="2">
        <v>14750</v>
      </c>
      <c r="Q3" s="2">
        <v>2650</v>
      </c>
      <c r="R3" s="13">
        <f>Q3/P3*100</f>
        <v>17.966101694915253</v>
      </c>
      <c r="S3" s="18">
        <v>-2.4626000000000001</v>
      </c>
      <c r="T3" s="18">
        <v>34.845199999999998</v>
      </c>
      <c r="U3" s="2" t="s">
        <v>291</v>
      </c>
    </row>
    <row r="4" spans="1:21" x14ac:dyDescent="0.25">
      <c r="A4" s="2">
        <v>5</v>
      </c>
      <c r="B4" s="2" t="s">
        <v>149</v>
      </c>
      <c r="C4" s="2">
        <v>2008</v>
      </c>
      <c r="D4" s="2">
        <v>2011</v>
      </c>
      <c r="E4" s="2" t="s">
        <v>15</v>
      </c>
      <c r="F4" s="2" t="s">
        <v>312</v>
      </c>
      <c r="G4" s="2" t="s">
        <v>376</v>
      </c>
      <c r="H4" s="2" t="s">
        <v>320</v>
      </c>
      <c r="I4" s="2" t="s">
        <v>488</v>
      </c>
      <c r="J4" s="2" t="s">
        <v>50</v>
      </c>
      <c r="K4" s="2" t="s">
        <v>547</v>
      </c>
      <c r="L4" s="2" t="s">
        <v>26</v>
      </c>
      <c r="M4" s="2" t="s">
        <v>147</v>
      </c>
      <c r="N4" s="2">
        <v>2.25</v>
      </c>
      <c r="O4" s="2" t="s">
        <v>129</v>
      </c>
      <c r="P4" s="2">
        <v>200</v>
      </c>
      <c r="Q4" s="2">
        <v>200</v>
      </c>
      <c r="R4" s="13">
        <f>Q4/P4*100</f>
        <v>100</v>
      </c>
      <c r="S4" s="17">
        <v>0.40439999999999998</v>
      </c>
      <c r="T4" s="17">
        <v>36.855899999999998</v>
      </c>
      <c r="U4" s="2" t="s">
        <v>152</v>
      </c>
    </row>
    <row r="5" spans="1:21" x14ac:dyDescent="0.25">
      <c r="A5" s="2">
        <v>12</v>
      </c>
      <c r="B5" s="2" t="s">
        <v>267</v>
      </c>
      <c r="C5" s="2">
        <v>2014</v>
      </c>
      <c r="D5" s="2">
        <v>2016</v>
      </c>
      <c r="E5" s="2" t="s">
        <v>15</v>
      </c>
      <c r="F5" s="2" t="s">
        <v>312</v>
      </c>
      <c r="G5" s="2" t="s">
        <v>527</v>
      </c>
      <c r="H5" s="2" t="s">
        <v>314</v>
      </c>
      <c r="I5" s="2" t="s">
        <v>585</v>
      </c>
      <c r="J5" s="2" t="s">
        <v>556</v>
      </c>
      <c r="K5" s="2" t="s">
        <v>548</v>
      </c>
      <c r="L5" s="2" t="s">
        <v>26</v>
      </c>
      <c r="M5" s="2" t="s">
        <v>270</v>
      </c>
      <c r="N5" s="2">
        <v>1.31</v>
      </c>
      <c r="O5" s="2" t="s">
        <v>59</v>
      </c>
      <c r="P5" s="2">
        <v>2398</v>
      </c>
      <c r="Q5" s="2">
        <v>2398</v>
      </c>
      <c r="R5" s="13">
        <f>Q5/P5*100</f>
        <v>100</v>
      </c>
      <c r="S5" s="18">
        <v>-1.3499000000000001</v>
      </c>
      <c r="T5" s="18">
        <v>35.215800000000002</v>
      </c>
      <c r="U5" s="2" t="s">
        <v>268</v>
      </c>
    </row>
    <row r="6" spans="1:21" x14ac:dyDescent="0.25">
      <c r="A6" s="2">
        <v>14</v>
      </c>
      <c r="B6" s="2" t="s">
        <v>288</v>
      </c>
      <c r="C6" s="2">
        <v>2011</v>
      </c>
      <c r="D6" s="2">
        <v>2016</v>
      </c>
      <c r="E6" s="2" t="s">
        <v>69</v>
      </c>
      <c r="F6" s="2" t="s">
        <v>312</v>
      </c>
      <c r="G6" s="2" t="s">
        <v>340</v>
      </c>
      <c r="H6" s="2" t="s">
        <v>314</v>
      </c>
      <c r="I6" s="2" t="s">
        <v>12</v>
      </c>
      <c r="J6" s="2" t="s">
        <v>549</v>
      </c>
      <c r="K6" s="2" t="s">
        <v>515</v>
      </c>
      <c r="L6" s="2" t="s">
        <v>18</v>
      </c>
      <c r="M6" s="2" t="s">
        <v>58</v>
      </c>
      <c r="N6" s="2">
        <v>2.4</v>
      </c>
      <c r="O6" s="2" t="s">
        <v>98</v>
      </c>
      <c r="P6" s="2">
        <v>14750</v>
      </c>
      <c r="Q6" s="2">
        <v>2200</v>
      </c>
      <c r="R6" s="13">
        <f>Q6/P6*100</f>
        <v>14.915254237288137</v>
      </c>
      <c r="S6" s="18">
        <v>-2.8369</v>
      </c>
      <c r="T6" s="18">
        <v>34.965200000000003</v>
      </c>
      <c r="U6" s="2" t="s">
        <v>380</v>
      </c>
    </row>
    <row r="7" spans="1:21" x14ac:dyDescent="0.25">
      <c r="A7" s="2">
        <v>16</v>
      </c>
      <c r="B7" s="2" t="s">
        <v>48</v>
      </c>
      <c r="C7" s="2">
        <v>2013</v>
      </c>
      <c r="D7" s="2">
        <v>2020</v>
      </c>
      <c r="E7" s="2" t="s">
        <v>15</v>
      </c>
      <c r="F7" s="2" t="s">
        <v>312</v>
      </c>
      <c r="G7" s="2" t="s">
        <v>531</v>
      </c>
      <c r="H7" s="2" t="s">
        <v>89</v>
      </c>
      <c r="I7" s="2" t="s">
        <v>12</v>
      </c>
      <c r="J7" s="2" t="s">
        <v>549</v>
      </c>
      <c r="K7" s="2" t="s">
        <v>515</v>
      </c>
      <c r="L7" s="2" t="s">
        <v>26</v>
      </c>
      <c r="M7" s="2" t="s">
        <v>39</v>
      </c>
      <c r="N7" s="2">
        <v>0.74</v>
      </c>
      <c r="O7" s="2" t="s">
        <v>59</v>
      </c>
      <c r="P7" s="2">
        <v>20812</v>
      </c>
      <c r="Q7" s="2">
        <v>20812</v>
      </c>
      <c r="R7" s="13">
        <f>Q7/P7*100</f>
        <v>100</v>
      </c>
      <c r="S7" s="18">
        <v>-2.9468000000000001</v>
      </c>
      <c r="T7" s="18">
        <v>38.370100000000001</v>
      </c>
      <c r="U7" s="2" t="s">
        <v>90</v>
      </c>
    </row>
    <row r="8" spans="1:21" x14ac:dyDescent="0.25">
      <c r="A8" s="12">
        <v>18</v>
      </c>
      <c r="B8" s="12" t="s">
        <v>639</v>
      </c>
      <c r="C8" s="12" t="s">
        <v>640</v>
      </c>
      <c r="D8" s="12">
        <v>2020</v>
      </c>
      <c r="E8" s="12" t="s">
        <v>15</v>
      </c>
      <c r="F8" s="12" t="s">
        <v>312</v>
      </c>
      <c r="G8" s="2" t="s">
        <v>527</v>
      </c>
      <c r="H8" s="2" t="s">
        <v>314</v>
      </c>
      <c r="I8" s="2" t="s">
        <v>585</v>
      </c>
      <c r="J8" s="12" t="s">
        <v>549</v>
      </c>
      <c r="K8" s="2" t="s">
        <v>548</v>
      </c>
      <c r="L8" s="2" t="s">
        <v>18</v>
      </c>
      <c r="M8" s="2" t="s">
        <v>270</v>
      </c>
      <c r="N8" s="12">
        <v>1.39</v>
      </c>
      <c r="O8" s="2" t="s">
        <v>59</v>
      </c>
      <c r="P8" s="12">
        <v>2400</v>
      </c>
      <c r="Q8" s="12">
        <v>2400</v>
      </c>
      <c r="R8" s="13">
        <f>Q8/P8*100</f>
        <v>100</v>
      </c>
      <c r="S8" s="18">
        <v>-1.4499</v>
      </c>
      <c r="T8" s="18">
        <v>35.315800000000003</v>
      </c>
      <c r="U8" s="12" t="s">
        <v>641</v>
      </c>
    </row>
    <row r="9" spans="1:21" s="8" customFormat="1" x14ac:dyDescent="0.25">
      <c r="A9" s="12">
        <v>19</v>
      </c>
      <c r="B9" s="12" t="s">
        <v>642</v>
      </c>
      <c r="C9" s="12" t="s">
        <v>643</v>
      </c>
      <c r="D9" s="12">
        <v>2020</v>
      </c>
      <c r="E9" s="12" t="s">
        <v>15</v>
      </c>
      <c r="F9" s="12" t="s">
        <v>312</v>
      </c>
      <c r="G9" s="2" t="s">
        <v>333</v>
      </c>
      <c r="H9" s="2" t="s">
        <v>314</v>
      </c>
      <c r="I9" s="2" t="s">
        <v>16</v>
      </c>
      <c r="J9" s="12" t="s">
        <v>549</v>
      </c>
      <c r="K9" s="2" t="s">
        <v>515</v>
      </c>
      <c r="L9" s="2" t="s">
        <v>18</v>
      </c>
      <c r="M9" s="2" t="s">
        <v>270</v>
      </c>
      <c r="N9" s="12">
        <v>1.67</v>
      </c>
      <c r="O9" s="2" t="s">
        <v>59</v>
      </c>
      <c r="P9" s="12">
        <v>1510</v>
      </c>
      <c r="Q9" s="12">
        <v>1510</v>
      </c>
      <c r="R9" s="13">
        <f>Q9/P9*100</f>
        <v>100</v>
      </c>
      <c r="S9" s="18">
        <v>-1.4703999999999999</v>
      </c>
      <c r="T9" s="18">
        <v>35.061399999999999</v>
      </c>
      <c r="U9" s="12" t="s">
        <v>644</v>
      </c>
    </row>
    <row r="10" spans="1:21" x14ac:dyDescent="0.25">
      <c r="A10" s="2">
        <v>10</v>
      </c>
      <c r="B10" s="2" t="s">
        <v>292</v>
      </c>
      <c r="C10" s="2">
        <v>2010</v>
      </c>
      <c r="D10" s="2">
        <v>2015</v>
      </c>
      <c r="E10" s="2" t="s">
        <v>294</v>
      </c>
      <c r="F10" s="2" t="s">
        <v>584</v>
      </c>
      <c r="G10" s="2" t="s">
        <v>293</v>
      </c>
      <c r="H10" s="2" t="s">
        <v>324</v>
      </c>
      <c r="I10" s="2" t="s">
        <v>590</v>
      </c>
      <c r="J10" s="2" t="s">
        <v>50</v>
      </c>
      <c r="K10" s="2" t="s">
        <v>515</v>
      </c>
      <c r="L10" s="2" t="s">
        <v>295</v>
      </c>
      <c r="M10" s="2" t="s">
        <v>147</v>
      </c>
      <c r="N10" s="2">
        <v>0.02</v>
      </c>
      <c r="O10" s="2" t="s">
        <v>129</v>
      </c>
      <c r="P10" s="16">
        <v>633887</v>
      </c>
      <c r="Q10" s="2">
        <v>2551</v>
      </c>
      <c r="R10" s="13">
        <f>Q10/P10*100</f>
        <v>0.40243765844701029</v>
      </c>
      <c r="S10" s="18">
        <v>23.034500000000001</v>
      </c>
      <c r="T10" s="18" t="s">
        <v>613</v>
      </c>
      <c r="U10" s="2" t="s">
        <v>298</v>
      </c>
    </row>
    <row r="11" spans="1:21" s="8" customFormat="1" x14ac:dyDescent="0.25">
      <c r="A11" s="2">
        <v>1</v>
      </c>
      <c r="B11" s="2" t="s">
        <v>137</v>
      </c>
      <c r="C11" s="2" t="s">
        <v>141</v>
      </c>
      <c r="D11" s="2">
        <v>2012</v>
      </c>
      <c r="E11" s="2" t="s">
        <v>23</v>
      </c>
      <c r="F11" s="2" t="s">
        <v>311</v>
      </c>
      <c r="G11" s="2" t="s">
        <v>396</v>
      </c>
      <c r="H11" s="2" t="s">
        <v>140</v>
      </c>
      <c r="I11" s="2" t="s">
        <v>166</v>
      </c>
      <c r="J11" s="2" t="s">
        <v>50</v>
      </c>
      <c r="K11" s="2" t="s">
        <v>139</v>
      </c>
      <c r="L11" s="2" t="s">
        <v>224</v>
      </c>
      <c r="M11" s="2" t="s">
        <v>39</v>
      </c>
      <c r="N11" s="2">
        <v>0.57999999999999996</v>
      </c>
      <c r="O11" s="2" t="s">
        <v>59</v>
      </c>
      <c r="P11" s="2" t="s">
        <v>50</v>
      </c>
      <c r="Q11" s="2">
        <v>494</v>
      </c>
      <c r="R11" s="13" t="s">
        <v>50</v>
      </c>
      <c r="S11" s="17">
        <v>-21.7</v>
      </c>
      <c r="T11" s="17">
        <v>21.62</v>
      </c>
      <c r="U11" s="2" t="s">
        <v>142</v>
      </c>
    </row>
    <row r="12" spans="1:21" s="8" customFormat="1" x14ac:dyDescent="0.25">
      <c r="A12" s="2">
        <v>2</v>
      </c>
      <c r="B12" s="2" t="s">
        <v>296</v>
      </c>
      <c r="C12" s="2" t="s">
        <v>382</v>
      </c>
      <c r="D12" s="2">
        <v>2008</v>
      </c>
      <c r="E12" s="2" t="s">
        <v>35</v>
      </c>
      <c r="F12" s="2" t="s">
        <v>311</v>
      </c>
      <c r="G12" s="2" t="s">
        <v>381</v>
      </c>
      <c r="H12" s="2" t="s">
        <v>297</v>
      </c>
      <c r="I12" s="2" t="s">
        <v>594</v>
      </c>
      <c r="J12" s="2" t="s">
        <v>50</v>
      </c>
      <c r="K12" s="2" t="s">
        <v>139</v>
      </c>
      <c r="L12" s="2" t="s">
        <v>383</v>
      </c>
      <c r="M12" s="2" t="s">
        <v>147</v>
      </c>
      <c r="N12" s="2">
        <v>0.9</v>
      </c>
      <c r="O12" s="2" t="s">
        <v>59</v>
      </c>
      <c r="P12" s="2" t="s">
        <v>50</v>
      </c>
      <c r="Q12" s="2">
        <v>277</v>
      </c>
      <c r="R12" s="13" t="s">
        <v>50</v>
      </c>
      <c r="S12" s="18">
        <v>-20.463899999999999</v>
      </c>
      <c r="T12" s="18">
        <v>17.040299999999998</v>
      </c>
      <c r="U12" s="2" t="s">
        <v>384</v>
      </c>
    </row>
    <row r="13" spans="1:21" x14ac:dyDescent="0.25">
      <c r="A13" s="2">
        <v>3</v>
      </c>
      <c r="B13" s="2" t="s">
        <v>276</v>
      </c>
      <c r="C13" s="2" t="s">
        <v>278</v>
      </c>
      <c r="D13" s="2">
        <v>2009</v>
      </c>
      <c r="E13" s="2" t="s">
        <v>23</v>
      </c>
      <c r="F13" s="2" t="s">
        <v>311</v>
      </c>
      <c r="G13" s="2" t="s">
        <v>277</v>
      </c>
      <c r="H13" s="2" t="s">
        <v>567</v>
      </c>
      <c r="I13" s="2" t="s">
        <v>167</v>
      </c>
      <c r="J13" s="2" t="s">
        <v>50</v>
      </c>
      <c r="K13" s="2" t="s">
        <v>139</v>
      </c>
      <c r="L13" s="2" t="s">
        <v>586</v>
      </c>
      <c r="M13" s="2" t="s">
        <v>58</v>
      </c>
      <c r="N13" s="2">
        <v>5.23</v>
      </c>
      <c r="O13" s="2" t="s">
        <v>59</v>
      </c>
      <c r="P13" s="2">
        <v>180</v>
      </c>
      <c r="Q13" s="2">
        <v>180</v>
      </c>
      <c r="R13" s="13">
        <f>Q13/P13*100</f>
        <v>100</v>
      </c>
      <c r="S13" s="18">
        <v>-24.5669</v>
      </c>
      <c r="T13" s="18">
        <v>24.785499999999999</v>
      </c>
      <c r="U13" s="2" t="s">
        <v>279</v>
      </c>
    </row>
    <row r="14" spans="1:21" x14ac:dyDescent="0.25">
      <c r="A14" s="2">
        <v>6</v>
      </c>
      <c r="B14" s="2" t="s">
        <v>137</v>
      </c>
      <c r="C14" s="2" t="s">
        <v>141</v>
      </c>
      <c r="D14" s="2">
        <v>2012</v>
      </c>
      <c r="E14" s="2" t="s">
        <v>23</v>
      </c>
      <c r="F14" s="2" t="s">
        <v>311</v>
      </c>
      <c r="G14" s="2" t="s">
        <v>397</v>
      </c>
      <c r="H14" s="2" t="s">
        <v>140</v>
      </c>
      <c r="I14" s="2" t="s">
        <v>166</v>
      </c>
      <c r="J14" s="2" t="s">
        <v>50</v>
      </c>
      <c r="K14" s="2" t="s">
        <v>139</v>
      </c>
      <c r="L14" s="2" t="s">
        <v>223</v>
      </c>
      <c r="M14" s="2" t="s">
        <v>39</v>
      </c>
      <c r="N14" s="2">
        <v>0.2</v>
      </c>
      <c r="O14" s="2" t="s">
        <v>59</v>
      </c>
      <c r="P14" s="2" t="s">
        <v>50</v>
      </c>
      <c r="Q14" s="2">
        <v>408</v>
      </c>
      <c r="R14" s="13" t="s">
        <v>50</v>
      </c>
      <c r="S14" s="17">
        <v>-21.631399999999999</v>
      </c>
      <c r="T14" s="17">
        <v>21.418089999999999</v>
      </c>
      <c r="U14" s="2" t="s">
        <v>142</v>
      </c>
    </row>
    <row r="15" spans="1:21" x14ac:dyDescent="0.25">
      <c r="A15" s="2">
        <v>6</v>
      </c>
      <c r="B15" s="2" t="s">
        <v>137</v>
      </c>
      <c r="C15" s="2" t="s">
        <v>141</v>
      </c>
      <c r="D15" s="2">
        <v>2012</v>
      </c>
      <c r="E15" s="2" t="s">
        <v>23</v>
      </c>
      <c r="F15" s="2" t="s">
        <v>311</v>
      </c>
      <c r="G15" s="2" t="s">
        <v>398</v>
      </c>
      <c r="H15" s="2" t="s">
        <v>140</v>
      </c>
      <c r="I15" s="2" t="s">
        <v>166</v>
      </c>
      <c r="J15" s="2" t="s">
        <v>50</v>
      </c>
      <c r="K15" s="2" t="s">
        <v>139</v>
      </c>
      <c r="L15" s="2" t="s">
        <v>224</v>
      </c>
      <c r="M15" s="2" t="s">
        <v>39</v>
      </c>
      <c r="N15" s="2">
        <v>0.21</v>
      </c>
      <c r="O15" s="2" t="s">
        <v>59</v>
      </c>
      <c r="P15" s="2" t="s">
        <v>50</v>
      </c>
      <c r="Q15" s="2">
        <v>1337</v>
      </c>
      <c r="R15" s="13" t="s">
        <v>50</v>
      </c>
      <c r="S15" s="17">
        <v>-21.7</v>
      </c>
      <c r="T15" s="17">
        <v>21.62</v>
      </c>
      <c r="U15" s="2" t="s">
        <v>142</v>
      </c>
    </row>
    <row r="16" spans="1:21" x14ac:dyDescent="0.25">
      <c r="A16" s="2">
        <v>7</v>
      </c>
      <c r="B16" s="2" t="s">
        <v>283</v>
      </c>
      <c r="C16" s="2" t="s">
        <v>284</v>
      </c>
      <c r="D16" s="2">
        <v>2014</v>
      </c>
      <c r="E16" s="2" t="s">
        <v>76</v>
      </c>
      <c r="F16" s="2" t="s">
        <v>311</v>
      </c>
      <c r="G16" s="2" t="s">
        <v>286</v>
      </c>
      <c r="H16" s="2" t="s">
        <v>316</v>
      </c>
      <c r="I16" s="2" t="s">
        <v>588</v>
      </c>
      <c r="J16" s="2" t="s">
        <v>50</v>
      </c>
      <c r="K16" s="2" t="s">
        <v>587</v>
      </c>
      <c r="L16" s="2" t="s">
        <v>18</v>
      </c>
      <c r="M16" s="2" t="s">
        <v>285</v>
      </c>
      <c r="N16" s="2">
        <v>1.9</v>
      </c>
      <c r="O16" s="2" t="s">
        <v>129</v>
      </c>
      <c r="P16" s="2">
        <v>21353</v>
      </c>
      <c r="Q16" s="2">
        <v>21353</v>
      </c>
      <c r="R16" s="13">
        <f>Q16/P16*100</f>
        <v>100</v>
      </c>
      <c r="S16" s="18">
        <v>-24.2178</v>
      </c>
      <c r="T16" s="18">
        <v>31.6175</v>
      </c>
      <c r="U16" s="2" t="s">
        <v>287</v>
      </c>
    </row>
    <row r="17" spans="1:21" x14ac:dyDescent="0.25">
      <c r="A17" s="2">
        <v>8</v>
      </c>
      <c r="B17" s="2" t="s">
        <v>387</v>
      </c>
      <c r="C17" s="2" t="s">
        <v>34</v>
      </c>
      <c r="D17" s="2">
        <v>2014</v>
      </c>
      <c r="E17" s="2" t="s">
        <v>23</v>
      </c>
      <c r="F17" s="2" t="s">
        <v>311</v>
      </c>
      <c r="G17" s="2" t="s">
        <v>389</v>
      </c>
      <c r="H17" s="2" t="s">
        <v>77</v>
      </c>
      <c r="I17" s="2" t="s">
        <v>390</v>
      </c>
      <c r="J17" s="2" t="s">
        <v>550</v>
      </c>
      <c r="K17" s="2" t="s">
        <v>548</v>
      </c>
      <c r="L17" s="2" t="s">
        <v>383</v>
      </c>
      <c r="M17" s="2" t="s">
        <v>388</v>
      </c>
      <c r="N17" s="2">
        <v>0.9</v>
      </c>
      <c r="O17" s="2" t="s">
        <v>59</v>
      </c>
      <c r="P17" s="2">
        <v>38000</v>
      </c>
      <c r="Q17" s="2" t="s">
        <v>34</v>
      </c>
      <c r="R17" s="13" t="s">
        <v>50</v>
      </c>
      <c r="S17" s="17">
        <v>-25.3582</v>
      </c>
      <c r="T17" s="17">
        <v>21.034600000000001</v>
      </c>
      <c r="U17" s="2" t="s">
        <v>391</v>
      </c>
    </row>
    <row r="18" spans="1:21" x14ac:dyDescent="0.25">
      <c r="A18" s="2">
        <v>9</v>
      </c>
      <c r="B18" s="2" t="s">
        <v>269</v>
      </c>
      <c r="C18" s="2" t="s">
        <v>273</v>
      </c>
      <c r="D18" s="2">
        <v>2015</v>
      </c>
      <c r="E18" s="2" t="s">
        <v>23</v>
      </c>
      <c r="F18" s="2" t="s">
        <v>311</v>
      </c>
      <c r="G18" s="2" t="s">
        <v>271</v>
      </c>
      <c r="H18" s="2" t="s">
        <v>247</v>
      </c>
      <c r="I18" s="2" t="s">
        <v>167</v>
      </c>
      <c r="J18" s="2" t="s">
        <v>50</v>
      </c>
      <c r="K18" s="2" t="s">
        <v>139</v>
      </c>
      <c r="L18" s="2" t="s">
        <v>272</v>
      </c>
      <c r="M18" s="2" t="s">
        <v>136</v>
      </c>
      <c r="N18" s="2">
        <v>0.61</v>
      </c>
      <c r="O18" s="2" t="s">
        <v>59</v>
      </c>
      <c r="P18" s="2">
        <v>720</v>
      </c>
      <c r="Q18" s="2">
        <v>240</v>
      </c>
      <c r="R18" s="13">
        <f>Q18/P18*100</f>
        <v>33.333333333333329</v>
      </c>
      <c r="S18" s="18">
        <v>-22.209299999999999</v>
      </c>
      <c r="T18" s="18">
        <v>29.09</v>
      </c>
      <c r="U18" s="2" t="s">
        <v>274</v>
      </c>
    </row>
    <row r="19" spans="1:21" x14ac:dyDescent="0.25">
      <c r="A19" s="2">
        <v>11</v>
      </c>
      <c r="B19" s="2" t="s">
        <v>385</v>
      </c>
      <c r="C19" s="2" t="s">
        <v>45</v>
      </c>
      <c r="D19" s="2">
        <v>2015</v>
      </c>
      <c r="E19" s="2" t="s">
        <v>23</v>
      </c>
      <c r="F19" s="2" t="s">
        <v>311</v>
      </c>
      <c r="G19" s="2" t="s">
        <v>140</v>
      </c>
      <c r="H19" s="2" t="s">
        <v>140</v>
      </c>
      <c r="I19" s="2" t="s">
        <v>166</v>
      </c>
      <c r="J19" s="2" t="s">
        <v>50</v>
      </c>
      <c r="K19" s="2" t="s">
        <v>139</v>
      </c>
      <c r="L19" s="2" t="s">
        <v>224</v>
      </c>
      <c r="M19" s="2" t="s">
        <v>136</v>
      </c>
      <c r="N19" s="2">
        <v>0.32</v>
      </c>
      <c r="O19" s="2" t="s">
        <v>59</v>
      </c>
      <c r="P19" s="2" t="s">
        <v>50</v>
      </c>
      <c r="Q19" s="2">
        <v>475</v>
      </c>
      <c r="R19" s="13" t="s">
        <v>50</v>
      </c>
      <c r="S19" s="18">
        <v>-21.680299999999999</v>
      </c>
      <c r="T19" s="18">
        <v>21.789200000000001</v>
      </c>
      <c r="U19" s="2" t="s">
        <v>386</v>
      </c>
    </row>
    <row r="20" spans="1:21" x14ac:dyDescent="0.25">
      <c r="A20" s="2">
        <v>13</v>
      </c>
      <c r="B20" s="2" t="s">
        <v>71</v>
      </c>
      <c r="C20" s="2">
        <v>2008</v>
      </c>
      <c r="D20" s="2">
        <v>2016</v>
      </c>
      <c r="E20" s="2" t="s">
        <v>44</v>
      </c>
      <c r="F20" s="2" t="s">
        <v>311</v>
      </c>
      <c r="G20" s="2" t="s">
        <v>598</v>
      </c>
      <c r="H20" s="2" t="s">
        <v>327</v>
      </c>
      <c r="I20" s="2" t="s">
        <v>488</v>
      </c>
      <c r="J20" s="2" t="s">
        <v>50</v>
      </c>
      <c r="K20" s="2" t="s">
        <v>591</v>
      </c>
      <c r="L20" s="2" t="s">
        <v>73</v>
      </c>
      <c r="M20" s="2" t="s">
        <v>39</v>
      </c>
      <c r="N20" s="2">
        <v>0.44</v>
      </c>
      <c r="O20" s="2" t="s">
        <v>59</v>
      </c>
      <c r="P20" s="2">
        <v>2530</v>
      </c>
      <c r="Q20" s="2">
        <v>2530</v>
      </c>
      <c r="R20" s="13">
        <f>Q20/P20*100</f>
        <v>100</v>
      </c>
      <c r="S20" s="18">
        <v>-20.335100000000001</v>
      </c>
      <c r="T20" s="18">
        <v>32.139699999999998</v>
      </c>
      <c r="U20" s="2" t="s">
        <v>74</v>
      </c>
    </row>
    <row r="21" spans="1:21" s="12" customFormat="1" x14ac:dyDescent="0.25">
      <c r="A21" s="2">
        <v>15</v>
      </c>
      <c r="B21" s="2" t="s">
        <v>304</v>
      </c>
      <c r="C21" s="2" t="s">
        <v>34</v>
      </c>
      <c r="D21" s="2">
        <v>2017</v>
      </c>
      <c r="E21" s="2" t="s">
        <v>60</v>
      </c>
      <c r="F21" s="2" t="s">
        <v>311</v>
      </c>
      <c r="G21" s="2" t="s">
        <v>305</v>
      </c>
      <c r="H21" s="2" t="s">
        <v>593</v>
      </c>
      <c r="I21" s="2" t="s">
        <v>57</v>
      </c>
      <c r="J21" s="2" t="s">
        <v>556</v>
      </c>
      <c r="K21" s="2" t="s">
        <v>515</v>
      </c>
      <c r="L21" s="2" t="s">
        <v>306</v>
      </c>
      <c r="M21" s="2" t="s">
        <v>307</v>
      </c>
      <c r="N21" s="2">
        <v>0.6</v>
      </c>
      <c r="O21" s="2" t="s">
        <v>129</v>
      </c>
      <c r="P21" s="2">
        <v>36390</v>
      </c>
      <c r="Q21" s="2">
        <v>2432</v>
      </c>
      <c r="R21" s="13">
        <f>Q21/P21*100</f>
        <v>6.6831547128331961</v>
      </c>
      <c r="S21" s="18">
        <v>-14.567</v>
      </c>
      <c r="T21" s="18">
        <v>22.519500000000001</v>
      </c>
      <c r="U21" s="2" t="s">
        <v>308</v>
      </c>
    </row>
    <row r="22" spans="1:21" s="12" customFormat="1" x14ac:dyDescent="0.25">
      <c r="A22" s="2">
        <v>17</v>
      </c>
      <c r="B22" s="2" t="s">
        <v>299</v>
      </c>
      <c r="C22" s="2" t="s">
        <v>300</v>
      </c>
      <c r="D22" s="2">
        <v>2020</v>
      </c>
      <c r="E22" s="2" t="s">
        <v>35</v>
      </c>
      <c r="F22" s="2" t="s">
        <v>311</v>
      </c>
      <c r="G22" s="2" t="s">
        <v>301</v>
      </c>
      <c r="H22" s="2" t="s">
        <v>378</v>
      </c>
      <c r="I22" s="2" t="s">
        <v>488</v>
      </c>
      <c r="J22" s="2" t="s">
        <v>50</v>
      </c>
      <c r="K22" s="2" t="s">
        <v>547</v>
      </c>
      <c r="L22" s="2" t="s">
        <v>302</v>
      </c>
      <c r="M22" s="2" t="s">
        <v>136</v>
      </c>
      <c r="N22" s="2">
        <v>1.94</v>
      </c>
      <c r="O22" s="2" t="s">
        <v>59</v>
      </c>
      <c r="P22" s="2">
        <v>1668</v>
      </c>
      <c r="Q22" s="2">
        <v>477</v>
      </c>
      <c r="R22" s="13">
        <f>Q22/P22*100</f>
        <v>28.597122302158272</v>
      </c>
      <c r="S22" s="18">
        <v>-20.522300000000001</v>
      </c>
      <c r="T22" s="18">
        <v>17.0182</v>
      </c>
      <c r="U22" s="2" t="s">
        <v>303</v>
      </c>
    </row>
    <row r="25" spans="1:21" ht="13" x14ac:dyDescent="0.3">
      <c r="A25" s="1" t="s">
        <v>251</v>
      </c>
    </row>
    <row r="26" spans="1:21" x14ac:dyDescent="0.25">
      <c r="A26" s="2" t="s">
        <v>250</v>
      </c>
    </row>
    <row r="28" spans="1:21" x14ac:dyDescent="0.25">
      <c r="A28" s="2" t="s">
        <v>253</v>
      </c>
      <c r="B28" s="2" t="s">
        <v>254</v>
      </c>
    </row>
    <row r="29" spans="1:21" x14ac:dyDescent="0.25">
      <c r="A29" s="2" t="s">
        <v>552</v>
      </c>
      <c r="B29" s="2" t="s">
        <v>553</v>
      </c>
    </row>
  </sheetData>
  <autoFilter ref="A1:U20" xr:uid="{00000000-0009-0000-0000-000002000000}">
    <sortState xmlns:xlrd2="http://schemas.microsoft.com/office/spreadsheetml/2017/richdata2" ref="A2:U22">
      <sortCondition ref="F1:F20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"/>
  <sheetViews>
    <sheetView zoomScale="70" zoomScaleNormal="70" workbookViewId="0">
      <selection activeCell="A2" sqref="A2:A8"/>
    </sheetView>
  </sheetViews>
  <sheetFormatPr defaultRowHeight="12.5" x14ac:dyDescent="0.25"/>
  <cols>
    <col min="1" max="1" width="8.7265625" style="2"/>
    <col min="2" max="2" width="13.36328125" style="2" bestFit="1" customWidth="1"/>
    <col min="3" max="3" width="14.08984375" style="2" bestFit="1" customWidth="1"/>
    <col min="4" max="4" width="13.81640625" style="2" bestFit="1" customWidth="1"/>
    <col min="5" max="5" width="10.90625" style="2" bestFit="1" customWidth="1"/>
    <col min="6" max="6" width="11.6328125" style="2" customWidth="1"/>
    <col min="7" max="7" width="31.54296875" style="2" bestFit="1" customWidth="1"/>
    <col min="8" max="8" width="23" style="2" customWidth="1"/>
    <col min="9" max="9" width="27.81640625" style="2" bestFit="1" customWidth="1"/>
    <col min="10" max="10" width="8.54296875" style="2" customWidth="1"/>
    <col min="11" max="11" width="28.6328125" style="2" bestFit="1" customWidth="1"/>
    <col min="12" max="12" width="34.7265625" style="2" customWidth="1"/>
    <col min="13" max="13" width="29.54296875" style="2" bestFit="1" customWidth="1"/>
    <col min="14" max="16384" width="8.7265625" style="2"/>
  </cols>
  <sheetData>
    <row r="1" spans="1:21" ht="13" x14ac:dyDescent="0.3">
      <c r="A1" s="1" t="s">
        <v>168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309</v>
      </c>
      <c r="G1" s="1" t="s">
        <v>319</v>
      </c>
      <c r="H1" s="1" t="s">
        <v>313</v>
      </c>
      <c r="I1" s="1" t="s">
        <v>17</v>
      </c>
      <c r="J1" s="1" t="s">
        <v>595</v>
      </c>
      <c r="K1" s="1" t="s">
        <v>510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508</v>
      </c>
      <c r="Q1" s="1" t="s">
        <v>512</v>
      </c>
      <c r="R1" s="1" t="s">
        <v>546</v>
      </c>
      <c r="S1" s="20" t="s">
        <v>603</v>
      </c>
      <c r="T1" s="20" t="s">
        <v>575</v>
      </c>
      <c r="U1" s="1" t="s">
        <v>3</v>
      </c>
    </row>
    <row r="2" spans="1:21" x14ac:dyDescent="0.25">
      <c r="A2" s="2">
        <v>1</v>
      </c>
      <c r="B2" s="2" t="s">
        <v>263</v>
      </c>
      <c r="C2" s="2" t="s">
        <v>264</v>
      </c>
      <c r="D2" s="2">
        <v>2008</v>
      </c>
      <c r="E2" s="2" t="s">
        <v>76</v>
      </c>
      <c r="F2" s="2" t="s">
        <v>311</v>
      </c>
      <c r="G2" s="2" t="s">
        <v>392</v>
      </c>
      <c r="H2" s="2" t="s">
        <v>266</v>
      </c>
      <c r="I2" s="2" t="s">
        <v>543</v>
      </c>
      <c r="J2" s="2" t="s">
        <v>50</v>
      </c>
      <c r="K2" s="2" t="s">
        <v>515</v>
      </c>
      <c r="L2" s="2" t="s">
        <v>18</v>
      </c>
      <c r="M2" s="2" t="s">
        <v>58</v>
      </c>
      <c r="N2" s="2">
        <v>1.6</v>
      </c>
      <c r="O2" s="2" t="s">
        <v>59</v>
      </c>
      <c r="P2" s="2">
        <v>900</v>
      </c>
      <c r="Q2" s="2">
        <v>900</v>
      </c>
      <c r="R2" s="13">
        <f>Q2/P2*100</f>
        <v>100</v>
      </c>
      <c r="S2" s="2">
        <v>-28.219799999999999</v>
      </c>
      <c r="T2" s="12">
        <v>31.951899999999998</v>
      </c>
      <c r="U2" s="2" t="s">
        <v>265</v>
      </c>
    </row>
    <row r="3" spans="1:21" x14ac:dyDescent="0.25">
      <c r="A3" s="2">
        <v>2</v>
      </c>
      <c r="B3" s="2" t="s">
        <v>393</v>
      </c>
      <c r="C3" s="2" t="s">
        <v>395</v>
      </c>
      <c r="D3" s="2">
        <v>2011</v>
      </c>
      <c r="E3" s="2" t="s">
        <v>15</v>
      </c>
      <c r="F3" s="2" t="s">
        <v>312</v>
      </c>
      <c r="G3" s="2" t="s">
        <v>320</v>
      </c>
      <c r="H3" s="2" t="s">
        <v>320</v>
      </c>
      <c r="I3" s="2" t="s">
        <v>488</v>
      </c>
      <c r="J3" s="2" t="s">
        <v>50</v>
      </c>
      <c r="K3" s="2" t="s">
        <v>597</v>
      </c>
      <c r="L3" s="2" t="s">
        <v>26</v>
      </c>
      <c r="M3" s="2" t="s">
        <v>58</v>
      </c>
      <c r="N3" s="2">
        <v>3.3</v>
      </c>
      <c r="O3" s="2" t="s">
        <v>98</v>
      </c>
      <c r="P3" s="2" t="s">
        <v>50</v>
      </c>
      <c r="Q3" s="2">
        <v>9000</v>
      </c>
      <c r="R3" s="13" t="s">
        <v>50</v>
      </c>
      <c r="S3" s="2">
        <v>0.72599999999999998</v>
      </c>
      <c r="T3" s="2">
        <v>36.917099999999998</v>
      </c>
      <c r="U3" s="12" t="s">
        <v>394</v>
      </c>
    </row>
    <row r="4" spans="1:21" x14ac:dyDescent="0.25">
      <c r="A4" s="2">
        <v>3</v>
      </c>
      <c r="B4" s="2" t="s">
        <v>283</v>
      </c>
      <c r="C4" s="2" t="s">
        <v>284</v>
      </c>
      <c r="D4" s="2">
        <v>2014</v>
      </c>
      <c r="E4" s="2" t="s">
        <v>76</v>
      </c>
      <c r="F4" s="2" t="s">
        <v>311</v>
      </c>
      <c r="G4" s="2" t="s">
        <v>286</v>
      </c>
      <c r="H4" s="2" t="s">
        <v>316</v>
      </c>
      <c r="I4" s="2" t="s">
        <v>596</v>
      </c>
      <c r="J4" s="2" t="s">
        <v>50</v>
      </c>
      <c r="K4" s="2" t="s">
        <v>587</v>
      </c>
      <c r="L4" s="2" t="s">
        <v>18</v>
      </c>
      <c r="M4" s="2" t="s">
        <v>285</v>
      </c>
      <c r="N4" s="2">
        <v>0.7</v>
      </c>
      <c r="O4" s="2" t="s">
        <v>129</v>
      </c>
      <c r="P4" s="2">
        <v>21353</v>
      </c>
      <c r="Q4" s="2">
        <v>21353</v>
      </c>
      <c r="R4" s="13">
        <f>Q4/P4*100</f>
        <v>100</v>
      </c>
      <c r="S4" s="2">
        <v>-24.2178</v>
      </c>
      <c r="T4" s="2">
        <v>31.6175</v>
      </c>
      <c r="U4" s="2" t="s">
        <v>287</v>
      </c>
    </row>
    <row r="5" spans="1:21" x14ac:dyDescent="0.25">
      <c r="A5" s="2">
        <v>4</v>
      </c>
      <c r="B5" s="2" t="s">
        <v>71</v>
      </c>
      <c r="C5" s="2">
        <v>2008</v>
      </c>
      <c r="D5" s="2">
        <v>2016</v>
      </c>
      <c r="E5" s="2" t="s">
        <v>44</v>
      </c>
      <c r="F5" s="2" t="s">
        <v>311</v>
      </c>
      <c r="G5" s="2" t="s">
        <v>598</v>
      </c>
      <c r="H5" s="2" t="s">
        <v>327</v>
      </c>
      <c r="I5" s="2" t="s">
        <v>488</v>
      </c>
      <c r="J5" s="2" t="s">
        <v>50</v>
      </c>
      <c r="K5" s="2" t="s">
        <v>597</v>
      </c>
      <c r="L5" s="2" t="s">
        <v>73</v>
      </c>
      <c r="M5" s="2" t="s">
        <v>39</v>
      </c>
      <c r="N5" s="2">
        <v>5.65</v>
      </c>
      <c r="O5" s="2" t="s">
        <v>59</v>
      </c>
      <c r="P5" s="2">
        <v>2530</v>
      </c>
      <c r="Q5" s="2">
        <v>2530</v>
      </c>
      <c r="R5" s="13">
        <f>Q5/P5*100</f>
        <v>100</v>
      </c>
      <c r="S5" s="2">
        <v>-20.335100000000001</v>
      </c>
      <c r="T5" s="2">
        <v>32.139699999999998</v>
      </c>
      <c r="U5" s="2" t="s">
        <v>74</v>
      </c>
    </row>
    <row r="6" spans="1:21" x14ac:dyDescent="0.25">
      <c r="A6" s="2">
        <v>5</v>
      </c>
      <c r="B6" s="2" t="s">
        <v>48</v>
      </c>
      <c r="C6" s="2">
        <v>2013</v>
      </c>
      <c r="D6" s="2">
        <v>2020</v>
      </c>
      <c r="E6" s="2" t="s">
        <v>15</v>
      </c>
      <c r="F6" s="2" t="s">
        <v>312</v>
      </c>
      <c r="G6" s="2" t="s">
        <v>531</v>
      </c>
      <c r="H6" s="2" t="s">
        <v>89</v>
      </c>
      <c r="I6" s="2" t="s">
        <v>12</v>
      </c>
      <c r="J6" s="2" t="s">
        <v>549</v>
      </c>
      <c r="K6" s="2" t="s">
        <v>515</v>
      </c>
      <c r="L6" s="2" t="s">
        <v>26</v>
      </c>
      <c r="M6" s="2" t="s">
        <v>39</v>
      </c>
      <c r="N6" s="2">
        <v>0.53</v>
      </c>
      <c r="O6" s="2" t="s">
        <v>59</v>
      </c>
      <c r="P6" s="2">
        <v>20812</v>
      </c>
      <c r="Q6" s="2">
        <v>20812</v>
      </c>
      <c r="R6" s="13">
        <f>Q6/P6*100</f>
        <v>100</v>
      </c>
      <c r="S6" s="2">
        <v>-2.9468000000000001</v>
      </c>
      <c r="T6" s="2">
        <v>38.370100000000001</v>
      </c>
      <c r="U6" s="2" t="s">
        <v>90</v>
      </c>
    </row>
    <row r="7" spans="1:21" s="8" customFormat="1" x14ac:dyDescent="0.25">
      <c r="A7" s="2">
        <v>6</v>
      </c>
      <c r="B7" s="2" t="s">
        <v>503</v>
      </c>
      <c r="C7" s="2">
        <v>2017</v>
      </c>
      <c r="D7" s="2">
        <v>2020</v>
      </c>
      <c r="E7" s="2" t="s">
        <v>504</v>
      </c>
      <c r="F7" s="2" t="s">
        <v>494</v>
      </c>
      <c r="G7" s="2" t="s">
        <v>505</v>
      </c>
      <c r="H7" s="2" t="s">
        <v>506</v>
      </c>
      <c r="I7" s="2" t="s">
        <v>335</v>
      </c>
      <c r="J7" s="2" t="s">
        <v>50</v>
      </c>
      <c r="K7" s="2" t="s">
        <v>545</v>
      </c>
      <c r="L7" s="2" t="s">
        <v>26</v>
      </c>
      <c r="M7" s="2" t="s">
        <v>388</v>
      </c>
      <c r="N7" s="2">
        <v>0.4</v>
      </c>
      <c r="O7" s="2" t="s">
        <v>98</v>
      </c>
      <c r="P7" s="2">
        <v>19846</v>
      </c>
      <c r="Q7" s="2">
        <v>6000</v>
      </c>
      <c r="R7" s="13">
        <f>Q7/P7*100</f>
        <v>30.232792502267458</v>
      </c>
      <c r="S7" s="2">
        <v>6.2085999999999997</v>
      </c>
      <c r="T7" s="2">
        <v>24.1187</v>
      </c>
      <c r="U7" s="2" t="s">
        <v>507</v>
      </c>
    </row>
    <row r="8" spans="1:21" s="8" customFormat="1" x14ac:dyDescent="0.25">
      <c r="A8" s="2">
        <v>6</v>
      </c>
      <c r="B8" s="2" t="s">
        <v>503</v>
      </c>
      <c r="C8" s="2">
        <v>2017</v>
      </c>
      <c r="D8" s="2">
        <v>2020</v>
      </c>
      <c r="E8" s="2" t="s">
        <v>504</v>
      </c>
      <c r="F8" s="2" t="s">
        <v>494</v>
      </c>
      <c r="G8" s="2" t="s">
        <v>505</v>
      </c>
      <c r="H8" s="2" t="s">
        <v>506</v>
      </c>
      <c r="I8" s="2" t="s">
        <v>335</v>
      </c>
      <c r="J8" s="2" t="s">
        <v>50</v>
      </c>
      <c r="K8" s="2" t="s">
        <v>545</v>
      </c>
      <c r="L8" s="2" t="s">
        <v>26</v>
      </c>
      <c r="M8" s="2" t="s">
        <v>39</v>
      </c>
      <c r="N8" s="2">
        <v>1.6</v>
      </c>
      <c r="O8" s="2" t="s">
        <v>98</v>
      </c>
      <c r="P8" s="2">
        <v>19846</v>
      </c>
      <c r="Q8" s="2">
        <v>6000</v>
      </c>
      <c r="R8" s="13">
        <f>Q8/P8*100</f>
        <v>30.232792502267458</v>
      </c>
      <c r="S8" s="2">
        <v>6.2085999999999997</v>
      </c>
      <c r="T8" s="2">
        <v>24.1187</v>
      </c>
      <c r="U8" s="2" t="s">
        <v>507</v>
      </c>
    </row>
    <row r="9" spans="1:21" s="8" customForma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3"/>
      <c r="S9" s="2"/>
      <c r="T9" s="2"/>
      <c r="U9" s="2"/>
    </row>
    <row r="10" spans="1:21" s="8" customForma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3"/>
      <c r="S10" s="2"/>
      <c r="T10" s="2"/>
      <c r="U10" s="2"/>
    </row>
    <row r="11" spans="1:21" ht="13" x14ac:dyDescent="0.3">
      <c r="A11" s="1" t="s">
        <v>251</v>
      </c>
    </row>
    <row r="12" spans="1:21" x14ac:dyDescent="0.25">
      <c r="A12" s="2" t="s">
        <v>250</v>
      </c>
    </row>
    <row r="14" spans="1:21" x14ac:dyDescent="0.25">
      <c r="A14" s="2" t="s">
        <v>253</v>
      </c>
      <c r="B14" s="2" t="s">
        <v>254</v>
      </c>
    </row>
    <row r="15" spans="1:21" x14ac:dyDescent="0.25">
      <c r="A15" s="2" t="s">
        <v>552</v>
      </c>
      <c r="B15" s="2" t="s">
        <v>553</v>
      </c>
    </row>
  </sheetData>
  <autoFilter ref="A1:U8" xr:uid="{00000000-0009-0000-0000-000003000000}">
    <sortState xmlns:xlrd2="http://schemas.microsoft.com/office/spreadsheetml/2017/richdata2" ref="A2:U8">
      <sortCondition ref="A1:A8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9"/>
  <sheetViews>
    <sheetView tabSelected="1" zoomScale="90" zoomScaleNormal="90" workbookViewId="0">
      <selection activeCell="A83" sqref="A83"/>
    </sheetView>
  </sheetViews>
  <sheetFormatPr defaultRowHeight="12.5" x14ac:dyDescent="0.25"/>
  <cols>
    <col min="1" max="1" width="8.7265625" style="2"/>
    <col min="2" max="2" width="16.6328125" style="2" bestFit="1" customWidth="1"/>
    <col min="3" max="4" width="8.7265625" style="2"/>
    <col min="5" max="5" width="10.90625" style="2" bestFit="1" customWidth="1"/>
    <col min="6" max="6" width="10.90625" style="2" customWidth="1"/>
    <col min="7" max="7" width="20.08984375" style="2" bestFit="1" customWidth="1"/>
    <col min="8" max="8" width="20.08984375" style="2" customWidth="1"/>
    <col min="9" max="10" width="8.7265625" style="2"/>
    <col min="11" max="11" width="29.36328125" style="2" bestFit="1" customWidth="1"/>
    <col min="12" max="12" width="39.36328125" style="2" bestFit="1" customWidth="1"/>
    <col min="13" max="13" width="16.6328125" style="2" bestFit="1" customWidth="1"/>
    <col min="14" max="18" width="8.7265625" style="2"/>
    <col min="19" max="19" width="9.453125" style="2" bestFit="1" customWidth="1"/>
    <col min="20" max="16384" width="8.7265625" style="2"/>
  </cols>
  <sheetData>
    <row r="1" spans="1:21" ht="13" x14ac:dyDescent="0.3">
      <c r="A1" s="1" t="s">
        <v>168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309</v>
      </c>
      <c r="G1" s="1" t="s">
        <v>319</v>
      </c>
      <c r="H1" s="1" t="s">
        <v>313</v>
      </c>
      <c r="I1" s="1" t="s">
        <v>17</v>
      </c>
      <c r="J1" s="1" t="s">
        <v>595</v>
      </c>
      <c r="K1" s="1" t="s">
        <v>510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508</v>
      </c>
      <c r="Q1" s="1" t="s">
        <v>512</v>
      </c>
      <c r="R1" s="1" t="s">
        <v>546</v>
      </c>
      <c r="S1" s="20" t="s">
        <v>603</v>
      </c>
      <c r="T1" s="20" t="s">
        <v>575</v>
      </c>
      <c r="U1" s="1" t="s">
        <v>3</v>
      </c>
    </row>
    <row r="2" spans="1:21" x14ac:dyDescent="0.25">
      <c r="A2" s="2">
        <v>1</v>
      </c>
      <c r="B2" s="2" t="s">
        <v>452</v>
      </c>
      <c r="C2" s="2" t="s">
        <v>453</v>
      </c>
      <c r="D2" s="2">
        <v>2001</v>
      </c>
      <c r="E2" s="2" t="s">
        <v>76</v>
      </c>
      <c r="F2" s="2" t="s">
        <v>311</v>
      </c>
      <c r="G2" s="2" t="s">
        <v>432</v>
      </c>
      <c r="H2" s="2" t="s">
        <v>431</v>
      </c>
      <c r="I2" s="2" t="s">
        <v>12</v>
      </c>
      <c r="J2" s="2" t="s">
        <v>50</v>
      </c>
      <c r="K2" s="2" t="s">
        <v>515</v>
      </c>
      <c r="L2" s="2" t="s">
        <v>18</v>
      </c>
      <c r="M2" s="2" t="s">
        <v>46</v>
      </c>
      <c r="N2" s="2">
        <v>2.6</v>
      </c>
      <c r="O2" s="2" t="s">
        <v>98</v>
      </c>
      <c r="P2" s="2">
        <v>19485</v>
      </c>
      <c r="Q2" s="2">
        <v>468</v>
      </c>
      <c r="R2" s="14">
        <f>Q2/P2*100</f>
        <v>2.401847575057737</v>
      </c>
      <c r="S2" s="2">
        <v>-25.446200000000001</v>
      </c>
      <c r="T2" s="2">
        <v>31.413399999999999</v>
      </c>
      <c r="U2" s="2" t="s">
        <v>454</v>
      </c>
    </row>
    <row r="3" spans="1:21" x14ac:dyDescent="0.25">
      <c r="A3" s="2">
        <v>1</v>
      </c>
      <c r="B3" s="2" t="s">
        <v>452</v>
      </c>
      <c r="C3" s="2" t="s">
        <v>453</v>
      </c>
      <c r="D3" s="2">
        <v>2001</v>
      </c>
      <c r="E3" s="2" t="s">
        <v>76</v>
      </c>
      <c r="F3" s="2" t="s">
        <v>311</v>
      </c>
      <c r="G3" s="2" t="s">
        <v>433</v>
      </c>
      <c r="H3" s="2" t="s">
        <v>431</v>
      </c>
      <c r="I3" s="2" t="s">
        <v>12</v>
      </c>
      <c r="J3" s="2" t="s">
        <v>50</v>
      </c>
      <c r="K3" s="2" t="s">
        <v>515</v>
      </c>
      <c r="L3" s="2" t="s">
        <v>18</v>
      </c>
      <c r="M3" s="2" t="s">
        <v>46</v>
      </c>
      <c r="N3" s="2">
        <v>13</v>
      </c>
      <c r="O3" s="2" t="s">
        <v>129</v>
      </c>
      <c r="P3" s="2">
        <v>19485</v>
      </c>
      <c r="Q3" s="2">
        <v>3333</v>
      </c>
      <c r="R3" s="14">
        <f>Q3/P3*100</f>
        <v>17.10546574287914</v>
      </c>
      <c r="S3" s="2">
        <v>-25.1218</v>
      </c>
      <c r="T3" s="2">
        <v>31.456700000000001</v>
      </c>
      <c r="U3" s="2" t="s">
        <v>454</v>
      </c>
    </row>
    <row r="4" spans="1:21" x14ac:dyDescent="0.25">
      <c r="A4" s="2">
        <v>1</v>
      </c>
      <c r="B4" s="2" t="s">
        <v>452</v>
      </c>
      <c r="C4" s="2" t="s">
        <v>453</v>
      </c>
      <c r="D4" s="2">
        <v>2001</v>
      </c>
      <c r="E4" s="2" t="s">
        <v>76</v>
      </c>
      <c r="F4" s="2" t="s">
        <v>311</v>
      </c>
      <c r="G4" s="2" t="s">
        <v>434</v>
      </c>
      <c r="H4" s="2" t="s">
        <v>431</v>
      </c>
      <c r="I4" s="2" t="s">
        <v>12</v>
      </c>
      <c r="J4" s="2" t="s">
        <v>50</v>
      </c>
      <c r="K4" s="2" t="s">
        <v>515</v>
      </c>
      <c r="L4" s="2" t="s">
        <v>18</v>
      </c>
      <c r="M4" s="2" t="s">
        <v>46</v>
      </c>
      <c r="N4" s="2">
        <v>21.1</v>
      </c>
      <c r="O4" s="2" t="s">
        <v>129</v>
      </c>
      <c r="P4" s="2">
        <v>19485</v>
      </c>
      <c r="Q4" s="2">
        <v>1926</v>
      </c>
      <c r="R4" s="14">
        <f>Q4/P4*100</f>
        <v>9.884526558891455</v>
      </c>
      <c r="S4" s="2">
        <v>-25.059100000000001</v>
      </c>
      <c r="T4" s="2">
        <v>31.6981</v>
      </c>
      <c r="U4" s="2" t="s">
        <v>454</v>
      </c>
    </row>
    <row r="5" spans="1:21" x14ac:dyDescent="0.25">
      <c r="A5" s="2">
        <v>1</v>
      </c>
      <c r="B5" s="2" t="s">
        <v>452</v>
      </c>
      <c r="C5" s="2" t="s">
        <v>453</v>
      </c>
      <c r="D5" s="2">
        <v>2001</v>
      </c>
      <c r="E5" s="2" t="s">
        <v>76</v>
      </c>
      <c r="F5" s="2" t="s">
        <v>311</v>
      </c>
      <c r="G5" s="2" t="s">
        <v>435</v>
      </c>
      <c r="H5" s="2" t="s">
        <v>431</v>
      </c>
      <c r="I5" s="2" t="s">
        <v>12</v>
      </c>
      <c r="J5" s="2" t="s">
        <v>50</v>
      </c>
      <c r="K5" s="2" t="s">
        <v>515</v>
      </c>
      <c r="L5" s="2" t="s">
        <v>18</v>
      </c>
      <c r="M5" s="2" t="s">
        <v>46</v>
      </c>
      <c r="N5" s="2">
        <v>18.5</v>
      </c>
      <c r="O5" s="2" t="s">
        <v>129</v>
      </c>
      <c r="P5" s="2">
        <v>19485</v>
      </c>
      <c r="Q5" s="2">
        <v>3911</v>
      </c>
      <c r="R5" s="14">
        <f>Q5/P5*100</f>
        <v>20.071850141134206</v>
      </c>
      <c r="S5" s="2">
        <v>-23.831</v>
      </c>
      <c r="T5" s="2">
        <v>31.298500000000001</v>
      </c>
      <c r="U5" s="2" t="s">
        <v>454</v>
      </c>
    </row>
    <row r="6" spans="1:21" x14ac:dyDescent="0.25">
      <c r="A6" s="2">
        <v>1</v>
      </c>
      <c r="B6" s="2" t="s">
        <v>452</v>
      </c>
      <c r="C6" s="2" t="s">
        <v>453</v>
      </c>
      <c r="D6" s="2">
        <v>2001</v>
      </c>
      <c r="E6" s="2" t="s">
        <v>76</v>
      </c>
      <c r="F6" s="2" t="s">
        <v>311</v>
      </c>
      <c r="G6" s="2" t="s">
        <v>436</v>
      </c>
      <c r="H6" s="2" t="s">
        <v>431</v>
      </c>
      <c r="I6" s="2" t="s">
        <v>12</v>
      </c>
      <c r="J6" s="2" t="s">
        <v>50</v>
      </c>
      <c r="K6" s="2" t="s">
        <v>515</v>
      </c>
      <c r="L6" s="2" t="s">
        <v>18</v>
      </c>
      <c r="M6" s="2" t="s">
        <v>46</v>
      </c>
      <c r="N6" s="2">
        <v>13.2</v>
      </c>
      <c r="O6" s="2" t="s">
        <v>129</v>
      </c>
      <c r="P6" s="2">
        <v>19485</v>
      </c>
      <c r="Q6" s="2">
        <v>1222</v>
      </c>
      <c r="R6" s="14">
        <f>Q6/P6*100</f>
        <v>6.2714908904285345</v>
      </c>
      <c r="S6" s="2">
        <v>-23.051200000000001</v>
      </c>
      <c r="T6" s="2">
        <v>31.0213</v>
      </c>
      <c r="U6" s="2" t="s">
        <v>454</v>
      </c>
    </row>
    <row r="7" spans="1:21" x14ac:dyDescent="0.25">
      <c r="A7" s="2">
        <v>1</v>
      </c>
      <c r="B7" s="2" t="s">
        <v>452</v>
      </c>
      <c r="C7" s="2" t="s">
        <v>453</v>
      </c>
      <c r="D7" s="2">
        <v>2001</v>
      </c>
      <c r="E7" s="2" t="s">
        <v>76</v>
      </c>
      <c r="F7" s="2" t="s">
        <v>311</v>
      </c>
      <c r="G7" s="2" t="s">
        <v>437</v>
      </c>
      <c r="H7" s="2" t="s">
        <v>431</v>
      </c>
      <c r="I7" s="2" t="s">
        <v>12</v>
      </c>
      <c r="J7" s="2" t="s">
        <v>50</v>
      </c>
      <c r="K7" s="2" t="s">
        <v>515</v>
      </c>
      <c r="L7" s="2" t="s">
        <v>18</v>
      </c>
      <c r="M7" s="2" t="s">
        <v>46</v>
      </c>
      <c r="N7" s="2">
        <v>8.6</v>
      </c>
      <c r="O7" s="2" t="s">
        <v>129</v>
      </c>
      <c r="P7" s="2">
        <v>19485</v>
      </c>
      <c r="Q7" s="2">
        <v>680</v>
      </c>
      <c r="R7" s="14">
        <f>Q7/P7*100</f>
        <v>3.4898639979471389</v>
      </c>
      <c r="S7" s="2">
        <v>-22.654299999999999</v>
      </c>
      <c r="T7" s="2" t="s">
        <v>624</v>
      </c>
      <c r="U7" s="2" t="s">
        <v>454</v>
      </c>
    </row>
    <row r="8" spans="1:21" x14ac:dyDescent="0.25">
      <c r="A8" s="2">
        <v>1</v>
      </c>
      <c r="B8" s="2" t="s">
        <v>452</v>
      </c>
      <c r="C8" s="2" t="s">
        <v>453</v>
      </c>
      <c r="D8" s="2">
        <v>2001</v>
      </c>
      <c r="E8" s="2" t="s">
        <v>76</v>
      </c>
      <c r="F8" s="2" t="s">
        <v>311</v>
      </c>
      <c r="G8" s="2" t="s">
        <v>438</v>
      </c>
      <c r="H8" s="2" t="s">
        <v>431</v>
      </c>
      <c r="I8" s="2" t="s">
        <v>12</v>
      </c>
      <c r="J8" s="2" t="s">
        <v>50</v>
      </c>
      <c r="K8" s="2" t="s">
        <v>515</v>
      </c>
      <c r="L8" s="2" t="s">
        <v>18</v>
      </c>
      <c r="M8" s="2" t="s">
        <v>46</v>
      </c>
      <c r="N8" s="2">
        <v>8.1999999999999993</v>
      </c>
      <c r="O8" s="2" t="s">
        <v>129</v>
      </c>
      <c r="P8" s="2">
        <v>19485</v>
      </c>
      <c r="Q8" s="2">
        <v>997</v>
      </c>
      <c r="R8" s="14">
        <f>Q8/P8*100</f>
        <v>5.1167564793430849</v>
      </c>
      <c r="S8" s="2">
        <v>-22.4956</v>
      </c>
      <c r="T8" s="2">
        <v>31.269100000000002</v>
      </c>
      <c r="U8" s="2" t="s">
        <v>454</v>
      </c>
    </row>
    <row r="9" spans="1:21" x14ac:dyDescent="0.25">
      <c r="A9" s="2">
        <v>1</v>
      </c>
      <c r="B9" s="2" t="s">
        <v>452</v>
      </c>
      <c r="C9" s="2" t="s">
        <v>453</v>
      </c>
      <c r="D9" s="2">
        <v>2001</v>
      </c>
      <c r="E9" s="2" t="s">
        <v>76</v>
      </c>
      <c r="F9" s="2" t="s">
        <v>311</v>
      </c>
      <c r="G9" s="2" t="s">
        <v>439</v>
      </c>
      <c r="H9" s="2" t="s">
        <v>431</v>
      </c>
      <c r="I9" s="2" t="s">
        <v>12</v>
      </c>
      <c r="J9" s="2" t="s">
        <v>50</v>
      </c>
      <c r="K9" s="2" t="s">
        <v>515</v>
      </c>
      <c r="L9" s="2" t="s">
        <v>18</v>
      </c>
      <c r="M9" s="2" t="s">
        <v>46</v>
      </c>
      <c r="N9" s="2">
        <v>11.7</v>
      </c>
      <c r="O9" s="2" t="s">
        <v>129</v>
      </c>
      <c r="P9" s="2">
        <v>19485</v>
      </c>
      <c r="Q9" s="2">
        <v>2241</v>
      </c>
      <c r="R9" s="14">
        <f>Q9/P9*100</f>
        <v>11.501154734411086</v>
      </c>
      <c r="S9" s="2">
        <v>-24.337800000000001</v>
      </c>
      <c r="T9" s="2">
        <v>31.801600000000001</v>
      </c>
      <c r="U9" s="2" t="s">
        <v>454</v>
      </c>
    </row>
    <row r="10" spans="1:21" x14ac:dyDescent="0.25">
      <c r="A10" s="2">
        <v>1</v>
      </c>
      <c r="B10" s="2" t="s">
        <v>452</v>
      </c>
      <c r="C10" s="2" t="s">
        <v>453</v>
      </c>
      <c r="D10" s="2">
        <v>2001</v>
      </c>
      <c r="E10" s="2" t="s">
        <v>76</v>
      </c>
      <c r="F10" s="2" t="s">
        <v>311</v>
      </c>
      <c r="G10" s="2" t="s">
        <v>440</v>
      </c>
      <c r="H10" s="2" t="s">
        <v>431</v>
      </c>
      <c r="I10" s="2" t="s">
        <v>12</v>
      </c>
      <c r="J10" s="2" t="s">
        <v>50</v>
      </c>
      <c r="K10" s="2" t="s">
        <v>515</v>
      </c>
      <c r="L10" s="2" t="s">
        <v>18</v>
      </c>
      <c r="M10" s="2" t="s">
        <v>46</v>
      </c>
      <c r="N10" s="2">
        <v>11.9</v>
      </c>
      <c r="O10" s="2" t="s">
        <v>129</v>
      </c>
      <c r="P10" s="2">
        <v>19485</v>
      </c>
      <c r="Q10" s="2">
        <v>3020</v>
      </c>
      <c r="R10" s="14">
        <f>Q10/P10*100</f>
        <v>15.499101873235825</v>
      </c>
      <c r="S10" s="2">
        <v>-23.265499999999999</v>
      </c>
      <c r="T10" s="2">
        <v>31.397400000000001</v>
      </c>
      <c r="U10" s="2" t="s">
        <v>454</v>
      </c>
    </row>
    <row r="11" spans="1:21" x14ac:dyDescent="0.25">
      <c r="A11" s="2">
        <v>1</v>
      </c>
      <c r="B11" s="2" t="s">
        <v>452</v>
      </c>
      <c r="C11" s="2" t="s">
        <v>453</v>
      </c>
      <c r="D11" s="2">
        <v>2001</v>
      </c>
      <c r="E11" s="2" t="s">
        <v>76</v>
      </c>
      <c r="F11" s="2" t="s">
        <v>311</v>
      </c>
      <c r="G11" s="2" t="s">
        <v>441</v>
      </c>
      <c r="H11" s="2" t="s">
        <v>431</v>
      </c>
      <c r="I11" s="2" t="s">
        <v>12</v>
      </c>
      <c r="J11" s="2" t="s">
        <v>50</v>
      </c>
      <c r="K11" s="2" t="s">
        <v>515</v>
      </c>
      <c r="L11" s="2" t="s">
        <v>18</v>
      </c>
      <c r="M11" s="2" t="s">
        <v>46</v>
      </c>
      <c r="N11" s="2">
        <v>11.8</v>
      </c>
      <c r="O11" s="2" t="s">
        <v>129</v>
      </c>
      <c r="P11" s="2">
        <v>19485</v>
      </c>
      <c r="Q11" s="2">
        <v>1422</v>
      </c>
      <c r="R11" s="14">
        <f>Q11/P11*100</f>
        <v>7.2979214780600463</v>
      </c>
      <c r="S11" s="2">
        <v>-24.8734</v>
      </c>
      <c r="T11" s="2" t="s">
        <v>625</v>
      </c>
      <c r="U11" s="2" t="s">
        <v>454</v>
      </c>
    </row>
    <row r="12" spans="1:21" x14ac:dyDescent="0.25">
      <c r="A12" s="2">
        <v>1</v>
      </c>
      <c r="B12" s="2" t="s">
        <v>452</v>
      </c>
      <c r="C12" s="2" t="s">
        <v>453</v>
      </c>
      <c r="D12" s="2">
        <v>2001</v>
      </c>
      <c r="E12" s="2" t="s">
        <v>76</v>
      </c>
      <c r="F12" s="2" t="s">
        <v>311</v>
      </c>
      <c r="G12" s="2" t="s">
        <v>471</v>
      </c>
      <c r="H12" s="2" t="s">
        <v>431</v>
      </c>
      <c r="I12" s="2" t="s">
        <v>12</v>
      </c>
      <c r="J12" s="2" t="s">
        <v>50</v>
      </c>
      <c r="K12" s="2" t="s">
        <v>515</v>
      </c>
      <c r="L12" s="2" t="s">
        <v>18</v>
      </c>
      <c r="M12" s="2" t="s">
        <v>46</v>
      </c>
      <c r="N12" s="2">
        <v>13.3</v>
      </c>
      <c r="O12" s="2" t="s">
        <v>129</v>
      </c>
      <c r="P12" s="2">
        <v>19485</v>
      </c>
      <c r="Q12" s="2">
        <v>20000</v>
      </c>
      <c r="R12" s="14">
        <f>Q12/P12*100</f>
        <v>102.64305876315115</v>
      </c>
      <c r="S12" s="2">
        <v>-22.4956</v>
      </c>
      <c r="T12" s="2">
        <v>31.269100000000002</v>
      </c>
      <c r="U12" s="2" t="s">
        <v>454</v>
      </c>
    </row>
    <row r="13" spans="1:21" x14ac:dyDescent="0.25">
      <c r="A13" s="2">
        <v>2</v>
      </c>
      <c r="B13" s="2" t="s">
        <v>101</v>
      </c>
      <c r="C13" s="2">
        <v>2003</v>
      </c>
      <c r="D13" s="2">
        <v>2005</v>
      </c>
      <c r="E13" s="2" t="s">
        <v>15</v>
      </c>
      <c r="F13" s="2" t="s">
        <v>312</v>
      </c>
      <c r="G13" s="2" t="s">
        <v>238</v>
      </c>
      <c r="H13" s="2" t="s">
        <v>314</v>
      </c>
      <c r="I13" s="2" t="s">
        <v>16</v>
      </c>
      <c r="J13" s="2" t="s">
        <v>549</v>
      </c>
      <c r="K13" s="2" t="s">
        <v>515</v>
      </c>
      <c r="L13" s="2" t="s">
        <v>18</v>
      </c>
      <c r="M13" s="2" t="s">
        <v>46</v>
      </c>
      <c r="N13" s="2">
        <v>40.5</v>
      </c>
      <c r="O13" s="2" t="s">
        <v>59</v>
      </c>
      <c r="P13" s="2">
        <v>1525</v>
      </c>
      <c r="Q13" s="2">
        <v>1525</v>
      </c>
      <c r="R13" s="14">
        <f>Q13/P13*100</f>
        <v>100</v>
      </c>
      <c r="S13" s="2">
        <v>-1.4838</v>
      </c>
      <c r="T13" s="2">
        <v>34.990900000000003</v>
      </c>
      <c r="U13" s="2" t="s">
        <v>102</v>
      </c>
    </row>
    <row r="14" spans="1:21" x14ac:dyDescent="0.25">
      <c r="A14" s="2">
        <v>2</v>
      </c>
      <c r="B14" s="2" t="s">
        <v>101</v>
      </c>
      <c r="C14" s="2">
        <v>2003</v>
      </c>
      <c r="D14" s="2">
        <v>2005</v>
      </c>
      <c r="E14" s="2" t="s">
        <v>15</v>
      </c>
      <c r="F14" s="2" t="s">
        <v>312</v>
      </c>
      <c r="G14" s="2" t="s">
        <v>538</v>
      </c>
      <c r="H14" s="2" t="s">
        <v>314</v>
      </c>
      <c r="I14" s="2" t="s">
        <v>585</v>
      </c>
      <c r="J14" s="2" t="s">
        <v>556</v>
      </c>
      <c r="K14" s="2" t="s">
        <v>548</v>
      </c>
      <c r="L14" s="2" t="s">
        <v>26</v>
      </c>
      <c r="M14" s="2" t="s">
        <v>46</v>
      </c>
      <c r="N14" s="2">
        <v>46.3</v>
      </c>
      <c r="O14" s="2" t="s">
        <v>59</v>
      </c>
      <c r="P14" s="2">
        <v>2645</v>
      </c>
      <c r="Q14" s="2">
        <v>2645</v>
      </c>
      <c r="R14" s="14">
        <f>Q14/P14*100</f>
        <v>100</v>
      </c>
      <c r="S14" s="2">
        <v>-1.4838</v>
      </c>
      <c r="T14" s="2">
        <v>34.990900000000003</v>
      </c>
      <c r="U14" s="2" t="s">
        <v>102</v>
      </c>
    </row>
    <row r="15" spans="1:21" x14ac:dyDescent="0.25">
      <c r="A15" s="2">
        <v>2</v>
      </c>
      <c r="B15" s="2" t="s">
        <v>101</v>
      </c>
      <c r="C15" s="2">
        <v>2003</v>
      </c>
      <c r="D15" s="2">
        <v>2005</v>
      </c>
      <c r="E15" s="2" t="s">
        <v>15</v>
      </c>
      <c r="F15" s="2" t="s">
        <v>312</v>
      </c>
      <c r="G15" s="2" t="s">
        <v>239</v>
      </c>
      <c r="H15" s="2" t="s">
        <v>314</v>
      </c>
      <c r="I15" s="2" t="s">
        <v>599</v>
      </c>
      <c r="J15" s="2" t="s">
        <v>555</v>
      </c>
      <c r="K15" s="2" t="s">
        <v>547</v>
      </c>
      <c r="L15" s="2" t="s">
        <v>26</v>
      </c>
      <c r="M15" s="2" t="s">
        <v>46</v>
      </c>
      <c r="N15" s="2">
        <v>56.1</v>
      </c>
      <c r="O15" s="2" t="s">
        <v>59</v>
      </c>
      <c r="P15" s="2">
        <v>1120</v>
      </c>
      <c r="Q15" s="2">
        <v>1120</v>
      </c>
      <c r="R15" s="14">
        <f>Q15/P15*100</f>
        <v>100</v>
      </c>
      <c r="S15" s="2">
        <v>-1.3113999999999999</v>
      </c>
      <c r="T15" s="12">
        <v>35.237000000000002</v>
      </c>
      <c r="U15" s="2" t="s">
        <v>102</v>
      </c>
    </row>
    <row r="16" spans="1:21" x14ac:dyDescent="0.25">
      <c r="A16" s="2">
        <v>3</v>
      </c>
      <c r="B16" s="2" t="s">
        <v>461</v>
      </c>
      <c r="C16" s="2">
        <v>1996</v>
      </c>
      <c r="D16" s="2">
        <v>2005</v>
      </c>
      <c r="E16" s="2" t="s">
        <v>69</v>
      </c>
      <c r="F16" s="2" t="s">
        <v>312</v>
      </c>
      <c r="G16" s="2" t="s">
        <v>541</v>
      </c>
      <c r="H16" s="2" t="s">
        <v>314</v>
      </c>
      <c r="I16" s="2" t="s">
        <v>335</v>
      </c>
      <c r="J16" s="2" t="s">
        <v>50</v>
      </c>
      <c r="K16" s="2" t="s">
        <v>515</v>
      </c>
      <c r="L16" s="2" t="s">
        <v>18</v>
      </c>
      <c r="M16" s="2" t="s">
        <v>58</v>
      </c>
      <c r="N16" s="2">
        <v>59</v>
      </c>
      <c r="O16" s="2" t="s">
        <v>462</v>
      </c>
      <c r="P16" s="2">
        <v>8292</v>
      </c>
      <c r="Q16" s="2">
        <v>250</v>
      </c>
      <c r="R16" s="14">
        <f>Q16/P16*100</f>
        <v>3.0149541726965752</v>
      </c>
      <c r="S16" s="2">
        <v>-3.1722000000000001</v>
      </c>
      <c r="T16" s="2">
        <v>35.576300000000003</v>
      </c>
      <c r="U16" s="2" t="s">
        <v>463</v>
      </c>
    </row>
    <row r="17" spans="1:21" x14ac:dyDescent="0.25">
      <c r="A17" s="2">
        <v>4</v>
      </c>
      <c r="B17" s="2" t="s">
        <v>125</v>
      </c>
      <c r="C17" s="2">
        <v>2004</v>
      </c>
      <c r="D17" s="2">
        <v>2007</v>
      </c>
      <c r="E17" s="2" t="s">
        <v>43</v>
      </c>
      <c r="F17" s="2" t="s">
        <v>494</v>
      </c>
      <c r="G17" s="2" t="s">
        <v>476</v>
      </c>
      <c r="H17" s="2" t="s">
        <v>317</v>
      </c>
      <c r="I17" s="2" t="s">
        <v>12</v>
      </c>
      <c r="J17" s="2" t="s">
        <v>549</v>
      </c>
      <c r="K17" s="2" t="s">
        <v>515</v>
      </c>
      <c r="L17" s="2" t="s">
        <v>18</v>
      </c>
      <c r="M17" s="2" t="s">
        <v>46</v>
      </c>
      <c r="N17" s="2">
        <v>3.7</v>
      </c>
      <c r="O17" s="2" t="s">
        <v>98</v>
      </c>
      <c r="P17" s="2">
        <v>2200</v>
      </c>
      <c r="Q17" s="2">
        <v>491</v>
      </c>
      <c r="R17" s="14">
        <f>Q17/P17*100</f>
        <v>22.318181818181817</v>
      </c>
      <c r="S17" s="2">
        <v>8.6420999999999992</v>
      </c>
      <c r="T17" s="2">
        <v>14.5655</v>
      </c>
      <c r="U17" s="2" t="s">
        <v>126</v>
      </c>
    </row>
    <row r="18" spans="1:21" x14ac:dyDescent="0.25">
      <c r="A18" s="2">
        <v>5</v>
      </c>
      <c r="B18" s="2" t="s">
        <v>263</v>
      </c>
      <c r="C18" s="2" t="s">
        <v>264</v>
      </c>
      <c r="D18" s="2">
        <v>2008</v>
      </c>
      <c r="E18" s="2" t="s">
        <v>76</v>
      </c>
      <c r="F18" s="2" t="s">
        <v>311</v>
      </c>
      <c r="G18" s="2" t="s">
        <v>392</v>
      </c>
      <c r="H18" s="2" t="s">
        <v>266</v>
      </c>
      <c r="I18" s="2" t="s">
        <v>543</v>
      </c>
      <c r="J18" s="2" t="s">
        <v>50</v>
      </c>
      <c r="K18" s="2" t="s">
        <v>515</v>
      </c>
      <c r="L18" s="2" t="s">
        <v>18</v>
      </c>
      <c r="M18" s="2" t="s">
        <v>58</v>
      </c>
      <c r="N18" s="2">
        <v>32.4</v>
      </c>
      <c r="O18" s="2" t="s">
        <v>59</v>
      </c>
      <c r="P18" s="2">
        <v>900</v>
      </c>
      <c r="Q18" s="2">
        <v>900</v>
      </c>
      <c r="R18" s="14">
        <f>Q18/P18*100</f>
        <v>100</v>
      </c>
      <c r="S18" s="2">
        <v>-28.219799999999999</v>
      </c>
      <c r="T18" s="12">
        <v>31.951899999999998</v>
      </c>
      <c r="U18" s="2" t="s">
        <v>265</v>
      </c>
    </row>
    <row r="19" spans="1:21" x14ac:dyDescent="0.25">
      <c r="A19" s="2">
        <v>6</v>
      </c>
      <c r="B19" s="2" t="s">
        <v>456</v>
      </c>
      <c r="C19" s="2" t="s">
        <v>455</v>
      </c>
      <c r="D19" s="2">
        <v>2009</v>
      </c>
      <c r="E19" s="2" t="s">
        <v>76</v>
      </c>
      <c r="F19" s="2" t="s">
        <v>311</v>
      </c>
      <c r="G19" s="2" t="s">
        <v>392</v>
      </c>
      <c r="H19" s="2" t="s">
        <v>266</v>
      </c>
      <c r="I19" s="2" t="s">
        <v>543</v>
      </c>
      <c r="J19" s="2" t="s">
        <v>50</v>
      </c>
      <c r="K19" s="2" t="s">
        <v>515</v>
      </c>
      <c r="L19" s="2" t="s">
        <v>18</v>
      </c>
      <c r="M19" s="2" t="s">
        <v>46</v>
      </c>
      <c r="N19" s="2">
        <v>35</v>
      </c>
      <c r="O19" s="2" t="s">
        <v>59</v>
      </c>
      <c r="P19" s="2">
        <v>900</v>
      </c>
      <c r="Q19" s="2">
        <v>591</v>
      </c>
      <c r="R19" s="14">
        <f>Q19/P19*100</f>
        <v>65.666666666666657</v>
      </c>
      <c r="S19" s="2">
        <v>-28.275300000000001</v>
      </c>
      <c r="T19" s="2">
        <v>31.859300000000001</v>
      </c>
      <c r="U19" s="2" t="s">
        <v>457</v>
      </c>
    </row>
    <row r="20" spans="1:21" x14ac:dyDescent="0.25">
      <c r="A20" s="2">
        <v>7</v>
      </c>
      <c r="B20" s="2" t="s">
        <v>346</v>
      </c>
      <c r="C20" s="2">
        <v>2008</v>
      </c>
      <c r="D20" s="2">
        <v>2009</v>
      </c>
      <c r="E20" s="2" t="s">
        <v>35</v>
      </c>
      <c r="F20" s="2" t="s">
        <v>311</v>
      </c>
      <c r="G20" s="2" t="s">
        <v>464</v>
      </c>
      <c r="H20" s="2" t="s">
        <v>344</v>
      </c>
      <c r="I20" s="2" t="s">
        <v>12</v>
      </c>
      <c r="J20" s="2" t="s">
        <v>549</v>
      </c>
      <c r="K20" s="2" t="s">
        <v>515</v>
      </c>
      <c r="L20" s="2" t="s">
        <v>18</v>
      </c>
      <c r="M20" s="2" t="s">
        <v>46</v>
      </c>
      <c r="N20" s="2">
        <v>3.9</v>
      </c>
      <c r="O20" s="2" t="s">
        <v>59</v>
      </c>
      <c r="P20" s="2">
        <v>22270</v>
      </c>
      <c r="Q20" s="2">
        <v>944</v>
      </c>
      <c r="R20" s="14">
        <f>Q20/P20*100</f>
        <v>4.2388863942523569</v>
      </c>
      <c r="S20" s="2">
        <v>-18.967199999999998</v>
      </c>
      <c r="T20" s="2">
        <v>15.8307</v>
      </c>
      <c r="U20" s="2" t="s">
        <v>465</v>
      </c>
    </row>
    <row r="21" spans="1:21" x14ac:dyDescent="0.25">
      <c r="A21" s="2">
        <v>7</v>
      </c>
      <c r="B21" s="2" t="s">
        <v>346</v>
      </c>
      <c r="C21" s="2">
        <v>2008</v>
      </c>
      <c r="D21" s="2">
        <v>2009</v>
      </c>
      <c r="E21" s="2" t="s">
        <v>35</v>
      </c>
      <c r="F21" s="2" t="s">
        <v>311</v>
      </c>
      <c r="G21" s="2" t="s">
        <v>464</v>
      </c>
      <c r="H21" s="2" t="s">
        <v>344</v>
      </c>
      <c r="I21" s="2" t="s">
        <v>12</v>
      </c>
      <c r="J21" s="2" t="s">
        <v>549</v>
      </c>
      <c r="K21" s="2" t="s">
        <v>515</v>
      </c>
      <c r="L21" s="2" t="s">
        <v>18</v>
      </c>
      <c r="M21" s="2" t="s">
        <v>58</v>
      </c>
      <c r="N21" s="2">
        <v>3.9</v>
      </c>
      <c r="O21" s="2" t="s">
        <v>462</v>
      </c>
      <c r="P21" s="2">
        <v>22270</v>
      </c>
      <c r="Q21" s="2">
        <v>1500</v>
      </c>
      <c r="R21" s="14">
        <f>Q21/P21*100</f>
        <v>6.7355186349348894</v>
      </c>
      <c r="S21" s="2">
        <v>-18.967199999999998</v>
      </c>
      <c r="T21" s="2">
        <v>15.8307</v>
      </c>
      <c r="U21" s="2" t="s">
        <v>465</v>
      </c>
    </row>
    <row r="22" spans="1:21" x14ac:dyDescent="0.25">
      <c r="A22" s="2">
        <v>7</v>
      </c>
      <c r="B22" s="2" t="s">
        <v>346</v>
      </c>
      <c r="C22" s="2">
        <v>2008</v>
      </c>
      <c r="D22" s="2">
        <v>2009</v>
      </c>
      <c r="E22" s="2" t="s">
        <v>35</v>
      </c>
      <c r="F22" s="2" t="s">
        <v>311</v>
      </c>
      <c r="G22" s="2" t="s">
        <v>466</v>
      </c>
      <c r="H22" s="2" t="s">
        <v>344</v>
      </c>
      <c r="I22" s="2" t="s">
        <v>12</v>
      </c>
      <c r="J22" s="2" t="s">
        <v>549</v>
      </c>
      <c r="K22" s="2" t="s">
        <v>515</v>
      </c>
      <c r="L22" s="2" t="s">
        <v>18</v>
      </c>
      <c r="M22" s="2" t="s">
        <v>46</v>
      </c>
      <c r="N22" s="2">
        <v>1</v>
      </c>
      <c r="O22" s="2" t="s">
        <v>59</v>
      </c>
      <c r="P22" s="2">
        <v>22270</v>
      </c>
      <c r="Q22" s="2">
        <v>545</v>
      </c>
      <c r="R22" s="14">
        <f>Q22/P22*100</f>
        <v>2.4472384373596769</v>
      </c>
      <c r="S22" s="2">
        <v>-19.193999999999999</v>
      </c>
      <c r="T22" s="2">
        <v>15.8954</v>
      </c>
      <c r="U22" s="2" t="s">
        <v>465</v>
      </c>
    </row>
    <row r="23" spans="1:21" x14ac:dyDescent="0.25">
      <c r="A23" s="2">
        <v>7</v>
      </c>
      <c r="B23" s="2" t="s">
        <v>346</v>
      </c>
      <c r="C23" s="2">
        <v>2008</v>
      </c>
      <c r="D23" s="2">
        <v>2009</v>
      </c>
      <c r="E23" s="2" t="s">
        <v>35</v>
      </c>
      <c r="F23" s="2" t="s">
        <v>311</v>
      </c>
      <c r="G23" s="2" t="s">
        <v>467</v>
      </c>
      <c r="H23" s="2" t="s">
        <v>344</v>
      </c>
      <c r="I23" s="2" t="s">
        <v>12</v>
      </c>
      <c r="J23" s="2" t="s">
        <v>549</v>
      </c>
      <c r="K23" s="2" t="s">
        <v>515</v>
      </c>
      <c r="L23" s="2" t="s">
        <v>18</v>
      </c>
      <c r="M23" s="2" t="s">
        <v>46</v>
      </c>
      <c r="N23" s="2">
        <v>2</v>
      </c>
      <c r="O23" s="2" t="s">
        <v>59</v>
      </c>
      <c r="P23" s="2">
        <v>22270</v>
      </c>
      <c r="Q23" s="2">
        <v>835</v>
      </c>
      <c r="R23" s="14">
        <f>Q23/P23*100</f>
        <v>3.7494387067804218</v>
      </c>
      <c r="S23" s="2">
        <v>-19.159400000000002</v>
      </c>
      <c r="T23" s="2">
        <v>16.1387</v>
      </c>
      <c r="U23" s="2" t="s">
        <v>465</v>
      </c>
    </row>
    <row r="24" spans="1:21" x14ac:dyDescent="0.25">
      <c r="A24" s="2">
        <v>7</v>
      </c>
      <c r="B24" s="2" t="s">
        <v>346</v>
      </c>
      <c r="C24" s="2">
        <v>2008</v>
      </c>
      <c r="D24" s="2">
        <v>2009</v>
      </c>
      <c r="E24" s="2" t="s">
        <v>35</v>
      </c>
      <c r="F24" s="2" t="s">
        <v>311</v>
      </c>
      <c r="G24" s="2" t="s">
        <v>468</v>
      </c>
      <c r="H24" s="2" t="s">
        <v>344</v>
      </c>
      <c r="I24" s="2" t="s">
        <v>12</v>
      </c>
      <c r="J24" s="2" t="s">
        <v>549</v>
      </c>
      <c r="K24" s="2" t="s">
        <v>515</v>
      </c>
      <c r="L24" s="2" t="s">
        <v>18</v>
      </c>
      <c r="M24" s="2" t="s">
        <v>46</v>
      </c>
      <c r="N24" s="2">
        <v>6.6</v>
      </c>
      <c r="O24" s="2" t="s">
        <v>59</v>
      </c>
      <c r="P24" s="2">
        <v>22270</v>
      </c>
      <c r="Q24" s="2">
        <v>436</v>
      </c>
      <c r="R24" s="14">
        <f>Q24/P24*100</f>
        <v>1.9577907498877414</v>
      </c>
      <c r="S24" s="2">
        <v>-19.087</v>
      </c>
      <c r="T24" s="2" t="s">
        <v>626</v>
      </c>
      <c r="U24" s="2" t="s">
        <v>465</v>
      </c>
    </row>
    <row r="25" spans="1:21" x14ac:dyDescent="0.25">
      <c r="A25" s="2">
        <v>7</v>
      </c>
      <c r="B25" s="2" t="s">
        <v>346</v>
      </c>
      <c r="C25" s="2">
        <v>2008</v>
      </c>
      <c r="D25" s="2">
        <v>2009</v>
      </c>
      <c r="E25" s="2" t="s">
        <v>35</v>
      </c>
      <c r="F25" s="2" t="s">
        <v>311</v>
      </c>
      <c r="G25" s="2" t="s">
        <v>469</v>
      </c>
      <c r="H25" s="2" t="s">
        <v>344</v>
      </c>
      <c r="I25" s="2" t="s">
        <v>12</v>
      </c>
      <c r="J25" s="2" t="s">
        <v>549</v>
      </c>
      <c r="K25" s="2" t="s">
        <v>515</v>
      </c>
      <c r="L25" s="2" t="s">
        <v>18</v>
      </c>
      <c r="M25" s="2" t="s">
        <v>46</v>
      </c>
      <c r="N25" s="2">
        <v>2.6</v>
      </c>
      <c r="O25" s="2" t="s">
        <v>59</v>
      </c>
      <c r="P25" s="2">
        <v>22270</v>
      </c>
      <c r="Q25" s="2">
        <v>436</v>
      </c>
      <c r="R25" s="14">
        <f>Q25/P25*100</f>
        <v>1.9577907498877414</v>
      </c>
      <c r="S25" s="2">
        <v>-18.9392</v>
      </c>
      <c r="T25" s="2">
        <v>16.766300000000001</v>
      </c>
      <c r="U25" s="2" t="s">
        <v>465</v>
      </c>
    </row>
    <row r="26" spans="1:21" x14ac:dyDescent="0.25">
      <c r="A26" s="2">
        <v>8</v>
      </c>
      <c r="B26" s="2" t="s">
        <v>149</v>
      </c>
      <c r="C26" s="2">
        <v>2008</v>
      </c>
      <c r="D26" s="2">
        <v>2011</v>
      </c>
      <c r="E26" s="2" t="s">
        <v>15</v>
      </c>
      <c r="F26" s="2" t="s">
        <v>312</v>
      </c>
      <c r="G26" s="2" t="s">
        <v>376</v>
      </c>
      <c r="H26" s="2" t="s">
        <v>320</v>
      </c>
      <c r="I26" s="2" t="s">
        <v>488</v>
      </c>
      <c r="J26" s="2" t="s">
        <v>50</v>
      </c>
      <c r="K26" s="2" t="s">
        <v>547</v>
      </c>
      <c r="L26" s="2" t="s">
        <v>26</v>
      </c>
      <c r="M26" s="2" t="s">
        <v>136</v>
      </c>
      <c r="N26" s="2">
        <v>4.93</v>
      </c>
      <c r="O26" s="2" t="s">
        <v>59</v>
      </c>
      <c r="P26" s="2">
        <v>200</v>
      </c>
      <c r="Q26" s="2">
        <v>200</v>
      </c>
      <c r="R26" s="14">
        <f>Q26/P26*100</f>
        <v>100</v>
      </c>
      <c r="S26" s="17">
        <v>0.40439999999999998</v>
      </c>
      <c r="T26" s="17">
        <v>36.855899999999998</v>
      </c>
      <c r="U26" s="2" t="s">
        <v>152</v>
      </c>
    </row>
    <row r="27" spans="1:21" x14ac:dyDescent="0.25">
      <c r="A27" s="2">
        <v>9</v>
      </c>
      <c r="B27" s="2" t="s">
        <v>36</v>
      </c>
      <c r="C27" s="2" t="s">
        <v>40</v>
      </c>
      <c r="D27" s="2">
        <v>2011</v>
      </c>
      <c r="E27" s="2" t="s">
        <v>43</v>
      </c>
      <c r="F27" s="2" t="s">
        <v>494</v>
      </c>
      <c r="G27" s="2" t="s">
        <v>221</v>
      </c>
      <c r="H27" s="2" t="s">
        <v>317</v>
      </c>
      <c r="I27" s="2" t="s">
        <v>222</v>
      </c>
      <c r="J27" s="2" t="s">
        <v>50</v>
      </c>
      <c r="K27" s="2" t="s">
        <v>515</v>
      </c>
      <c r="L27" s="2" t="s">
        <v>113</v>
      </c>
      <c r="M27" s="2" t="s">
        <v>39</v>
      </c>
      <c r="N27" s="2">
        <v>2.4300000000000002</v>
      </c>
      <c r="O27" s="2" t="s">
        <v>59</v>
      </c>
      <c r="P27" s="2">
        <v>15814</v>
      </c>
      <c r="Q27" s="2">
        <v>15814</v>
      </c>
      <c r="R27" s="14">
        <f>Q27/P27*100</f>
        <v>100</v>
      </c>
      <c r="S27" s="2">
        <v>8.1019000000000005</v>
      </c>
      <c r="T27" s="2">
        <v>13.190770000000001</v>
      </c>
      <c r="U27" s="2" t="s">
        <v>41</v>
      </c>
    </row>
    <row r="28" spans="1:21" x14ac:dyDescent="0.25">
      <c r="A28" s="2">
        <v>9</v>
      </c>
      <c r="B28" s="2" t="s">
        <v>36</v>
      </c>
      <c r="C28" s="2" t="s">
        <v>40</v>
      </c>
      <c r="D28" s="2">
        <v>2011</v>
      </c>
      <c r="E28" s="2" t="s">
        <v>43</v>
      </c>
      <c r="F28" s="2" t="s">
        <v>494</v>
      </c>
      <c r="G28" s="2" t="s">
        <v>220</v>
      </c>
      <c r="H28" s="2" t="s">
        <v>317</v>
      </c>
      <c r="I28" s="2" t="s">
        <v>12</v>
      </c>
      <c r="J28" s="2" t="s">
        <v>549</v>
      </c>
      <c r="K28" s="2" t="s">
        <v>515</v>
      </c>
      <c r="L28" s="2" t="s">
        <v>18</v>
      </c>
      <c r="M28" s="2" t="s">
        <v>39</v>
      </c>
      <c r="N28" s="2">
        <v>2.75</v>
      </c>
      <c r="O28" s="2" t="s">
        <v>59</v>
      </c>
      <c r="P28" s="2">
        <v>7580</v>
      </c>
      <c r="Q28" s="2">
        <v>7580</v>
      </c>
      <c r="R28" s="14">
        <f>Q28/P28*100</f>
        <v>100</v>
      </c>
      <c r="S28" s="2">
        <v>8.3085000000000004</v>
      </c>
      <c r="T28" s="2">
        <v>14.066800000000001</v>
      </c>
      <c r="U28" s="2" t="s">
        <v>41</v>
      </c>
    </row>
    <row r="29" spans="1:21" x14ac:dyDescent="0.25">
      <c r="A29" s="2">
        <v>10</v>
      </c>
      <c r="B29" s="2" t="s">
        <v>363</v>
      </c>
      <c r="C29" s="2">
        <v>2005</v>
      </c>
      <c r="D29" s="2">
        <v>2011</v>
      </c>
      <c r="E29" s="2" t="s">
        <v>69</v>
      </c>
      <c r="F29" s="2" t="s">
        <v>312</v>
      </c>
      <c r="G29" s="2" t="s">
        <v>340</v>
      </c>
      <c r="H29" s="2" t="s">
        <v>314</v>
      </c>
      <c r="I29" s="2" t="s">
        <v>12</v>
      </c>
      <c r="J29" s="2" t="s">
        <v>549</v>
      </c>
      <c r="K29" s="2" t="s">
        <v>515</v>
      </c>
      <c r="L29" s="2" t="s">
        <v>18</v>
      </c>
      <c r="M29" s="2" t="s">
        <v>289</v>
      </c>
      <c r="N29" s="2">
        <v>18</v>
      </c>
      <c r="O29" s="2" t="s">
        <v>129</v>
      </c>
      <c r="P29" s="2">
        <v>14750</v>
      </c>
      <c r="Q29" s="2">
        <v>2492</v>
      </c>
      <c r="R29" s="14">
        <f>Q29/P29*100</f>
        <v>16.89491525423729</v>
      </c>
      <c r="S29" s="2">
        <v>-2.7161</v>
      </c>
      <c r="T29" s="2">
        <v>35.1736</v>
      </c>
      <c r="U29" s="2" t="s">
        <v>291</v>
      </c>
    </row>
    <row r="30" spans="1:21" x14ac:dyDescent="0.25">
      <c r="A30" s="2">
        <v>11</v>
      </c>
      <c r="B30" s="2" t="s">
        <v>237</v>
      </c>
      <c r="C30" s="2" t="s">
        <v>53</v>
      </c>
      <c r="D30" s="2">
        <v>2013</v>
      </c>
      <c r="E30" s="2" t="s">
        <v>23</v>
      </c>
      <c r="F30" s="2" t="s">
        <v>311</v>
      </c>
      <c r="G30" s="2" t="s">
        <v>539</v>
      </c>
      <c r="H30" s="2" t="s">
        <v>592</v>
      </c>
      <c r="I30" s="2" t="s">
        <v>25</v>
      </c>
      <c r="J30" s="2" t="s">
        <v>550</v>
      </c>
      <c r="K30" s="2" t="s">
        <v>548</v>
      </c>
      <c r="L30" s="2" t="s">
        <v>26</v>
      </c>
      <c r="M30" s="2" t="s">
        <v>46</v>
      </c>
      <c r="N30" s="2">
        <v>14.4</v>
      </c>
      <c r="O30" s="2" t="s">
        <v>98</v>
      </c>
      <c r="P30" s="2">
        <v>5000</v>
      </c>
      <c r="Q30" s="2">
        <v>509</v>
      </c>
      <c r="R30" s="14">
        <f>Q30/P30*100</f>
        <v>10.18</v>
      </c>
      <c r="S30" s="2">
        <v>-19.394300000000001</v>
      </c>
      <c r="T30" s="2">
        <v>23.680299999999999</v>
      </c>
      <c r="U30" s="2" t="s">
        <v>243</v>
      </c>
    </row>
    <row r="31" spans="1:21" x14ac:dyDescent="0.25">
      <c r="A31" s="2">
        <v>12</v>
      </c>
      <c r="B31" s="2" t="s">
        <v>114</v>
      </c>
      <c r="C31" s="2">
        <v>2009</v>
      </c>
      <c r="D31" s="2">
        <v>2014</v>
      </c>
      <c r="E31" s="2" t="s">
        <v>115</v>
      </c>
      <c r="F31" s="2" t="s">
        <v>312</v>
      </c>
      <c r="G31" s="2" t="s">
        <v>328</v>
      </c>
      <c r="H31" s="2" t="s">
        <v>116</v>
      </c>
      <c r="I31" s="2" t="s">
        <v>12</v>
      </c>
      <c r="J31" s="2" t="s">
        <v>549</v>
      </c>
      <c r="K31" s="2" t="s">
        <v>515</v>
      </c>
      <c r="L31" s="2" t="s">
        <v>18</v>
      </c>
      <c r="M31" s="2" t="s">
        <v>46</v>
      </c>
      <c r="N31" s="4" t="s">
        <v>451</v>
      </c>
      <c r="O31" s="2" t="s">
        <v>98</v>
      </c>
      <c r="P31" s="2">
        <v>436</v>
      </c>
      <c r="Q31" s="2">
        <v>155</v>
      </c>
      <c r="R31" s="14">
        <f>Q31/P31*100</f>
        <v>35.550458715596328</v>
      </c>
      <c r="S31" s="2">
        <v>5.9335000000000004</v>
      </c>
      <c r="T31" s="2">
        <v>37.681199999999997</v>
      </c>
      <c r="U31" s="2" t="s">
        <v>118</v>
      </c>
    </row>
    <row r="32" spans="1:21" x14ac:dyDescent="0.25">
      <c r="A32" s="2">
        <v>12</v>
      </c>
      <c r="B32" s="2" t="s">
        <v>114</v>
      </c>
      <c r="C32" s="2">
        <v>2011</v>
      </c>
      <c r="D32" s="2">
        <v>2013</v>
      </c>
      <c r="E32" s="2" t="s">
        <v>115</v>
      </c>
      <c r="F32" s="2" t="s">
        <v>312</v>
      </c>
      <c r="G32" s="2" t="s">
        <v>447</v>
      </c>
      <c r="H32" s="2" t="s">
        <v>448</v>
      </c>
      <c r="I32" s="2" t="s">
        <v>166</v>
      </c>
      <c r="J32" s="2" t="s">
        <v>50</v>
      </c>
      <c r="K32" s="2" t="s">
        <v>600</v>
      </c>
      <c r="L32" s="2" t="s">
        <v>449</v>
      </c>
      <c r="M32" s="2" t="s">
        <v>46</v>
      </c>
      <c r="N32" s="2">
        <v>52</v>
      </c>
      <c r="O32" s="2" t="s">
        <v>98</v>
      </c>
      <c r="P32" s="2" t="s">
        <v>50</v>
      </c>
      <c r="Q32" s="2">
        <v>271</v>
      </c>
      <c r="R32" s="14" t="s">
        <v>50</v>
      </c>
      <c r="S32" s="2">
        <v>13.776300000000001</v>
      </c>
      <c r="T32" s="2">
        <v>39.585700000000003</v>
      </c>
      <c r="U32" s="2" t="s">
        <v>450</v>
      </c>
    </row>
    <row r="33" spans="1:21" x14ac:dyDescent="0.25">
      <c r="A33" s="2">
        <v>13</v>
      </c>
      <c r="B33" s="2" t="s">
        <v>387</v>
      </c>
      <c r="C33" s="2" t="s">
        <v>34</v>
      </c>
      <c r="D33" s="2">
        <v>2014</v>
      </c>
      <c r="E33" s="2" t="s">
        <v>23</v>
      </c>
      <c r="F33" s="2" t="s">
        <v>311</v>
      </c>
      <c r="G33" s="2" t="s">
        <v>389</v>
      </c>
      <c r="H33" s="2" t="s">
        <v>77</v>
      </c>
      <c r="I33" s="2" t="s">
        <v>390</v>
      </c>
      <c r="J33" s="2" t="s">
        <v>550</v>
      </c>
      <c r="K33" s="2" t="s">
        <v>548</v>
      </c>
      <c r="L33" s="2" t="s">
        <v>383</v>
      </c>
      <c r="M33" s="2" t="s">
        <v>388</v>
      </c>
      <c r="N33" s="2">
        <v>0.1</v>
      </c>
      <c r="O33" s="2" t="s">
        <v>59</v>
      </c>
      <c r="P33" s="2">
        <v>38000</v>
      </c>
      <c r="Q33" s="2" t="s">
        <v>34</v>
      </c>
      <c r="R33" s="14" t="s">
        <v>50</v>
      </c>
      <c r="S33" s="6">
        <v>-25.3582</v>
      </c>
      <c r="T33" s="6">
        <v>21.034600000000001</v>
      </c>
      <c r="U33" s="2" t="s">
        <v>391</v>
      </c>
    </row>
    <row r="34" spans="1:21" x14ac:dyDescent="0.25">
      <c r="A34" s="2">
        <v>14</v>
      </c>
      <c r="B34" s="2" t="s">
        <v>42</v>
      </c>
      <c r="C34" s="2" t="s">
        <v>45</v>
      </c>
      <c r="D34" s="2">
        <v>2014</v>
      </c>
      <c r="E34" s="2" t="s">
        <v>44</v>
      </c>
      <c r="F34" s="2" t="s">
        <v>311</v>
      </c>
      <c r="G34" s="2" t="s">
        <v>530</v>
      </c>
      <c r="H34" s="2" t="s">
        <v>316</v>
      </c>
      <c r="I34" s="2" t="s">
        <v>12</v>
      </c>
      <c r="J34" s="2" t="s">
        <v>549</v>
      </c>
      <c r="K34" s="2" t="s">
        <v>515</v>
      </c>
      <c r="L34" s="2" t="s">
        <v>18</v>
      </c>
      <c r="M34" s="2" t="s">
        <v>46</v>
      </c>
      <c r="N34" s="2">
        <v>8.06</v>
      </c>
      <c r="O34" s="2" t="s">
        <v>129</v>
      </c>
      <c r="P34" s="2">
        <v>4963</v>
      </c>
      <c r="Q34" s="2">
        <v>2262</v>
      </c>
      <c r="R34" s="14">
        <f>Q34/P34*100</f>
        <v>45.577271811404394</v>
      </c>
      <c r="S34" s="2">
        <v>-21.805199999999999</v>
      </c>
      <c r="T34" s="2">
        <v>31.7195</v>
      </c>
      <c r="U34" s="2" t="s">
        <v>47</v>
      </c>
    </row>
    <row r="35" spans="1:21" x14ac:dyDescent="0.25">
      <c r="A35" s="2">
        <v>14</v>
      </c>
      <c r="B35" s="2" t="s">
        <v>42</v>
      </c>
      <c r="C35" s="2" t="s">
        <v>45</v>
      </c>
      <c r="D35" s="2">
        <v>2014</v>
      </c>
      <c r="E35" s="2" t="s">
        <v>44</v>
      </c>
      <c r="F35" s="2" t="s">
        <v>311</v>
      </c>
      <c r="G35" s="2" t="s">
        <v>604</v>
      </c>
      <c r="H35" s="2" t="s">
        <v>605</v>
      </c>
      <c r="I35" s="2" t="s">
        <v>248</v>
      </c>
      <c r="J35" s="2" t="s">
        <v>50</v>
      </c>
      <c r="K35" s="2" t="s">
        <v>515</v>
      </c>
      <c r="L35" s="2" t="s">
        <v>113</v>
      </c>
      <c r="M35" s="2" t="s">
        <v>46</v>
      </c>
      <c r="N35" s="2">
        <v>10.82</v>
      </c>
      <c r="O35" s="2" t="s">
        <v>129</v>
      </c>
      <c r="P35" s="2">
        <v>416</v>
      </c>
      <c r="Q35" s="2">
        <v>416</v>
      </c>
      <c r="R35" s="14">
        <f>Q35/P35*100</f>
        <v>100</v>
      </c>
      <c r="S35" s="2">
        <v>-21.9558</v>
      </c>
      <c r="T35" s="2">
        <v>29.114560000000001</v>
      </c>
      <c r="U35" s="2" t="s">
        <v>47</v>
      </c>
    </row>
    <row r="36" spans="1:21" x14ac:dyDescent="0.25">
      <c r="A36" s="2">
        <v>15</v>
      </c>
      <c r="B36" s="2" t="s">
        <v>368</v>
      </c>
      <c r="C36" s="2">
        <v>2009</v>
      </c>
      <c r="D36" s="2">
        <v>2014</v>
      </c>
      <c r="E36" s="2" t="s">
        <v>30</v>
      </c>
      <c r="F36" s="2" t="s">
        <v>312</v>
      </c>
      <c r="G36" s="2" t="s">
        <v>370</v>
      </c>
      <c r="H36" s="2" t="s">
        <v>513</v>
      </c>
      <c r="I36" s="2" t="s">
        <v>12</v>
      </c>
      <c r="J36" s="2" t="s">
        <v>549</v>
      </c>
      <c r="K36" s="2" t="s">
        <v>515</v>
      </c>
      <c r="L36" s="2" t="s">
        <v>18</v>
      </c>
      <c r="M36" s="2" t="s">
        <v>46</v>
      </c>
      <c r="N36" s="13">
        <f>75/1442*100</f>
        <v>5.2011095700416083</v>
      </c>
      <c r="O36" s="2" t="s">
        <v>129</v>
      </c>
      <c r="P36" s="2">
        <v>1442</v>
      </c>
      <c r="Q36" s="2">
        <v>184</v>
      </c>
      <c r="R36" s="14">
        <f>Q36/P36*100</f>
        <v>12.76005547850208</v>
      </c>
      <c r="S36" s="2">
        <v>3.8496000000000001</v>
      </c>
      <c r="T36" s="2">
        <v>33.7547</v>
      </c>
      <c r="U36" s="2" t="s">
        <v>371</v>
      </c>
    </row>
    <row r="37" spans="1:21" x14ac:dyDescent="0.25">
      <c r="A37" s="2">
        <v>15</v>
      </c>
      <c r="B37" s="2" t="s">
        <v>368</v>
      </c>
      <c r="C37" s="2">
        <v>2009</v>
      </c>
      <c r="D37" s="2">
        <v>2014</v>
      </c>
      <c r="E37" s="2" t="s">
        <v>30</v>
      </c>
      <c r="F37" s="2" t="s">
        <v>312</v>
      </c>
      <c r="G37" s="2" t="s">
        <v>516</v>
      </c>
      <c r="H37" s="2" t="s">
        <v>369</v>
      </c>
      <c r="I37" s="2" t="s">
        <v>12</v>
      </c>
      <c r="J37" s="2" t="s">
        <v>549</v>
      </c>
      <c r="K37" s="2" t="s">
        <v>515</v>
      </c>
      <c r="L37" s="2" t="s">
        <v>18</v>
      </c>
      <c r="M37" s="2" t="s">
        <v>46</v>
      </c>
      <c r="N37" s="2">
        <v>0.75</v>
      </c>
      <c r="O37" s="2" t="s">
        <v>129</v>
      </c>
      <c r="P37" s="2">
        <v>5045</v>
      </c>
      <c r="Q37" s="2">
        <v>1249</v>
      </c>
      <c r="R37" s="14">
        <f>Q37/P37*100</f>
        <v>24.757185332011893</v>
      </c>
      <c r="S37" s="2">
        <v>1.9289000000000001</v>
      </c>
      <c r="T37" s="2">
        <v>31.664400000000001</v>
      </c>
      <c r="U37" s="2" t="s">
        <v>371</v>
      </c>
    </row>
    <row r="38" spans="1:21" x14ac:dyDescent="0.25">
      <c r="A38" s="2">
        <v>15</v>
      </c>
      <c r="B38" s="2" t="s">
        <v>368</v>
      </c>
      <c r="C38" s="2">
        <v>2008</v>
      </c>
      <c r="D38" s="2">
        <v>2014</v>
      </c>
      <c r="E38" s="2" t="s">
        <v>30</v>
      </c>
      <c r="F38" s="2" t="s">
        <v>312</v>
      </c>
      <c r="G38" s="2" t="s">
        <v>517</v>
      </c>
      <c r="H38" s="2" t="s">
        <v>32</v>
      </c>
      <c r="I38" s="2" t="s">
        <v>335</v>
      </c>
      <c r="J38" s="2" t="s">
        <v>50</v>
      </c>
      <c r="K38" s="2" t="s">
        <v>515</v>
      </c>
      <c r="L38" s="2" t="s">
        <v>18</v>
      </c>
      <c r="M38" s="2" t="s">
        <v>46</v>
      </c>
      <c r="N38" s="2">
        <v>8.8000000000000007</v>
      </c>
      <c r="O38" s="2" t="s">
        <v>129</v>
      </c>
      <c r="P38" s="2">
        <v>2401</v>
      </c>
      <c r="Q38" s="2">
        <v>607</v>
      </c>
      <c r="R38" s="14">
        <f>Q38/P38*100</f>
        <v>25.281132861307785</v>
      </c>
      <c r="S38" s="2">
        <v>-0.1641</v>
      </c>
      <c r="T38" s="2">
        <v>30.020299999999999</v>
      </c>
      <c r="U38" s="2" t="s">
        <v>371</v>
      </c>
    </row>
    <row r="39" spans="1:21" x14ac:dyDescent="0.25">
      <c r="A39" s="2">
        <v>16</v>
      </c>
      <c r="B39" s="2" t="s">
        <v>48</v>
      </c>
      <c r="C39" s="2">
        <v>2007</v>
      </c>
      <c r="D39" s="2">
        <v>2014</v>
      </c>
      <c r="E39" s="2" t="s">
        <v>493</v>
      </c>
      <c r="F39" s="2" t="s">
        <v>494</v>
      </c>
      <c r="G39" s="2" t="s">
        <v>496</v>
      </c>
      <c r="H39" s="2" t="s">
        <v>495</v>
      </c>
      <c r="I39" s="2" t="s">
        <v>12</v>
      </c>
      <c r="J39" s="2" t="s">
        <v>549</v>
      </c>
      <c r="K39" s="2" t="s">
        <v>515</v>
      </c>
      <c r="L39" s="2" t="s">
        <v>18</v>
      </c>
      <c r="M39" s="2" t="s">
        <v>492</v>
      </c>
      <c r="N39" s="2">
        <v>15.89</v>
      </c>
      <c r="O39" s="2" t="s">
        <v>59</v>
      </c>
      <c r="P39" s="2">
        <v>13600</v>
      </c>
      <c r="Q39" s="2">
        <v>554</v>
      </c>
      <c r="R39" s="14">
        <f>Q39/P39*100</f>
        <v>4.0735294117647056</v>
      </c>
      <c r="S39" s="2">
        <v>1.3117000000000001</v>
      </c>
      <c r="T39" s="2">
        <v>14.841100000000001</v>
      </c>
      <c r="U39" s="2" t="s">
        <v>497</v>
      </c>
    </row>
    <row r="40" spans="1:21" x14ac:dyDescent="0.25">
      <c r="A40" s="2">
        <v>17</v>
      </c>
      <c r="B40" s="2" t="s">
        <v>225</v>
      </c>
      <c r="C40" s="2" t="s">
        <v>34</v>
      </c>
      <c r="D40" s="2">
        <v>2015</v>
      </c>
      <c r="E40" s="2" t="s">
        <v>43</v>
      </c>
      <c r="F40" s="2" t="s">
        <v>494</v>
      </c>
      <c r="G40" s="2" t="s">
        <v>230</v>
      </c>
      <c r="H40" s="2" t="s">
        <v>317</v>
      </c>
      <c r="I40" s="2" t="s">
        <v>12</v>
      </c>
      <c r="J40" s="2" t="s">
        <v>549</v>
      </c>
      <c r="K40" s="2" t="s">
        <v>515</v>
      </c>
      <c r="L40" s="2" t="s">
        <v>18</v>
      </c>
      <c r="M40" s="2" t="s">
        <v>39</v>
      </c>
      <c r="N40" s="2">
        <v>6.39</v>
      </c>
      <c r="O40" s="2" t="s">
        <v>129</v>
      </c>
      <c r="P40" s="2">
        <v>7300</v>
      </c>
      <c r="Q40" s="2">
        <v>7300</v>
      </c>
      <c r="R40" s="14">
        <f>Q40/P40*100</f>
        <v>100</v>
      </c>
      <c r="S40" s="2">
        <v>8.3684999999999992</v>
      </c>
      <c r="T40" s="2">
        <v>13.868</v>
      </c>
      <c r="U40" s="2" t="s">
        <v>64</v>
      </c>
    </row>
    <row r="41" spans="1:21" x14ac:dyDescent="0.25">
      <c r="A41" s="2">
        <v>17</v>
      </c>
      <c r="B41" s="2" t="s">
        <v>225</v>
      </c>
      <c r="C41" s="2" t="s">
        <v>34</v>
      </c>
      <c r="D41" s="2">
        <v>2015</v>
      </c>
      <c r="E41" s="2" t="s">
        <v>43</v>
      </c>
      <c r="F41" s="2" t="s">
        <v>494</v>
      </c>
      <c r="G41" s="2" t="s">
        <v>229</v>
      </c>
      <c r="H41" s="2" t="s">
        <v>317</v>
      </c>
      <c r="I41" s="2" t="s">
        <v>37</v>
      </c>
      <c r="J41" s="2" t="s">
        <v>549</v>
      </c>
      <c r="K41" s="2" t="s">
        <v>515</v>
      </c>
      <c r="L41" s="2" t="s">
        <v>38</v>
      </c>
      <c r="M41" s="2" t="s">
        <v>39</v>
      </c>
      <c r="N41" s="2">
        <v>5.69</v>
      </c>
      <c r="O41" s="2" t="s">
        <v>59</v>
      </c>
      <c r="P41" s="2">
        <v>24204</v>
      </c>
      <c r="Q41" s="2">
        <v>24204</v>
      </c>
      <c r="R41" s="14">
        <f>Q41/P41*100</f>
        <v>100</v>
      </c>
      <c r="S41" s="2">
        <v>8.3684999999999992</v>
      </c>
      <c r="T41" s="2">
        <v>13.868</v>
      </c>
      <c r="U41" s="2" t="s">
        <v>64</v>
      </c>
    </row>
    <row r="42" spans="1:21" x14ac:dyDescent="0.25">
      <c r="A42" s="2">
        <v>17</v>
      </c>
      <c r="B42" s="2" t="s">
        <v>225</v>
      </c>
      <c r="C42" s="2" t="s">
        <v>34</v>
      </c>
      <c r="D42" s="2">
        <v>2015</v>
      </c>
      <c r="E42" s="2" t="s">
        <v>43</v>
      </c>
      <c r="F42" s="2" t="s">
        <v>494</v>
      </c>
      <c r="G42" s="2" t="s">
        <v>231</v>
      </c>
      <c r="H42" s="2" t="s">
        <v>317</v>
      </c>
      <c r="I42" s="2" t="s">
        <v>222</v>
      </c>
      <c r="J42" s="2" t="s">
        <v>50</v>
      </c>
      <c r="K42" s="2" t="s">
        <v>515</v>
      </c>
      <c r="L42" s="2" t="s">
        <v>113</v>
      </c>
      <c r="M42" s="2" t="s">
        <v>39</v>
      </c>
      <c r="N42" s="2">
        <v>5.49</v>
      </c>
      <c r="O42" s="2" t="s">
        <v>129</v>
      </c>
      <c r="P42" s="2">
        <v>16904</v>
      </c>
      <c r="Q42" s="2">
        <v>16904</v>
      </c>
      <c r="R42" s="14">
        <f>Q42/P42*100</f>
        <v>100</v>
      </c>
      <c r="S42" s="2">
        <v>8.3684999999999992</v>
      </c>
      <c r="T42" s="2">
        <v>13.868</v>
      </c>
      <c r="U42" s="2" t="s">
        <v>64</v>
      </c>
    </row>
    <row r="43" spans="1:21" x14ac:dyDescent="0.25">
      <c r="A43" s="2">
        <v>17</v>
      </c>
      <c r="B43" s="2" t="s">
        <v>225</v>
      </c>
      <c r="C43" s="2" t="s">
        <v>34</v>
      </c>
      <c r="D43" s="2">
        <v>2015</v>
      </c>
      <c r="E43" s="2" t="s">
        <v>43</v>
      </c>
      <c r="F43" s="2" t="s">
        <v>494</v>
      </c>
      <c r="G43" s="2" t="s">
        <v>227</v>
      </c>
      <c r="H43" s="2" t="s">
        <v>317</v>
      </c>
      <c r="I43" s="2" t="s">
        <v>222</v>
      </c>
      <c r="J43" s="2" t="s">
        <v>50</v>
      </c>
      <c r="K43" s="2" t="s">
        <v>515</v>
      </c>
      <c r="L43" s="2" t="s">
        <v>113</v>
      </c>
      <c r="M43" s="2" t="s">
        <v>39</v>
      </c>
      <c r="N43" s="2">
        <v>3.85</v>
      </c>
      <c r="O43" s="2" t="s">
        <v>129</v>
      </c>
      <c r="P43" s="2">
        <v>6388</v>
      </c>
      <c r="Q43" s="2">
        <v>6388</v>
      </c>
      <c r="R43" s="14">
        <f>Q43/P43*100</f>
        <v>100</v>
      </c>
      <c r="S43" s="2">
        <v>8.3684999999999992</v>
      </c>
      <c r="T43" s="2">
        <v>13.868</v>
      </c>
      <c r="U43" s="2" t="s">
        <v>64</v>
      </c>
    </row>
    <row r="44" spans="1:21" x14ac:dyDescent="0.25">
      <c r="A44" s="2">
        <v>17</v>
      </c>
      <c r="B44" s="2" t="s">
        <v>225</v>
      </c>
      <c r="C44" s="2" t="s">
        <v>34</v>
      </c>
      <c r="D44" s="2">
        <v>2015</v>
      </c>
      <c r="E44" s="2" t="s">
        <v>43</v>
      </c>
      <c r="F44" s="2" t="s">
        <v>494</v>
      </c>
      <c r="G44" s="2" t="s">
        <v>228</v>
      </c>
      <c r="H44" s="2" t="s">
        <v>317</v>
      </c>
      <c r="I44" s="2" t="s">
        <v>222</v>
      </c>
      <c r="J44" s="2" t="s">
        <v>50</v>
      </c>
      <c r="K44" s="2" t="s">
        <v>515</v>
      </c>
      <c r="L44" s="2" t="s">
        <v>113</v>
      </c>
      <c r="M44" s="2" t="s">
        <v>39</v>
      </c>
      <c r="N44" s="2">
        <v>5.1100000000000003</v>
      </c>
      <c r="O44" s="2" t="s">
        <v>129</v>
      </c>
      <c r="P44" s="2">
        <v>9739</v>
      </c>
      <c r="Q44" s="2">
        <v>9739</v>
      </c>
      <c r="R44" s="14">
        <f>Q44/P44*100</f>
        <v>100</v>
      </c>
      <c r="S44" s="2">
        <v>8.6420999999999992</v>
      </c>
      <c r="T44" s="2">
        <v>14.5655</v>
      </c>
      <c r="U44" s="2" t="s">
        <v>64</v>
      </c>
    </row>
    <row r="45" spans="1:21" x14ac:dyDescent="0.25">
      <c r="A45" s="2">
        <v>17</v>
      </c>
      <c r="B45" s="2" t="s">
        <v>225</v>
      </c>
      <c r="C45" s="2" t="s">
        <v>34</v>
      </c>
      <c r="D45" s="2">
        <v>2015</v>
      </c>
      <c r="E45" s="2" t="s">
        <v>43</v>
      </c>
      <c r="F45" s="2" t="s">
        <v>494</v>
      </c>
      <c r="G45" s="2" t="s">
        <v>226</v>
      </c>
      <c r="H45" s="2" t="s">
        <v>317</v>
      </c>
      <c r="I45" s="2" t="s">
        <v>222</v>
      </c>
      <c r="J45" s="2" t="s">
        <v>50</v>
      </c>
      <c r="K45" s="2" t="s">
        <v>515</v>
      </c>
      <c r="L45" s="2" t="s">
        <v>113</v>
      </c>
      <c r="M45" s="2" t="s">
        <v>39</v>
      </c>
      <c r="N45" s="2">
        <v>8.75</v>
      </c>
      <c r="O45" s="2" t="s">
        <v>129</v>
      </c>
      <c r="P45" s="2">
        <v>8077</v>
      </c>
      <c r="Q45" s="2">
        <v>8077</v>
      </c>
      <c r="R45" s="14">
        <f>Q45/P45*100</f>
        <v>100</v>
      </c>
      <c r="S45" s="2">
        <v>8.1935000000000002</v>
      </c>
      <c r="T45" s="2">
        <v>12.7135</v>
      </c>
      <c r="U45" s="2" t="s">
        <v>64</v>
      </c>
    </row>
    <row r="46" spans="1:21" x14ac:dyDescent="0.25">
      <c r="A46" s="2">
        <v>18</v>
      </c>
      <c r="B46" s="2" t="s">
        <v>114</v>
      </c>
      <c r="C46" s="2" t="s">
        <v>34</v>
      </c>
      <c r="D46" s="2">
        <v>2015</v>
      </c>
      <c r="E46" s="2" t="s">
        <v>115</v>
      </c>
      <c r="F46" s="2" t="s">
        <v>312</v>
      </c>
      <c r="G46" s="2" t="s">
        <v>473</v>
      </c>
      <c r="H46" s="2" t="s">
        <v>448</v>
      </c>
      <c r="I46" s="2" t="s">
        <v>166</v>
      </c>
      <c r="J46" s="2" t="s">
        <v>50</v>
      </c>
      <c r="K46" s="2" t="s">
        <v>600</v>
      </c>
      <c r="L46" s="2" t="s">
        <v>449</v>
      </c>
      <c r="M46" s="2" t="s">
        <v>46</v>
      </c>
      <c r="N46" s="2">
        <v>54</v>
      </c>
      <c r="O46" s="2" t="s">
        <v>98</v>
      </c>
      <c r="P46" s="2" t="s">
        <v>50</v>
      </c>
      <c r="Q46" s="2">
        <v>1600</v>
      </c>
      <c r="R46" s="14" t="s">
        <v>50</v>
      </c>
      <c r="S46" s="2">
        <v>13.976599999999999</v>
      </c>
      <c r="T46" s="2">
        <v>38.313200000000002</v>
      </c>
      <c r="U46" s="2" t="s">
        <v>474</v>
      </c>
    </row>
    <row r="47" spans="1:21" x14ac:dyDescent="0.25">
      <c r="A47" s="2">
        <v>19</v>
      </c>
      <c r="B47" s="2" t="s">
        <v>99</v>
      </c>
      <c r="C47" s="2">
        <v>2008</v>
      </c>
      <c r="D47" s="2">
        <v>2016</v>
      </c>
      <c r="E47" s="2" t="s">
        <v>76</v>
      </c>
      <c r="F47" s="2" t="s">
        <v>311</v>
      </c>
      <c r="G47" s="2" t="s">
        <v>432</v>
      </c>
      <c r="H47" s="2" t="s">
        <v>431</v>
      </c>
      <c r="I47" s="2" t="s">
        <v>12</v>
      </c>
      <c r="J47" s="2" t="s">
        <v>50</v>
      </c>
      <c r="K47" s="2" t="s">
        <v>515</v>
      </c>
      <c r="L47" s="2" t="s">
        <v>18</v>
      </c>
      <c r="M47" s="2" t="s">
        <v>46</v>
      </c>
      <c r="N47" s="2">
        <v>10.47</v>
      </c>
      <c r="O47" s="2" t="s">
        <v>129</v>
      </c>
      <c r="P47" s="2">
        <v>19485</v>
      </c>
      <c r="Q47" s="2">
        <v>468</v>
      </c>
      <c r="R47" s="14">
        <f>Q47/P47*100</f>
        <v>2.401847575057737</v>
      </c>
      <c r="S47" s="2">
        <v>-25.446200000000001</v>
      </c>
      <c r="T47" s="2">
        <v>31.413399999999999</v>
      </c>
      <c r="U47" s="2" t="s">
        <v>442</v>
      </c>
    </row>
    <row r="48" spans="1:21" x14ac:dyDescent="0.25">
      <c r="A48" s="2">
        <v>19</v>
      </c>
      <c r="B48" s="2" t="s">
        <v>99</v>
      </c>
      <c r="C48" s="2">
        <v>2008</v>
      </c>
      <c r="D48" s="2">
        <v>2016</v>
      </c>
      <c r="E48" s="2" t="s">
        <v>76</v>
      </c>
      <c r="F48" s="2" t="s">
        <v>311</v>
      </c>
      <c r="G48" s="2" t="s">
        <v>433</v>
      </c>
      <c r="H48" s="2" t="s">
        <v>431</v>
      </c>
      <c r="I48" s="2" t="s">
        <v>12</v>
      </c>
      <c r="J48" s="2" t="s">
        <v>50</v>
      </c>
      <c r="K48" s="2" t="s">
        <v>515</v>
      </c>
      <c r="L48" s="2" t="s">
        <v>18</v>
      </c>
      <c r="M48" s="2" t="s">
        <v>46</v>
      </c>
      <c r="N48" s="2">
        <v>17.43</v>
      </c>
      <c r="O48" s="2" t="s">
        <v>129</v>
      </c>
      <c r="P48" s="2">
        <v>19485</v>
      </c>
      <c r="Q48" s="2">
        <v>3333</v>
      </c>
      <c r="R48" s="14">
        <f>Q48/P48*100</f>
        <v>17.10546574287914</v>
      </c>
      <c r="S48" s="2">
        <v>-25.1218</v>
      </c>
      <c r="T48" s="2">
        <v>31.456700000000001</v>
      </c>
      <c r="U48" s="2" t="s">
        <v>442</v>
      </c>
    </row>
    <row r="49" spans="1:21" x14ac:dyDescent="0.25">
      <c r="A49" s="2">
        <v>19</v>
      </c>
      <c r="B49" s="2" t="s">
        <v>99</v>
      </c>
      <c r="C49" s="2">
        <v>2008</v>
      </c>
      <c r="D49" s="2">
        <v>2016</v>
      </c>
      <c r="E49" s="2" t="s">
        <v>76</v>
      </c>
      <c r="F49" s="2" t="s">
        <v>311</v>
      </c>
      <c r="G49" s="2" t="s">
        <v>434</v>
      </c>
      <c r="H49" s="2" t="s">
        <v>431</v>
      </c>
      <c r="I49" s="2" t="s">
        <v>12</v>
      </c>
      <c r="J49" s="2" t="s">
        <v>50</v>
      </c>
      <c r="K49" s="2" t="s">
        <v>515</v>
      </c>
      <c r="L49" s="2" t="s">
        <v>18</v>
      </c>
      <c r="M49" s="2" t="s">
        <v>46</v>
      </c>
      <c r="N49" s="2">
        <v>27.47</v>
      </c>
      <c r="O49" s="2" t="s">
        <v>129</v>
      </c>
      <c r="P49" s="2">
        <v>19485</v>
      </c>
      <c r="Q49" s="2">
        <v>1926</v>
      </c>
      <c r="R49" s="14">
        <f>Q49/P49*100</f>
        <v>9.884526558891455</v>
      </c>
      <c r="S49" s="2">
        <v>-25.059100000000001</v>
      </c>
      <c r="T49" s="2">
        <v>31.6981</v>
      </c>
      <c r="U49" s="2" t="s">
        <v>442</v>
      </c>
    </row>
    <row r="50" spans="1:21" x14ac:dyDescent="0.25">
      <c r="A50" s="2">
        <v>19</v>
      </c>
      <c r="B50" s="2" t="s">
        <v>99</v>
      </c>
      <c r="C50" s="2">
        <v>2008</v>
      </c>
      <c r="D50" s="2">
        <v>2016</v>
      </c>
      <c r="E50" s="2" t="s">
        <v>76</v>
      </c>
      <c r="F50" s="2" t="s">
        <v>311</v>
      </c>
      <c r="G50" s="2" t="s">
        <v>435</v>
      </c>
      <c r="H50" s="2" t="s">
        <v>431</v>
      </c>
      <c r="I50" s="2" t="s">
        <v>12</v>
      </c>
      <c r="J50" s="2" t="s">
        <v>50</v>
      </c>
      <c r="K50" s="2" t="s">
        <v>515</v>
      </c>
      <c r="L50" s="2" t="s">
        <v>18</v>
      </c>
      <c r="M50" s="2" t="s">
        <v>46</v>
      </c>
      <c r="N50" s="2">
        <v>16.440000000000001</v>
      </c>
      <c r="O50" s="2" t="s">
        <v>129</v>
      </c>
      <c r="P50" s="2">
        <v>19485</v>
      </c>
      <c r="Q50" s="2">
        <v>3911</v>
      </c>
      <c r="R50" s="14">
        <f>Q50/P50*100</f>
        <v>20.071850141134206</v>
      </c>
      <c r="S50" s="2">
        <v>-23.831</v>
      </c>
      <c r="T50" s="2">
        <v>31.298500000000001</v>
      </c>
      <c r="U50" s="2" t="s">
        <v>442</v>
      </c>
    </row>
    <row r="51" spans="1:21" x14ac:dyDescent="0.25">
      <c r="A51" s="2">
        <v>19</v>
      </c>
      <c r="B51" s="2" t="s">
        <v>99</v>
      </c>
      <c r="C51" s="2">
        <v>2008</v>
      </c>
      <c r="D51" s="2">
        <v>2016</v>
      </c>
      <c r="E51" s="2" t="s">
        <v>76</v>
      </c>
      <c r="F51" s="2" t="s">
        <v>311</v>
      </c>
      <c r="G51" s="2" t="s">
        <v>436</v>
      </c>
      <c r="H51" s="2" t="s">
        <v>431</v>
      </c>
      <c r="I51" s="2" t="s">
        <v>12</v>
      </c>
      <c r="J51" s="2" t="s">
        <v>50</v>
      </c>
      <c r="K51" s="2" t="s">
        <v>515</v>
      </c>
      <c r="L51" s="2" t="s">
        <v>18</v>
      </c>
      <c r="M51" s="2" t="s">
        <v>46</v>
      </c>
      <c r="N51" s="2">
        <v>14.98</v>
      </c>
      <c r="O51" s="2" t="s">
        <v>129</v>
      </c>
      <c r="P51" s="2">
        <v>19485</v>
      </c>
      <c r="Q51" s="2">
        <v>1222</v>
      </c>
      <c r="R51" s="14">
        <f>Q51/P51*100</f>
        <v>6.2714908904285345</v>
      </c>
      <c r="S51" s="2">
        <v>-23.051200000000001</v>
      </c>
      <c r="T51" s="2">
        <v>31.0213</v>
      </c>
      <c r="U51" s="2" t="s">
        <v>442</v>
      </c>
    </row>
    <row r="52" spans="1:21" x14ac:dyDescent="0.25">
      <c r="A52" s="2">
        <v>19</v>
      </c>
      <c r="B52" s="2" t="s">
        <v>99</v>
      </c>
      <c r="C52" s="2">
        <v>2008</v>
      </c>
      <c r="D52" s="2">
        <v>2016</v>
      </c>
      <c r="E52" s="2" t="s">
        <v>76</v>
      </c>
      <c r="F52" s="2" t="s">
        <v>311</v>
      </c>
      <c r="G52" s="2" t="s">
        <v>437</v>
      </c>
      <c r="H52" s="2" t="s">
        <v>431</v>
      </c>
      <c r="I52" s="2" t="s">
        <v>12</v>
      </c>
      <c r="J52" s="2" t="s">
        <v>50</v>
      </c>
      <c r="K52" s="2" t="s">
        <v>515</v>
      </c>
      <c r="L52" s="2" t="s">
        <v>18</v>
      </c>
      <c r="M52" s="2" t="s">
        <v>46</v>
      </c>
      <c r="N52" s="2">
        <v>16.760000000000002</v>
      </c>
      <c r="O52" s="2" t="s">
        <v>129</v>
      </c>
      <c r="P52" s="2">
        <v>19485</v>
      </c>
      <c r="Q52" s="2">
        <v>680</v>
      </c>
      <c r="R52" s="14">
        <f>Q52/P52*100</f>
        <v>3.4898639979471389</v>
      </c>
      <c r="S52" s="2">
        <v>-22.654299999999999</v>
      </c>
      <c r="T52" s="2" t="s">
        <v>624</v>
      </c>
      <c r="U52" s="2" t="s">
        <v>442</v>
      </c>
    </row>
    <row r="53" spans="1:21" x14ac:dyDescent="0.25">
      <c r="A53" s="2">
        <v>19</v>
      </c>
      <c r="B53" s="2" t="s">
        <v>99</v>
      </c>
      <c r="C53" s="2">
        <v>2008</v>
      </c>
      <c r="D53" s="2">
        <v>2016</v>
      </c>
      <c r="E53" s="2" t="s">
        <v>76</v>
      </c>
      <c r="F53" s="2" t="s">
        <v>311</v>
      </c>
      <c r="G53" s="2" t="s">
        <v>438</v>
      </c>
      <c r="H53" s="2" t="s">
        <v>431</v>
      </c>
      <c r="I53" s="2" t="s">
        <v>12</v>
      </c>
      <c r="J53" s="2" t="s">
        <v>50</v>
      </c>
      <c r="K53" s="2" t="s">
        <v>515</v>
      </c>
      <c r="L53" s="2" t="s">
        <v>18</v>
      </c>
      <c r="M53" s="2" t="s">
        <v>46</v>
      </c>
      <c r="N53" s="2">
        <v>16.45</v>
      </c>
      <c r="O53" s="2" t="s">
        <v>129</v>
      </c>
      <c r="P53" s="2">
        <v>19485</v>
      </c>
      <c r="Q53" s="2">
        <v>997</v>
      </c>
      <c r="R53" s="14">
        <f>Q53/P53*100</f>
        <v>5.1167564793430849</v>
      </c>
      <c r="S53" s="2">
        <v>-22.4956</v>
      </c>
      <c r="T53" s="2">
        <v>31.269100000000002</v>
      </c>
      <c r="U53" s="2" t="s">
        <v>442</v>
      </c>
    </row>
    <row r="54" spans="1:21" x14ac:dyDescent="0.25">
      <c r="A54" s="2">
        <v>19</v>
      </c>
      <c r="B54" s="2" t="s">
        <v>99</v>
      </c>
      <c r="C54" s="2">
        <v>2008</v>
      </c>
      <c r="D54" s="2">
        <v>2016</v>
      </c>
      <c r="E54" s="2" t="s">
        <v>76</v>
      </c>
      <c r="F54" s="2" t="s">
        <v>311</v>
      </c>
      <c r="G54" s="2" t="s">
        <v>439</v>
      </c>
      <c r="H54" s="2" t="s">
        <v>431</v>
      </c>
      <c r="I54" s="2" t="s">
        <v>12</v>
      </c>
      <c r="J54" s="2" t="s">
        <v>50</v>
      </c>
      <c r="K54" s="2" t="s">
        <v>515</v>
      </c>
      <c r="L54" s="2" t="s">
        <v>18</v>
      </c>
      <c r="M54" s="2" t="s">
        <v>46</v>
      </c>
      <c r="N54" s="2">
        <v>41.87</v>
      </c>
      <c r="O54" s="2" t="s">
        <v>129</v>
      </c>
      <c r="P54" s="2">
        <v>19485</v>
      </c>
      <c r="Q54" s="2">
        <v>2241</v>
      </c>
      <c r="R54" s="14">
        <f>Q54/P54*100</f>
        <v>11.501154734411086</v>
      </c>
      <c r="S54" s="2">
        <v>-24.337800000000001</v>
      </c>
      <c r="T54" s="2">
        <v>31.801600000000001</v>
      </c>
      <c r="U54" s="2" t="s">
        <v>442</v>
      </c>
    </row>
    <row r="55" spans="1:21" x14ac:dyDescent="0.25">
      <c r="A55" s="2">
        <v>19</v>
      </c>
      <c r="B55" s="2" t="s">
        <v>99</v>
      </c>
      <c r="C55" s="2">
        <v>2008</v>
      </c>
      <c r="D55" s="2">
        <v>2016</v>
      </c>
      <c r="E55" s="2" t="s">
        <v>76</v>
      </c>
      <c r="F55" s="2" t="s">
        <v>311</v>
      </c>
      <c r="G55" s="2" t="s">
        <v>440</v>
      </c>
      <c r="H55" s="2" t="s">
        <v>431</v>
      </c>
      <c r="I55" s="2" t="s">
        <v>12</v>
      </c>
      <c r="J55" s="2" t="s">
        <v>50</v>
      </c>
      <c r="K55" s="2" t="s">
        <v>515</v>
      </c>
      <c r="L55" s="2" t="s">
        <v>18</v>
      </c>
      <c r="M55" s="2" t="s">
        <v>46</v>
      </c>
      <c r="N55" s="2">
        <v>15.5</v>
      </c>
      <c r="O55" s="2" t="s">
        <v>129</v>
      </c>
      <c r="P55" s="2">
        <v>19485</v>
      </c>
      <c r="Q55" s="2">
        <v>3020</v>
      </c>
      <c r="R55" s="14">
        <f>Q55/P55*100</f>
        <v>15.499101873235825</v>
      </c>
      <c r="S55" s="2">
        <v>-23.265499999999999</v>
      </c>
      <c r="T55" s="2">
        <v>31.397400000000001</v>
      </c>
      <c r="U55" s="2" t="s">
        <v>442</v>
      </c>
    </row>
    <row r="56" spans="1:21" x14ac:dyDescent="0.25">
      <c r="A56" s="2">
        <v>19</v>
      </c>
      <c r="B56" s="2" t="s">
        <v>99</v>
      </c>
      <c r="C56" s="2" t="s">
        <v>382</v>
      </c>
      <c r="D56" s="2">
        <v>2016</v>
      </c>
      <c r="E56" s="2" t="s">
        <v>76</v>
      </c>
      <c r="F56" s="2" t="s">
        <v>311</v>
      </c>
      <c r="G56" s="2" t="s">
        <v>441</v>
      </c>
      <c r="H56" s="2" t="s">
        <v>431</v>
      </c>
      <c r="I56" s="2" t="s">
        <v>12</v>
      </c>
      <c r="J56" s="2" t="s">
        <v>50</v>
      </c>
      <c r="K56" s="2" t="s">
        <v>515</v>
      </c>
      <c r="L56" s="2" t="s">
        <v>18</v>
      </c>
      <c r="M56" s="2" t="s">
        <v>46</v>
      </c>
      <c r="N56" s="2">
        <v>15.19</v>
      </c>
      <c r="O56" s="2" t="s">
        <v>129</v>
      </c>
      <c r="P56" s="2">
        <v>19485</v>
      </c>
      <c r="Q56" s="2">
        <v>1422</v>
      </c>
      <c r="R56" s="14">
        <f>Q56/P56*100</f>
        <v>7.2979214780600463</v>
      </c>
      <c r="S56" s="2">
        <v>-24.8734</v>
      </c>
      <c r="T56" s="2" t="s">
        <v>625</v>
      </c>
      <c r="U56" s="2" t="s">
        <v>442</v>
      </c>
    </row>
    <row r="57" spans="1:21" x14ac:dyDescent="0.25">
      <c r="A57" s="2">
        <v>19</v>
      </c>
      <c r="B57" s="2" t="s">
        <v>99</v>
      </c>
      <c r="C57" s="2">
        <v>2008</v>
      </c>
      <c r="D57" s="2">
        <v>2016</v>
      </c>
      <c r="E57" s="2" t="s">
        <v>76</v>
      </c>
      <c r="F57" s="2" t="s">
        <v>311</v>
      </c>
      <c r="G57" s="2" t="s">
        <v>471</v>
      </c>
      <c r="H57" s="2" t="s">
        <v>431</v>
      </c>
      <c r="I57" s="2" t="s">
        <v>12</v>
      </c>
      <c r="J57" s="2" t="s">
        <v>50</v>
      </c>
      <c r="K57" s="2" t="s">
        <v>515</v>
      </c>
      <c r="L57" s="2" t="s">
        <v>18</v>
      </c>
      <c r="M57" s="2" t="s">
        <v>46</v>
      </c>
      <c r="N57" s="2">
        <v>19.079999999999998</v>
      </c>
      <c r="O57" s="2" t="s">
        <v>129</v>
      </c>
      <c r="P57" s="2">
        <v>19485</v>
      </c>
      <c r="Q57" s="2">
        <v>19220</v>
      </c>
      <c r="R57" s="14">
        <f>Q57/P57*100</f>
        <v>98.639979471388244</v>
      </c>
      <c r="S57" s="2">
        <v>-22.4956</v>
      </c>
      <c r="T57" s="2">
        <v>31.269100000000002</v>
      </c>
      <c r="U57" s="2" t="s">
        <v>442</v>
      </c>
    </row>
    <row r="58" spans="1:21" x14ac:dyDescent="0.25">
      <c r="A58" s="2">
        <v>20</v>
      </c>
      <c r="B58" s="2" t="s">
        <v>443</v>
      </c>
      <c r="C58" s="2" t="s">
        <v>444</v>
      </c>
      <c r="D58" s="2">
        <v>2016</v>
      </c>
      <c r="E58" s="2" t="s">
        <v>60</v>
      </c>
      <c r="F58" s="2" t="s">
        <v>311</v>
      </c>
      <c r="G58" s="2" t="s">
        <v>305</v>
      </c>
      <c r="H58" s="2" t="s">
        <v>593</v>
      </c>
      <c r="I58" s="2" t="s">
        <v>57</v>
      </c>
      <c r="J58" s="2" t="s">
        <v>556</v>
      </c>
      <c r="K58" s="2" t="s">
        <v>515</v>
      </c>
      <c r="L58" s="2" t="s">
        <v>306</v>
      </c>
      <c r="M58" s="2" t="s">
        <v>445</v>
      </c>
      <c r="N58" s="2">
        <v>39</v>
      </c>
      <c r="O58" s="2" t="s">
        <v>129</v>
      </c>
      <c r="P58" s="2">
        <v>36390</v>
      </c>
      <c r="Q58" s="2">
        <v>1200</v>
      </c>
      <c r="R58" s="14">
        <f>Q58/P58*100</f>
        <v>3.2976092333058529</v>
      </c>
      <c r="S58" s="18">
        <v>-20.463899999999999</v>
      </c>
      <c r="T58" s="18">
        <v>17.040299999999998</v>
      </c>
      <c r="U58" s="2" t="s">
        <v>446</v>
      </c>
    </row>
    <row r="59" spans="1:21" x14ac:dyDescent="0.25">
      <c r="A59" s="2">
        <v>21</v>
      </c>
      <c r="B59" s="2" t="s">
        <v>71</v>
      </c>
      <c r="C59" s="2">
        <v>2008</v>
      </c>
      <c r="D59" s="2">
        <v>2016</v>
      </c>
      <c r="E59" s="2" t="s">
        <v>44</v>
      </c>
      <c r="F59" s="2" t="s">
        <v>311</v>
      </c>
      <c r="G59" s="2" t="s">
        <v>601</v>
      </c>
      <c r="H59" s="2" t="s">
        <v>327</v>
      </c>
      <c r="I59" s="2" t="s">
        <v>488</v>
      </c>
      <c r="J59" s="2" t="s">
        <v>50</v>
      </c>
      <c r="K59" s="2" t="s">
        <v>597</v>
      </c>
      <c r="L59" s="2" t="s">
        <v>73</v>
      </c>
      <c r="M59" s="2" t="s">
        <v>39</v>
      </c>
      <c r="N59" s="2">
        <v>4.51</v>
      </c>
      <c r="O59" s="2" t="s">
        <v>59</v>
      </c>
      <c r="P59" s="2">
        <v>4474</v>
      </c>
      <c r="Q59" s="2">
        <v>2530</v>
      </c>
      <c r="R59" s="14">
        <f>Q59/P59*100</f>
        <v>56.548949485918641</v>
      </c>
      <c r="S59" s="2">
        <v>-20.308299999999999</v>
      </c>
      <c r="T59" s="2">
        <v>32.135899999999999</v>
      </c>
      <c r="U59" s="2" t="s">
        <v>74</v>
      </c>
    </row>
    <row r="60" spans="1:21" x14ac:dyDescent="0.25">
      <c r="A60" s="2">
        <v>21</v>
      </c>
      <c r="B60" s="2" t="s">
        <v>71</v>
      </c>
      <c r="C60" s="2">
        <v>2008</v>
      </c>
      <c r="D60" s="2">
        <v>2016</v>
      </c>
      <c r="E60" s="2" t="s">
        <v>44</v>
      </c>
      <c r="F60" s="2" t="s">
        <v>311</v>
      </c>
      <c r="G60" s="2" t="s">
        <v>602</v>
      </c>
      <c r="H60" s="2" t="s">
        <v>327</v>
      </c>
      <c r="I60" s="2" t="s">
        <v>166</v>
      </c>
      <c r="J60" s="2" t="s">
        <v>50</v>
      </c>
      <c r="K60" s="2" t="s">
        <v>600</v>
      </c>
      <c r="L60" s="2" t="s">
        <v>449</v>
      </c>
      <c r="M60" s="2" t="s">
        <v>39</v>
      </c>
      <c r="N60" s="2">
        <v>4.51</v>
      </c>
      <c r="O60" s="2" t="s">
        <v>59</v>
      </c>
      <c r="P60" s="2">
        <v>4474</v>
      </c>
      <c r="Q60" s="2">
        <v>960</v>
      </c>
      <c r="R60" s="14">
        <f>Q60/P60*100</f>
        <v>21.457308895842647</v>
      </c>
      <c r="S60" s="2">
        <v>-20.608699999999999</v>
      </c>
      <c r="T60" s="2">
        <v>32.034500000000001</v>
      </c>
      <c r="U60" s="2" t="s">
        <v>74</v>
      </c>
    </row>
    <row r="61" spans="1:21" x14ac:dyDescent="0.25">
      <c r="A61" s="2">
        <v>22</v>
      </c>
      <c r="B61" s="2" t="s">
        <v>114</v>
      </c>
      <c r="C61" s="2">
        <v>2012</v>
      </c>
      <c r="D61" s="2">
        <v>2017</v>
      </c>
      <c r="E61" s="2" t="s">
        <v>115</v>
      </c>
      <c r="F61" s="2" t="s">
        <v>312</v>
      </c>
      <c r="G61" s="2" t="s">
        <v>483</v>
      </c>
      <c r="H61" s="2" t="s">
        <v>448</v>
      </c>
      <c r="I61" s="2" t="s">
        <v>166</v>
      </c>
      <c r="J61" s="2" t="s">
        <v>50</v>
      </c>
      <c r="K61" s="2" t="s">
        <v>600</v>
      </c>
      <c r="L61" s="2" t="s">
        <v>449</v>
      </c>
      <c r="M61" s="2" t="s">
        <v>46</v>
      </c>
      <c r="N61" s="2">
        <v>80</v>
      </c>
      <c r="O61" s="2" t="s">
        <v>59</v>
      </c>
      <c r="P61" s="2" t="s">
        <v>50</v>
      </c>
      <c r="Q61" s="2">
        <v>837</v>
      </c>
      <c r="R61" s="14" t="s">
        <v>50</v>
      </c>
      <c r="S61" s="2">
        <v>13.4878</v>
      </c>
      <c r="T61" s="2">
        <v>39.664700000000003</v>
      </c>
      <c r="U61" s="2" t="s">
        <v>484</v>
      </c>
    </row>
    <row r="62" spans="1:21" x14ac:dyDescent="0.25">
      <c r="A62" s="2">
        <v>23</v>
      </c>
      <c r="B62" s="2" t="s">
        <v>86</v>
      </c>
      <c r="C62" s="2">
        <v>2014</v>
      </c>
      <c r="D62" s="2">
        <v>2018</v>
      </c>
      <c r="E62" s="2" t="s">
        <v>69</v>
      </c>
      <c r="F62" s="2" t="s">
        <v>312</v>
      </c>
      <c r="G62" s="2" t="s">
        <v>242</v>
      </c>
      <c r="H62" s="2" t="s">
        <v>323</v>
      </c>
      <c r="I62" s="2" t="s">
        <v>84</v>
      </c>
      <c r="J62" s="2" t="s">
        <v>554</v>
      </c>
      <c r="K62" s="2" t="s">
        <v>515</v>
      </c>
      <c r="L62" s="2" t="s">
        <v>18</v>
      </c>
      <c r="M62" s="2" t="s">
        <v>39</v>
      </c>
      <c r="N62" s="2">
        <v>23</v>
      </c>
      <c r="O62" s="2" t="s">
        <v>129</v>
      </c>
      <c r="P62" s="2">
        <v>47500</v>
      </c>
      <c r="Q62" s="2">
        <f>875+550+564</f>
        <v>1989</v>
      </c>
      <c r="R62" s="14">
        <f>Q62/P62*100</f>
        <v>4.1873684210526312</v>
      </c>
      <c r="S62" s="2">
        <v>-7.5072000000000001</v>
      </c>
      <c r="T62" s="2">
        <v>37.884500000000003</v>
      </c>
      <c r="U62" s="2" t="s">
        <v>85</v>
      </c>
    </row>
    <row r="63" spans="1:21" x14ac:dyDescent="0.25">
      <c r="A63" s="2">
        <v>23</v>
      </c>
      <c r="B63" s="2" t="s">
        <v>86</v>
      </c>
      <c r="C63" s="2">
        <v>2014</v>
      </c>
      <c r="D63" s="2">
        <v>2018</v>
      </c>
      <c r="E63" s="2" t="s">
        <v>69</v>
      </c>
      <c r="F63" s="2" t="s">
        <v>312</v>
      </c>
      <c r="G63" s="2" t="s">
        <v>244</v>
      </c>
      <c r="H63" s="2" t="s">
        <v>323</v>
      </c>
      <c r="I63" s="2" t="s">
        <v>84</v>
      </c>
      <c r="J63" s="2" t="s">
        <v>554</v>
      </c>
      <c r="K63" s="2" t="s">
        <v>515</v>
      </c>
      <c r="L63" s="2" t="s">
        <v>113</v>
      </c>
      <c r="M63" s="2" t="s">
        <v>39</v>
      </c>
      <c r="N63" s="2">
        <v>15.3</v>
      </c>
      <c r="O63" s="2" t="s">
        <v>129</v>
      </c>
      <c r="P63" s="2">
        <v>47500</v>
      </c>
      <c r="Q63" s="2">
        <f>1012+1140</f>
        <v>2152</v>
      </c>
      <c r="R63" s="14">
        <f>Q63/P63*100</f>
        <v>4.5305263157894737</v>
      </c>
      <c r="S63" s="2">
        <v>-10.1698</v>
      </c>
      <c r="T63" s="2">
        <v>36.878700000000002</v>
      </c>
      <c r="U63" s="2" t="s">
        <v>85</v>
      </c>
    </row>
    <row r="64" spans="1:21" x14ac:dyDescent="0.25">
      <c r="A64" s="2">
        <v>23</v>
      </c>
      <c r="B64" s="2" t="s">
        <v>86</v>
      </c>
      <c r="C64" s="2">
        <v>2014</v>
      </c>
      <c r="D64" s="2">
        <v>2018</v>
      </c>
      <c r="E64" s="2" t="s">
        <v>69</v>
      </c>
      <c r="F64" s="2" t="s">
        <v>312</v>
      </c>
      <c r="G64" s="2" t="s">
        <v>241</v>
      </c>
      <c r="H64" s="2" t="s">
        <v>323</v>
      </c>
      <c r="I64" s="2" t="s">
        <v>84</v>
      </c>
      <c r="J64" s="2" t="s">
        <v>554</v>
      </c>
      <c r="K64" s="2" t="s">
        <v>515</v>
      </c>
      <c r="L64" s="2" t="s">
        <v>113</v>
      </c>
      <c r="M64" s="2" t="s">
        <v>39</v>
      </c>
      <c r="N64" s="2">
        <v>20.399999999999999</v>
      </c>
      <c r="O64" s="2" t="s">
        <v>129</v>
      </c>
      <c r="P64" s="2">
        <v>47500</v>
      </c>
      <c r="Q64" s="2">
        <v>1742</v>
      </c>
      <c r="R64" s="14">
        <f>Q64/P64*100</f>
        <v>3.6673684210526316</v>
      </c>
      <c r="S64" s="2">
        <v>-8.5869</v>
      </c>
      <c r="T64" s="2">
        <v>38.263199999999998</v>
      </c>
      <c r="U64" s="2" t="s">
        <v>85</v>
      </c>
    </row>
    <row r="65" spans="1:21" x14ac:dyDescent="0.25">
      <c r="A65" s="2">
        <v>23</v>
      </c>
      <c r="B65" s="2" t="s">
        <v>86</v>
      </c>
      <c r="C65" s="2">
        <v>2014</v>
      </c>
      <c r="D65" s="2">
        <v>2018</v>
      </c>
      <c r="E65" s="2" t="s">
        <v>69</v>
      </c>
      <c r="F65" s="2" t="s">
        <v>312</v>
      </c>
      <c r="G65" s="2" t="s">
        <v>245</v>
      </c>
      <c r="H65" s="2" t="s">
        <v>323</v>
      </c>
      <c r="I65" s="2" t="s">
        <v>84</v>
      </c>
      <c r="J65" s="2" t="s">
        <v>554</v>
      </c>
      <c r="K65" s="2" t="s">
        <v>515</v>
      </c>
      <c r="L65" s="2" t="s">
        <v>113</v>
      </c>
      <c r="M65" s="2" t="s">
        <v>39</v>
      </c>
      <c r="N65" s="2">
        <v>9.1</v>
      </c>
      <c r="O65" s="2" t="s">
        <v>129</v>
      </c>
      <c r="P65" s="2">
        <v>47500</v>
      </c>
      <c r="Q65" s="2">
        <f>1700+1348+780</f>
        <v>3828</v>
      </c>
      <c r="R65" s="14">
        <f>Q65/P65*100</f>
        <v>8.0589473684210535</v>
      </c>
      <c r="S65" s="2">
        <v>-9.3524999999999991</v>
      </c>
      <c r="T65" s="2">
        <v>37.2607</v>
      </c>
      <c r="U65" s="2" t="s">
        <v>85</v>
      </c>
    </row>
    <row r="66" spans="1:21" x14ac:dyDescent="0.25">
      <c r="A66" s="2">
        <v>23</v>
      </c>
      <c r="B66" s="2" t="s">
        <v>86</v>
      </c>
      <c r="C66" s="2">
        <v>2014</v>
      </c>
      <c r="D66" s="2">
        <v>2018</v>
      </c>
      <c r="E66" s="2" t="s">
        <v>69</v>
      </c>
      <c r="F66" s="2" t="s">
        <v>312</v>
      </c>
      <c r="G66" s="2" t="s">
        <v>246</v>
      </c>
      <c r="H66" s="2" t="s">
        <v>323</v>
      </c>
      <c r="I66" s="2" t="s">
        <v>84</v>
      </c>
      <c r="J66" s="2" t="s">
        <v>554</v>
      </c>
      <c r="K66" s="2" t="s">
        <v>515</v>
      </c>
      <c r="L66" s="2" t="s">
        <v>113</v>
      </c>
      <c r="M66" s="2" t="s">
        <v>39</v>
      </c>
      <c r="N66" s="2">
        <v>11</v>
      </c>
      <c r="O66" s="2" t="s">
        <v>129</v>
      </c>
      <c r="P66" s="2">
        <v>47500</v>
      </c>
      <c r="Q66" s="2">
        <v>1695</v>
      </c>
      <c r="R66" s="14">
        <f>Q66/P66*100</f>
        <v>3.5684210526315789</v>
      </c>
      <c r="S66" s="2">
        <v>-8.8261000000000003</v>
      </c>
      <c r="T66" s="2">
        <v>38.607100000000003</v>
      </c>
      <c r="U66" s="2" t="s">
        <v>85</v>
      </c>
    </row>
    <row r="67" spans="1:21" x14ac:dyDescent="0.25">
      <c r="A67" s="2">
        <v>24</v>
      </c>
      <c r="B67" s="2" t="s">
        <v>475</v>
      </c>
      <c r="C67" s="2">
        <v>2014</v>
      </c>
      <c r="D67" s="2">
        <v>2018</v>
      </c>
      <c r="E67" s="2" t="s">
        <v>43</v>
      </c>
      <c r="F67" s="2" t="s">
        <v>494</v>
      </c>
      <c r="G67" s="2" t="s">
        <v>476</v>
      </c>
      <c r="H67" s="2" t="s">
        <v>317</v>
      </c>
      <c r="I67" s="2" t="s">
        <v>12</v>
      </c>
      <c r="J67" s="2" t="s">
        <v>549</v>
      </c>
      <c r="K67" s="2" t="s">
        <v>515</v>
      </c>
      <c r="L67" s="2" t="s">
        <v>18</v>
      </c>
      <c r="M67" s="2" t="s">
        <v>46</v>
      </c>
      <c r="N67" s="2">
        <v>11</v>
      </c>
      <c r="O67" s="2" t="s">
        <v>59</v>
      </c>
      <c r="P67" s="2">
        <v>2200</v>
      </c>
      <c r="Q67" s="2">
        <v>412</v>
      </c>
      <c r="R67" s="14">
        <f>Q67/P67*100</f>
        <v>18.72727272727273</v>
      </c>
      <c r="S67" s="2">
        <v>8.6067</v>
      </c>
      <c r="T67" s="2">
        <v>14.6059</v>
      </c>
      <c r="U67" s="2" t="s">
        <v>478</v>
      </c>
    </row>
    <row r="68" spans="1:21" x14ac:dyDescent="0.25">
      <c r="A68" s="2">
        <v>25</v>
      </c>
      <c r="B68" s="2" t="s">
        <v>94</v>
      </c>
      <c r="C68" s="2">
        <v>2017</v>
      </c>
      <c r="D68" s="2">
        <v>2019</v>
      </c>
      <c r="E68" s="2" t="s">
        <v>95</v>
      </c>
      <c r="F68" s="2" t="s">
        <v>311</v>
      </c>
      <c r="G68" s="2" t="s">
        <v>429</v>
      </c>
      <c r="H68" s="2" t="s">
        <v>316</v>
      </c>
      <c r="I68" s="2" t="s">
        <v>12</v>
      </c>
      <c r="J68" s="2" t="s">
        <v>50</v>
      </c>
      <c r="K68" s="2" t="s">
        <v>515</v>
      </c>
      <c r="L68" s="2" t="s">
        <v>529</v>
      </c>
      <c r="M68" s="2" t="s">
        <v>46</v>
      </c>
      <c r="N68" s="2">
        <v>1.49</v>
      </c>
      <c r="O68" s="2" t="s">
        <v>98</v>
      </c>
      <c r="P68" s="2">
        <v>6708</v>
      </c>
      <c r="Q68" s="2">
        <v>2021</v>
      </c>
      <c r="R68" s="14">
        <f>Q68/P68*100</f>
        <v>30.128205128205128</v>
      </c>
      <c r="S68" s="2">
        <v>-23.477499999999999</v>
      </c>
      <c r="T68" s="2">
        <v>31.938600000000001</v>
      </c>
      <c r="U68" s="2" t="s">
        <v>430</v>
      </c>
    </row>
    <row r="69" spans="1:21" s="8" customFormat="1" x14ac:dyDescent="0.25">
      <c r="A69" s="2">
        <v>26</v>
      </c>
      <c r="B69" s="2" t="s">
        <v>107</v>
      </c>
      <c r="C69" s="2" t="s">
        <v>34</v>
      </c>
      <c r="D69" s="2">
        <v>2019</v>
      </c>
      <c r="E69" s="2" t="s">
        <v>108</v>
      </c>
      <c r="F69" s="2" t="s">
        <v>312</v>
      </c>
      <c r="G69" s="2" t="s">
        <v>477</v>
      </c>
      <c r="H69" s="2" t="s">
        <v>326</v>
      </c>
      <c r="I69" s="2" t="s">
        <v>12</v>
      </c>
      <c r="J69" s="2" t="s">
        <v>50</v>
      </c>
      <c r="K69" s="2" t="s">
        <v>515</v>
      </c>
      <c r="L69" s="2" t="s">
        <v>18</v>
      </c>
      <c r="M69" s="2" t="s">
        <v>46</v>
      </c>
      <c r="N69" s="2">
        <v>1.8</v>
      </c>
      <c r="O69" s="2" t="s">
        <v>59</v>
      </c>
      <c r="P69" s="2">
        <v>10291</v>
      </c>
      <c r="Q69" s="2">
        <v>594</v>
      </c>
      <c r="R69" s="14">
        <f>Q69/P69*100</f>
        <v>5.7720338159556892</v>
      </c>
      <c r="S69" s="2">
        <v>12.818199999999999</v>
      </c>
      <c r="T69" s="12">
        <v>35.390500000000003</v>
      </c>
      <c r="U69" s="2" t="s">
        <v>109</v>
      </c>
    </row>
    <row r="70" spans="1:21" s="8" customFormat="1" x14ac:dyDescent="0.25">
      <c r="A70" s="2">
        <v>27</v>
      </c>
      <c r="B70" s="2" t="s">
        <v>22</v>
      </c>
      <c r="C70" s="2">
        <v>2015</v>
      </c>
      <c r="D70" s="2">
        <v>2019</v>
      </c>
      <c r="E70" s="2" t="s">
        <v>23</v>
      </c>
      <c r="F70" s="2" t="s">
        <v>311</v>
      </c>
      <c r="G70" s="2" t="s">
        <v>539</v>
      </c>
      <c r="H70" s="2" t="s">
        <v>592</v>
      </c>
      <c r="I70" s="2" t="s">
        <v>25</v>
      </c>
      <c r="J70" s="2" t="s">
        <v>550</v>
      </c>
      <c r="K70" s="2" t="s">
        <v>548</v>
      </c>
      <c r="L70" s="2" t="s">
        <v>26</v>
      </c>
      <c r="M70" s="2" t="s">
        <v>24</v>
      </c>
      <c r="N70" s="2">
        <v>10.1</v>
      </c>
      <c r="O70" s="2" t="s">
        <v>59</v>
      </c>
      <c r="P70" s="2">
        <v>5000</v>
      </c>
      <c r="Q70" s="2">
        <v>1154</v>
      </c>
      <c r="R70" s="14">
        <f>Q70/P70*100</f>
        <v>23.080000000000002</v>
      </c>
      <c r="S70" s="2">
        <v>-19.3169</v>
      </c>
      <c r="T70" s="2">
        <v>22.925999999999998</v>
      </c>
      <c r="U70" s="2" t="s">
        <v>27</v>
      </c>
    </row>
    <row r="71" spans="1:21" x14ac:dyDescent="0.25">
      <c r="A71" s="2">
        <v>28</v>
      </c>
      <c r="B71" s="2" t="s">
        <v>487</v>
      </c>
      <c r="C71" s="2" t="s">
        <v>199</v>
      </c>
      <c r="D71" s="2">
        <v>2019</v>
      </c>
      <c r="E71" s="2" t="s">
        <v>15</v>
      </c>
      <c r="F71" s="2" t="s">
        <v>312</v>
      </c>
      <c r="G71" s="2" t="s">
        <v>489</v>
      </c>
      <c r="H71" s="2" t="s">
        <v>314</v>
      </c>
      <c r="I71" s="2" t="s">
        <v>16</v>
      </c>
      <c r="J71" s="2" t="s">
        <v>549</v>
      </c>
      <c r="K71" s="2" t="s">
        <v>515</v>
      </c>
      <c r="L71" s="2" t="s">
        <v>18</v>
      </c>
      <c r="M71" s="2" t="s">
        <v>289</v>
      </c>
      <c r="N71" s="2">
        <v>26.85</v>
      </c>
      <c r="O71" s="2" t="s">
        <v>59</v>
      </c>
      <c r="P71" s="2">
        <v>1525</v>
      </c>
      <c r="Q71" s="2">
        <v>200</v>
      </c>
      <c r="R71" s="14">
        <f>Q71/P71*100</f>
        <v>13.114754098360656</v>
      </c>
      <c r="S71" s="2">
        <v>-1.4116</v>
      </c>
      <c r="T71" s="2" t="s">
        <v>627</v>
      </c>
      <c r="U71" s="2" t="s">
        <v>491</v>
      </c>
    </row>
    <row r="72" spans="1:21" x14ac:dyDescent="0.25">
      <c r="A72" s="2">
        <v>28</v>
      </c>
      <c r="B72" s="2" t="s">
        <v>487</v>
      </c>
      <c r="C72" s="2" t="s">
        <v>199</v>
      </c>
      <c r="D72" s="2">
        <v>2019</v>
      </c>
      <c r="E72" s="2" t="s">
        <v>15</v>
      </c>
      <c r="F72" s="2" t="s">
        <v>312</v>
      </c>
      <c r="G72" s="2" t="s">
        <v>490</v>
      </c>
      <c r="H72" s="2" t="s">
        <v>314</v>
      </c>
      <c r="I72" s="2" t="s">
        <v>16</v>
      </c>
      <c r="J72" s="2" t="s">
        <v>549</v>
      </c>
      <c r="K72" s="2" t="s">
        <v>515</v>
      </c>
      <c r="L72" s="2" t="s">
        <v>26</v>
      </c>
      <c r="M72" s="2" t="s">
        <v>289</v>
      </c>
      <c r="N72" s="2">
        <v>81.77</v>
      </c>
      <c r="O72" s="2" t="s">
        <v>59</v>
      </c>
      <c r="P72" s="2">
        <v>1525</v>
      </c>
      <c r="Q72" s="2">
        <v>111</v>
      </c>
      <c r="R72" s="14">
        <f>Q72/P72*100</f>
        <v>7.278688524590164</v>
      </c>
      <c r="S72" s="2">
        <v>-1.4478</v>
      </c>
      <c r="T72" s="2">
        <v>35.212499999999999</v>
      </c>
      <c r="U72" s="2" t="s">
        <v>491</v>
      </c>
    </row>
    <row r="73" spans="1:21" x14ac:dyDescent="0.25">
      <c r="A73" s="2">
        <v>29</v>
      </c>
      <c r="B73" s="2" t="s">
        <v>500</v>
      </c>
      <c r="C73" s="2" t="s">
        <v>34</v>
      </c>
      <c r="D73" s="2">
        <v>2019</v>
      </c>
      <c r="E73" s="2" t="s">
        <v>35</v>
      </c>
      <c r="F73" s="2" t="s">
        <v>311</v>
      </c>
      <c r="G73" s="2" t="s">
        <v>501</v>
      </c>
      <c r="H73" s="2" t="s">
        <v>592</v>
      </c>
      <c r="I73" s="2" t="s">
        <v>488</v>
      </c>
      <c r="J73" s="2" t="s">
        <v>50</v>
      </c>
      <c r="K73" s="2" t="s">
        <v>547</v>
      </c>
      <c r="L73" s="2" t="s">
        <v>18</v>
      </c>
      <c r="M73" s="2" t="s">
        <v>388</v>
      </c>
      <c r="N73" s="2">
        <v>0.14000000000000001</v>
      </c>
      <c r="O73" s="2" t="s">
        <v>59</v>
      </c>
      <c r="P73" s="2">
        <v>930</v>
      </c>
      <c r="Q73" s="2" t="s">
        <v>34</v>
      </c>
      <c r="R73" s="14" t="s">
        <v>50</v>
      </c>
      <c r="S73" s="2">
        <v>-17.871600000000001</v>
      </c>
      <c r="T73" s="2">
        <v>24.571300000000001</v>
      </c>
      <c r="U73" s="2" t="s">
        <v>502</v>
      </c>
    </row>
    <row r="74" spans="1:21" x14ac:dyDescent="0.25">
      <c r="A74" s="2">
        <v>30</v>
      </c>
      <c r="B74" s="2" t="s">
        <v>48</v>
      </c>
      <c r="C74" s="2">
        <v>2013</v>
      </c>
      <c r="D74" s="2">
        <v>2020</v>
      </c>
      <c r="E74" s="2" t="s">
        <v>15</v>
      </c>
      <c r="F74" s="2" t="s">
        <v>312</v>
      </c>
      <c r="G74" s="2" t="s">
        <v>531</v>
      </c>
      <c r="H74" s="2" t="s">
        <v>89</v>
      </c>
      <c r="I74" s="2" t="s">
        <v>12</v>
      </c>
      <c r="J74" s="2" t="s">
        <v>549</v>
      </c>
      <c r="K74" s="2" t="s">
        <v>515</v>
      </c>
      <c r="L74" s="2" t="s">
        <v>26</v>
      </c>
      <c r="M74" s="2" t="s">
        <v>39</v>
      </c>
      <c r="N74" s="2">
        <v>18.75</v>
      </c>
      <c r="O74" s="2" t="s">
        <v>59</v>
      </c>
      <c r="P74" s="2">
        <v>20812</v>
      </c>
      <c r="Q74" s="2">
        <v>20812</v>
      </c>
      <c r="R74" s="14">
        <f>Q74/P74*100</f>
        <v>100</v>
      </c>
      <c r="S74" s="18">
        <v>-2.9468000000000001</v>
      </c>
      <c r="T74" s="18">
        <v>38.370100000000001</v>
      </c>
      <c r="U74" s="2" t="s">
        <v>90</v>
      </c>
    </row>
    <row r="75" spans="1:21" s="8" customFormat="1" x14ac:dyDescent="0.25">
      <c r="A75" s="2">
        <v>31</v>
      </c>
      <c r="B75" s="2" t="s">
        <v>479</v>
      </c>
      <c r="C75" s="2" t="s">
        <v>481</v>
      </c>
      <c r="D75" s="2">
        <v>2020</v>
      </c>
      <c r="E75" s="2" t="s">
        <v>35</v>
      </c>
      <c r="F75" s="2" t="s">
        <v>311</v>
      </c>
      <c r="G75" s="2" t="s">
        <v>480</v>
      </c>
      <c r="H75" s="2" t="s">
        <v>606</v>
      </c>
      <c r="I75" s="2" t="s">
        <v>139</v>
      </c>
      <c r="J75" s="2"/>
      <c r="K75" s="2" t="s">
        <v>139</v>
      </c>
      <c r="L75" s="2" t="s">
        <v>26</v>
      </c>
      <c r="M75" s="2" t="s">
        <v>136</v>
      </c>
      <c r="N75" s="2">
        <v>0.85</v>
      </c>
      <c r="O75" s="2" t="s">
        <v>59</v>
      </c>
      <c r="P75" s="2" t="s">
        <v>50</v>
      </c>
      <c r="Q75" s="2" t="s">
        <v>34</v>
      </c>
      <c r="R75" s="14" t="s">
        <v>50</v>
      </c>
      <c r="S75" s="2">
        <v>-24.543500000000002</v>
      </c>
      <c r="T75" s="19">
        <v>15.841900000000001</v>
      </c>
      <c r="U75" s="2" t="s">
        <v>482</v>
      </c>
    </row>
    <row r="76" spans="1:21" s="8" customFormat="1" x14ac:dyDescent="0.25">
      <c r="A76" s="2">
        <v>32</v>
      </c>
      <c r="B76" s="2" t="s">
        <v>607</v>
      </c>
      <c r="C76" s="2">
        <v>2009</v>
      </c>
      <c r="D76" s="2">
        <v>2020</v>
      </c>
      <c r="E76" s="2" t="s">
        <v>35</v>
      </c>
      <c r="F76" s="2" t="s">
        <v>311</v>
      </c>
      <c r="G76" s="2" t="s">
        <v>485</v>
      </c>
      <c r="H76" s="2" t="s">
        <v>344</v>
      </c>
      <c r="I76" s="2" t="s">
        <v>167</v>
      </c>
      <c r="J76" s="2" t="s">
        <v>50</v>
      </c>
      <c r="K76" s="2" t="s">
        <v>139</v>
      </c>
      <c r="L76" s="2" t="s">
        <v>18</v>
      </c>
      <c r="M76" s="2" t="s">
        <v>147</v>
      </c>
      <c r="N76" s="2">
        <v>8.1</v>
      </c>
      <c r="O76" s="2" t="s">
        <v>98</v>
      </c>
      <c r="P76" s="2">
        <v>300</v>
      </c>
      <c r="Q76" s="2">
        <v>100</v>
      </c>
      <c r="R76" s="14">
        <f>Q76/P76*100</f>
        <v>33.333333333333329</v>
      </c>
      <c r="S76" s="2">
        <v>-19.3325</v>
      </c>
      <c r="T76" s="2">
        <v>15.793799999999999</v>
      </c>
      <c r="U76" s="2" t="s">
        <v>486</v>
      </c>
    </row>
    <row r="77" spans="1:21" s="8" customFormat="1" x14ac:dyDescent="0.25">
      <c r="A77" s="2">
        <v>33</v>
      </c>
      <c r="B77" s="2" t="s">
        <v>503</v>
      </c>
      <c r="C77" s="2">
        <v>2017</v>
      </c>
      <c r="D77" s="2">
        <v>2020</v>
      </c>
      <c r="E77" s="2" t="s">
        <v>504</v>
      </c>
      <c r="F77" s="2" t="s">
        <v>494</v>
      </c>
      <c r="G77" s="2" t="s">
        <v>505</v>
      </c>
      <c r="H77" s="2" t="s">
        <v>506</v>
      </c>
      <c r="I77" s="2" t="s">
        <v>335</v>
      </c>
      <c r="J77" s="2" t="s">
        <v>50</v>
      </c>
      <c r="K77" s="2" t="s">
        <v>545</v>
      </c>
      <c r="L77" s="2" t="s">
        <v>26</v>
      </c>
      <c r="M77" s="2" t="s">
        <v>388</v>
      </c>
      <c r="N77" s="2">
        <v>1.4</v>
      </c>
      <c r="O77" s="2" t="s">
        <v>98</v>
      </c>
      <c r="P77" s="2">
        <v>19846</v>
      </c>
      <c r="Q77" s="2">
        <v>6000</v>
      </c>
      <c r="R77" s="14">
        <f>Q77/P77*100</f>
        <v>30.232792502267458</v>
      </c>
      <c r="S77" s="2">
        <v>6.2085999999999997</v>
      </c>
      <c r="T77" s="2">
        <v>24.1187</v>
      </c>
      <c r="U77" s="2" t="s">
        <v>507</v>
      </c>
    </row>
    <row r="78" spans="1:21" s="8" customFormat="1" x14ac:dyDescent="0.25">
      <c r="A78" s="2">
        <v>33</v>
      </c>
      <c r="B78" s="2" t="s">
        <v>503</v>
      </c>
      <c r="C78" s="2">
        <v>2017</v>
      </c>
      <c r="D78" s="2">
        <v>2020</v>
      </c>
      <c r="E78" s="2" t="s">
        <v>504</v>
      </c>
      <c r="F78" s="2" t="s">
        <v>494</v>
      </c>
      <c r="G78" s="2" t="s">
        <v>505</v>
      </c>
      <c r="H78" s="2" t="s">
        <v>506</v>
      </c>
      <c r="I78" s="2" t="s">
        <v>335</v>
      </c>
      <c r="J78" s="2" t="s">
        <v>50</v>
      </c>
      <c r="K78" s="2" t="s">
        <v>545</v>
      </c>
      <c r="L78" s="2" t="s">
        <v>26</v>
      </c>
      <c r="M78" s="2" t="s">
        <v>39</v>
      </c>
      <c r="N78" s="2">
        <v>5.2</v>
      </c>
      <c r="O78" s="2" t="s">
        <v>98</v>
      </c>
      <c r="P78" s="2">
        <v>19846</v>
      </c>
      <c r="Q78" s="2">
        <v>6000</v>
      </c>
      <c r="R78" s="14">
        <f>Q78/P78*100</f>
        <v>30.232792502267458</v>
      </c>
      <c r="S78" s="2">
        <v>6.2085999999999997</v>
      </c>
      <c r="T78" s="2">
        <v>24.1187</v>
      </c>
      <c r="U78" s="2" t="s">
        <v>507</v>
      </c>
    </row>
    <row r="79" spans="1:21" s="8" customFormat="1" x14ac:dyDescent="0.25">
      <c r="A79" s="2">
        <v>33</v>
      </c>
      <c r="B79" s="2" t="s">
        <v>503</v>
      </c>
      <c r="C79" s="2">
        <v>2017</v>
      </c>
      <c r="D79" s="2">
        <v>2020</v>
      </c>
      <c r="E79" s="2" t="s">
        <v>504</v>
      </c>
      <c r="F79" s="2" t="s">
        <v>494</v>
      </c>
      <c r="G79" s="2" t="s">
        <v>505</v>
      </c>
      <c r="H79" s="2" t="s">
        <v>506</v>
      </c>
      <c r="I79" s="2" t="s">
        <v>335</v>
      </c>
      <c r="J79" s="2" t="s">
        <v>50</v>
      </c>
      <c r="K79" s="2" t="s">
        <v>545</v>
      </c>
      <c r="L79" s="2" t="s">
        <v>26</v>
      </c>
      <c r="M79" s="2" t="s">
        <v>46</v>
      </c>
      <c r="N79" s="2">
        <v>4.4000000000000004</v>
      </c>
      <c r="O79" s="2" t="s">
        <v>98</v>
      </c>
      <c r="P79" s="2">
        <v>19846</v>
      </c>
      <c r="Q79" s="2">
        <v>1613</v>
      </c>
      <c r="R79" s="14">
        <f>Q79/P79*100</f>
        <v>8.1275823843595685</v>
      </c>
      <c r="S79" s="2">
        <v>6.2085999999999997</v>
      </c>
      <c r="T79" s="2">
        <v>24.1187</v>
      </c>
      <c r="U79" s="2" t="s">
        <v>507</v>
      </c>
    </row>
    <row r="80" spans="1:21" s="8" customFormat="1" x14ac:dyDescent="0.25">
      <c r="A80" s="2">
        <v>34</v>
      </c>
      <c r="B80" s="2" t="s">
        <v>635</v>
      </c>
      <c r="C80" s="2">
        <v>2016</v>
      </c>
      <c r="D80" s="2">
        <v>2020</v>
      </c>
      <c r="E80" s="2" t="s">
        <v>632</v>
      </c>
      <c r="F80" s="2" t="s">
        <v>311</v>
      </c>
      <c r="G80" s="2" t="s">
        <v>636</v>
      </c>
      <c r="H80" s="2" t="s">
        <v>637</v>
      </c>
      <c r="I80" s="2" t="s">
        <v>12</v>
      </c>
      <c r="J80" s="2" t="s">
        <v>549</v>
      </c>
      <c r="K80" s="2" t="s">
        <v>515</v>
      </c>
      <c r="L80" s="2" t="s">
        <v>18</v>
      </c>
      <c r="M80" s="2" t="s">
        <v>136</v>
      </c>
      <c r="N80" s="2">
        <v>0.81</v>
      </c>
      <c r="O80" s="2" t="s">
        <v>59</v>
      </c>
      <c r="P80" s="2">
        <v>2316</v>
      </c>
      <c r="Q80" s="2" t="s">
        <v>34</v>
      </c>
      <c r="R80" s="13" t="s">
        <v>50</v>
      </c>
      <c r="S80" s="2">
        <v>-12.981</v>
      </c>
      <c r="T80" s="2">
        <v>33.1417</v>
      </c>
      <c r="U80" s="2" t="s">
        <v>638</v>
      </c>
    </row>
    <row r="81" spans="1:21" s="8" customFormat="1" x14ac:dyDescent="0.25">
      <c r="A81" s="2">
        <v>34</v>
      </c>
      <c r="B81" s="2" t="s">
        <v>635</v>
      </c>
      <c r="C81" s="2">
        <v>2017</v>
      </c>
      <c r="D81" s="2">
        <v>2020</v>
      </c>
      <c r="E81" s="2" t="s">
        <v>632</v>
      </c>
      <c r="F81" s="2" t="s">
        <v>311</v>
      </c>
      <c r="G81" s="2" t="s">
        <v>636</v>
      </c>
      <c r="H81" s="2" t="s">
        <v>637</v>
      </c>
      <c r="I81" s="2" t="s">
        <v>12</v>
      </c>
      <c r="J81" s="2" t="s">
        <v>549</v>
      </c>
      <c r="K81" s="2" t="s">
        <v>515</v>
      </c>
      <c r="L81" s="2" t="s">
        <v>18</v>
      </c>
      <c r="M81" s="2" t="s">
        <v>136</v>
      </c>
      <c r="N81" s="2">
        <v>1.01</v>
      </c>
      <c r="O81" s="2" t="s">
        <v>59</v>
      </c>
      <c r="P81" s="2">
        <v>2316</v>
      </c>
      <c r="Q81" s="2" t="s">
        <v>34</v>
      </c>
      <c r="R81" s="13" t="s">
        <v>50</v>
      </c>
      <c r="S81" s="2">
        <v>-12.981</v>
      </c>
      <c r="T81" s="2">
        <v>33.1417</v>
      </c>
      <c r="U81" s="2" t="s">
        <v>638</v>
      </c>
    </row>
    <row r="82" spans="1:21" s="8" customFormat="1" x14ac:dyDescent="0.25">
      <c r="A82" s="2">
        <v>34</v>
      </c>
      <c r="B82" s="2" t="s">
        <v>635</v>
      </c>
      <c r="C82" s="2">
        <v>2018</v>
      </c>
      <c r="D82" s="2">
        <v>2020</v>
      </c>
      <c r="E82" s="2" t="s">
        <v>632</v>
      </c>
      <c r="F82" s="2" t="s">
        <v>311</v>
      </c>
      <c r="G82" s="2" t="s">
        <v>636</v>
      </c>
      <c r="H82" s="2" t="s">
        <v>637</v>
      </c>
      <c r="I82" s="2" t="s">
        <v>12</v>
      </c>
      <c r="J82" s="2" t="s">
        <v>549</v>
      </c>
      <c r="K82" s="2" t="s">
        <v>515</v>
      </c>
      <c r="L82" s="2" t="s">
        <v>18</v>
      </c>
      <c r="M82" s="2" t="s">
        <v>136</v>
      </c>
      <c r="N82" s="2">
        <v>1.62</v>
      </c>
      <c r="O82" s="2" t="s">
        <v>59</v>
      </c>
      <c r="P82" s="2">
        <v>2316</v>
      </c>
      <c r="Q82" s="2" t="s">
        <v>34</v>
      </c>
      <c r="R82" s="13" t="s">
        <v>50</v>
      </c>
      <c r="S82" s="2">
        <v>-12.981</v>
      </c>
      <c r="T82" s="2">
        <v>33.1417</v>
      </c>
      <c r="U82" s="2" t="s">
        <v>638</v>
      </c>
    </row>
    <row r="83" spans="1:21" s="8" customForma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4"/>
      <c r="S83" s="2"/>
      <c r="T83" s="2"/>
      <c r="U83" s="2"/>
    </row>
    <row r="85" spans="1:21" ht="13" x14ac:dyDescent="0.3">
      <c r="A85" s="1" t="s">
        <v>251</v>
      </c>
    </row>
    <row r="86" spans="1:21" x14ac:dyDescent="0.25">
      <c r="A86" s="2" t="s">
        <v>250</v>
      </c>
    </row>
    <row r="88" spans="1:21" x14ac:dyDescent="0.25">
      <c r="A88" s="2" t="s">
        <v>253</v>
      </c>
      <c r="B88" s="2" t="s">
        <v>254</v>
      </c>
    </row>
    <row r="89" spans="1:21" x14ac:dyDescent="0.25">
      <c r="A89" s="2" t="s">
        <v>552</v>
      </c>
      <c r="B89" s="2" t="s">
        <v>553</v>
      </c>
    </row>
  </sheetData>
  <autoFilter ref="A1:U79" xr:uid="{00000000-0009-0000-0000-000004000000}">
    <sortState xmlns:xlrd2="http://schemas.microsoft.com/office/spreadsheetml/2017/richdata2" ref="A2:U82">
      <sortCondition ref="A1:A79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1"/>
  <sheetViews>
    <sheetView zoomScale="80" zoomScaleNormal="80" workbookViewId="0">
      <selection activeCell="A7" sqref="A7:B11"/>
    </sheetView>
  </sheetViews>
  <sheetFormatPr defaultRowHeight="12.5" x14ac:dyDescent="0.25"/>
  <cols>
    <col min="1" max="1" width="8.7265625" style="2"/>
    <col min="2" max="2" width="15.81640625" style="2" bestFit="1" customWidth="1"/>
    <col min="3" max="3" width="8.7265625" style="2"/>
    <col min="4" max="4" width="13.81640625" style="2" bestFit="1" customWidth="1"/>
    <col min="5" max="5" width="8.7265625" style="2"/>
    <col min="6" max="6" width="9.08984375" style="2" bestFit="1" customWidth="1"/>
    <col min="7" max="7" width="28.81640625" style="2" bestFit="1" customWidth="1"/>
    <col min="8" max="8" width="28.81640625" style="2" customWidth="1"/>
    <col min="9" max="10" width="8.7265625" style="2"/>
    <col min="11" max="11" width="39.36328125" style="2" bestFit="1" customWidth="1"/>
    <col min="12" max="12" width="11.36328125" style="2" bestFit="1" customWidth="1"/>
    <col min="13" max="16384" width="8.7265625" style="2"/>
  </cols>
  <sheetData>
    <row r="1" spans="1:20" ht="13" x14ac:dyDescent="0.3">
      <c r="A1" s="1" t="s">
        <v>168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309</v>
      </c>
      <c r="G1" s="1" t="s">
        <v>319</v>
      </c>
      <c r="H1" s="1" t="s">
        <v>313</v>
      </c>
      <c r="I1" s="1" t="s">
        <v>17</v>
      </c>
      <c r="J1" s="1" t="s">
        <v>595</v>
      </c>
      <c r="K1" s="1" t="s">
        <v>5</v>
      </c>
      <c r="L1" s="1" t="s">
        <v>2</v>
      </c>
      <c r="M1" s="1" t="s">
        <v>7</v>
      </c>
      <c r="N1" s="1" t="s">
        <v>6</v>
      </c>
      <c r="O1" s="1" t="s">
        <v>508</v>
      </c>
      <c r="P1" s="1" t="s">
        <v>512</v>
      </c>
      <c r="Q1" s="1" t="s">
        <v>546</v>
      </c>
      <c r="R1" s="20" t="s">
        <v>603</v>
      </c>
      <c r="S1" s="20" t="s">
        <v>575</v>
      </c>
      <c r="T1" s="1" t="s">
        <v>3</v>
      </c>
    </row>
    <row r="2" spans="1:20" x14ac:dyDescent="0.25">
      <c r="A2" s="2">
        <v>1</v>
      </c>
      <c r="B2" s="2" t="s">
        <v>149</v>
      </c>
      <c r="C2" s="2">
        <v>2008</v>
      </c>
      <c r="D2" s="2">
        <v>2011</v>
      </c>
      <c r="E2" s="2" t="s">
        <v>15</v>
      </c>
      <c r="F2" s="2" t="s">
        <v>312</v>
      </c>
      <c r="G2" s="2" t="s">
        <v>150</v>
      </c>
      <c r="H2" s="2" t="s">
        <v>320</v>
      </c>
      <c r="I2" s="2" t="s">
        <v>151</v>
      </c>
      <c r="J2" s="2" t="s">
        <v>50</v>
      </c>
      <c r="K2" s="2" t="s">
        <v>26</v>
      </c>
      <c r="L2" s="2" t="s">
        <v>136</v>
      </c>
      <c r="M2" s="2">
        <v>6.39</v>
      </c>
      <c r="N2" s="2" t="s">
        <v>59</v>
      </c>
      <c r="O2" s="2">
        <v>200</v>
      </c>
      <c r="P2" s="2">
        <v>200</v>
      </c>
      <c r="Q2" s="13">
        <f>P2/O2*100</f>
        <v>100</v>
      </c>
      <c r="R2" s="6">
        <v>0.40439999999999998</v>
      </c>
      <c r="S2" s="6">
        <v>36.855899999999998</v>
      </c>
      <c r="T2" s="2" t="s">
        <v>152</v>
      </c>
    </row>
    <row r="3" spans="1:20" x14ac:dyDescent="0.25">
      <c r="A3" s="2">
        <v>2</v>
      </c>
      <c r="B3" s="2" t="s">
        <v>48</v>
      </c>
      <c r="C3" s="2">
        <v>2013</v>
      </c>
      <c r="D3" s="2">
        <v>2020</v>
      </c>
      <c r="E3" s="2" t="s">
        <v>15</v>
      </c>
      <c r="F3" s="2" t="s">
        <v>312</v>
      </c>
      <c r="G3" s="2" t="s">
        <v>89</v>
      </c>
      <c r="H3" s="2" t="s">
        <v>89</v>
      </c>
      <c r="I3" s="2" t="s">
        <v>12</v>
      </c>
      <c r="J3" s="2" t="s">
        <v>549</v>
      </c>
      <c r="K3" s="2" t="s">
        <v>18</v>
      </c>
      <c r="L3" s="2" t="s">
        <v>39</v>
      </c>
      <c r="M3" s="2">
        <v>3.26</v>
      </c>
      <c r="N3" s="2" t="s">
        <v>59</v>
      </c>
      <c r="O3" s="2">
        <v>20812</v>
      </c>
      <c r="P3" s="2">
        <v>20812</v>
      </c>
      <c r="Q3" s="13">
        <f t="shared" ref="Q3" si="0">P3/O3*100</f>
        <v>100</v>
      </c>
      <c r="R3" s="2">
        <v>-2.9468000000000001</v>
      </c>
      <c r="S3" s="2">
        <v>38.370100000000001</v>
      </c>
      <c r="T3" s="2" t="s">
        <v>90</v>
      </c>
    </row>
    <row r="4" spans="1:20" x14ac:dyDescent="0.25">
      <c r="A4" s="2">
        <v>3</v>
      </c>
      <c r="B4" s="2" t="s">
        <v>689</v>
      </c>
      <c r="C4" s="2" t="s">
        <v>690</v>
      </c>
      <c r="D4" s="2">
        <v>2020</v>
      </c>
      <c r="E4" s="2" t="s">
        <v>15</v>
      </c>
      <c r="F4" s="2" t="s">
        <v>312</v>
      </c>
      <c r="G4" s="2" t="s">
        <v>691</v>
      </c>
      <c r="H4" s="2" t="s">
        <v>692</v>
      </c>
      <c r="I4" s="2" t="s">
        <v>488</v>
      </c>
      <c r="J4" s="2" t="s">
        <v>50</v>
      </c>
      <c r="K4" s="2" t="s">
        <v>26</v>
      </c>
      <c r="L4" s="2" t="s">
        <v>58</v>
      </c>
      <c r="M4" s="2">
        <v>6</v>
      </c>
      <c r="N4" s="2" t="s">
        <v>98</v>
      </c>
      <c r="O4" s="2" t="s">
        <v>50</v>
      </c>
      <c r="P4" s="2">
        <v>320</v>
      </c>
      <c r="Q4" s="13" t="s">
        <v>50</v>
      </c>
      <c r="R4" s="2">
        <v>-1.9998</v>
      </c>
      <c r="S4" s="2">
        <v>36.074300000000001</v>
      </c>
      <c r="T4" s="2" t="s">
        <v>688</v>
      </c>
    </row>
    <row r="7" spans="1:20" ht="13" x14ac:dyDescent="0.3">
      <c r="A7" s="1" t="s">
        <v>251</v>
      </c>
    </row>
    <row r="8" spans="1:20" x14ac:dyDescent="0.25">
      <c r="A8" s="2" t="s">
        <v>250</v>
      </c>
    </row>
    <row r="10" spans="1:20" x14ac:dyDescent="0.25">
      <c r="A10" s="2" t="s">
        <v>253</v>
      </c>
      <c r="B10" s="2" t="s">
        <v>254</v>
      </c>
    </row>
    <row r="11" spans="1:20" x14ac:dyDescent="0.25">
      <c r="A11" s="2" t="s">
        <v>552</v>
      </c>
      <c r="B11" s="2" t="s">
        <v>553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7"/>
  <sheetViews>
    <sheetView topLeftCell="A17" zoomScale="70" zoomScaleNormal="70" workbookViewId="0">
      <selection activeCell="B26" sqref="B26:B40"/>
    </sheetView>
  </sheetViews>
  <sheetFormatPr defaultRowHeight="12.5" x14ac:dyDescent="0.25"/>
  <cols>
    <col min="1" max="1" width="8.7265625" style="2"/>
    <col min="2" max="2" width="13.453125" style="2" bestFit="1" customWidth="1"/>
    <col min="3" max="6" width="8.7265625" style="2"/>
    <col min="7" max="7" width="29" style="2" customWidth="1"/>
    <col min="8" max="8" width="21.81640625" style="2" bestFit="1" customWidth="1"/>
    <col min="9" max="9" width="16.54296875" style="2" bestFit="1" customWidth="1"/>
    <col min="10" max="11" width="16.54296875" style="2" customWidth="1"/>
    <col min="12" max="12" width="34.26953125" style="2" customWidth="1"/>
    <col min="13" max="13" width="10.26953125" style="2" bestFit="1" customWidth="1"/>
    <col min="14" max="18" width="8.7265625" style="2"/>
    <col min="19" max="19" width="9.6328125" style="2" customWidth="1"/>
    <col min="20" max="16384" width="8.7265625" style="2"/>
  </cols>
  <sheetData>
    <row r="1" spans="1:21" ht="13" x14ac:dyDescent="0.3">
      <c r="A1" s="1" t="s">
        <v>168</v>
      </c>
      <c r="B1" s="1" t="s">
        <v>8</v>
      </c>
      <c r="C1" s="1" t="s">
        <v>4</v>
      </c>
      <c r="D1" s="1" t="s">
        <v>1</v>
      </c>
      <c r="E1" s="1" t="s">
        <v>0</v>
      </c>
      <c r="F1" s="1" t="s">
        <v>309</v>
      </c>
      <c r="G1" s="1" t="s">
        <v>319</v>
      </c>
      <c r="H1" s="1" t="s">
        <v>313</v>
      </c>
      <c r="I1" s="1" t="s">
        <v>17</v>
      </c>
      <c r="J1" s="1" t="s">
        <v>595</v>
      </c>
      <c r="K1" s="1" t="s">
        <v>510</v>
      </c>
      <c r="L1" s="1" t="s">
        <v>5</v>
      </c>
      <c r="M1" s="1" t="s">
        <v>2</v>
      </c>
      <c r="N1" s="1" t="s">
        <v>7</v>
      </c>
      <c r="O1" s="1" t="s">
        <v>6</v>
      </c>
      <c r="P1" s="1" t="s">
        <v>508</v>
      </c>
      <c r="Q1" s="1" t="s">
        <v>512</v>
      </c>
      <c r="R1" s="1" t="s">
        <v>546</v>
      </c>
      <c r="S1" s="20" t="s">
        <v>603</v>
      </c>
      <c r="T1" s="20" t="s">
        <v>575</v>
      </c>
      <c r="U1" s="1" t="s">
        <v>3</v>
      </c>
    </row>
    <row r="2" spans="1:21" s="9" customFormat="1" x14ac:dyDescent="0.25">
      <c r="A2" s="2">
        <v>1</v>
      </c>
      <c r="B2" s="2" t="s">
        <v>408</v>
      </c>
      <c r="C2" s="2">
        <v>2007</v>
      </c>
      <c r="D2" s="2">
        <v>2009</v>
      </c>
      <c r="E2" s="2" t="s">
        <v>76</v>
      </c>
      <c r="F2" s="2" t="s">
        <v>311</v>
      </c>
      <c r="G2" s="2" t="s">
        <v>409</v>
      </c>
      <c r="H2" s="2" t="s">
        <v>567</v>
      </c>
      <c r="I2" s="2" t="s">
        <v>282</v>
      </c>
      <c r="J2" s="2" t="s">
        <v>50</v>
      </c>
      <c r="K2" s="2" t="s">
        <v>515</v>
      </c>
      <c r="L2" s="2" t="s">
        <v>18</v>
      </c>
      <c r="M2" s="2" t="s">
        <v>147</v>
      </c>
      <c r="N2" s="2">
        <v>2.8</v>
      </c>
      <c r="O2" s="2" t="s">
        <v>59</v>
      </c>
      <c r="P2" s="2">
        <v>572</v>
      </c>
      <c r="Q2" s="2">
        <v>36</v>
      </c>
      <c r="R2" s="13">
        <f>Q2/P2*100</f>
        <v>6.2937062937062942</v>
      </c>
      <c r="S2" s="18">
        <v>-25.244900000000001</v>
      </c>
      <c r="T2" s="18">
        <v>27.089099999999998</v>
      </c>
      <c r="U2" s="2" t="s">
        <v>410</v>
      </c>
    </row>
    <row r="3" spans="1:21" s="9" customFormat="1" x14ac:dyDescent="0.25">
      <c r="A3" s="2">
        <v>2</v>
      </c>
      <c r="B3" s="2" t="s">
        <v>408</v>
      </c>
      <c r="C3" s="2">
        <v>2008</v>
      </c>
      <c r="D3" s="2">
        <v>2011</v>
      </c>
      <c r="E3" s="2" t="s">
        <v>76</v>
      </c>
      <c r="F3" s="2" t="s">
        <v>311</v>
      </c>
      <c r="G3" s="2" t="s">
        <v>412</v>
      </c>
      <c r="H3" s="2" t="s">
        <v>412</v>
      </c>
      <c r="I3" s="2" t="s">
        <v>166</v>
      </c>
      <c r="J3" s="2" t="s">
        <v>50</v>
      </c>
      <c r="K3" s="2" t="s">
        <v>139</v>
      </c>
      <c r="L3" s="2" t="s">
        <v>406</v>
      </c>
      <c r="M3" s="2" t="s">
        <v>411</v>
      </c>
      <c r="N3" s="2">
        <v>0.15</v>
      </c>
      <c r="O3" s="2" t="s">
        <v>59</v>
      </c>
      <c r="P3" s="2" t="s">
        <v>50</v>
      </c>
      <c r="Q3" s="2">
        <v>10394</v>
      </c>
      <c r="R3" s="13" t="s">
        <v>50</v>
      </c>
      <c r="S3" s="18">
        <v>-26.474599999999999</v>
      </c>
      <c r="T3" s="18">
        <v>25.561499999999999</v>
      </c>
      <c r="U3" s="2" t="s">
        <v>413</v>
      </c>
    </row>
    <row r="4" spans="1:21" s="9" customFormat="1" x14ac:dyDescent="0.25">
      <c r="A4" s="2">
        <v>3</v>
      </c>
      <c r="B4" s="2" t="s">
        <v>137</v>
      </c>
      <c r="C4" s="2" t="s">
        <v>141</v>
      </c>
      <c r="D4" s="2">
        <v>2012</v>
      </c>
      <c r="E4" s="2" t="s">
        <v>23</v>
      </c>
      <c r="F4" s="2" t="s">
        <v>311</v>
      </c>
      <c r="G4" s="2" t="s">
        <v>396</v>
      </c>
      <c r="H4" s="2" t="s">
        <v>140</v>
      </c>
      <c r="I4" s="2" t="s">
        <v>166</v>
      </c>
      <c r="J4" s="2" t="s">
        <v>50</v>
      </c>
      <c r="K4" s="2" t="s">
        <v>139</v>
      </c>
      <c r="L4" s="2" t="s">
        <v>224</v>
      </c>
      <c r="M4" s="2" t="s">
        <v>39</v>
      </c>
      <c r="N4" s="2">
        <v>2.38</v>
      </c>
      <c r="O4" s="2" t="s">
        <v>59</v>
      </c>
      <c r="P4" s="2" t="s">
        <v>50</v>
      </c>
      <c r="Q4" s="2">
        <v>494</v>
      </c>
      <c r="R4" s="13" t="s">
        <v>50</v>
      </c>
      <c r="S4" s="17">
        <v>-21.7</v>
      </c>
      <c r="T4" s="17">
        <v>21.62</v>
      </c>
      <c r="U4" s="2" t="s">
        <v>142</v>
      </c>
    </row>
    <row r="5" spans="1:21" x14ac:dyDescent="0.25">
      <c r="A5" s="2">
        <v>3</v>
      </c>
      <c r="B5" s="2" t="s">
        <v>137</v>
      </c>
      <c r="C5" s="2" t="s">
        <v>141</v>
      </c>
      <c r="D5" s="2">
        <v>2012</v>
      </c>
      <c r="E5" s="2" t="s">
        <v>23</v>
      </c>
      <c r="F5" s="2" t="s">
        <v>311</v>
      </c>
      <c r="G5" s="2" t="s">
        <v>397</v>
      </c>
      <c r="H5" s="2" t="s">
        <v>140</v>
      </c>
      <c r="I5" s="2" t="s">
        <v>166</v>
      </c>
      <c r="J5" s="2" t="s">
        <v>50</v>
      </c>
      <c r="K5" s="2" t="s">
        <v>139</v>
      </c>
      <c r="L5" s="2" t="s">
        <v>223</v>
      </c>
      <c r="M5" s="2" t="s">
        <v>39</v>
      </c>
      <c r="N5" s="2">
        <v>1.82</v>
      </c>
      <c r="O5" s="2" t="s">
        <v>59</v>
      </c>
      <c r="P5" s="2" t="s">
        <v>50</v>
      </c>
      <c r="Q5" s="2">
        <v>408</v>
      </c>
      <c r="R5" s="13" t="s">
        <v>50</v>
      </c>
      <c r="S5" s="17">
        <v>-21.631399999999999</v>
      </c>
      <c r="T5" s="17">
        <v>21.418089999999999</v>
      </c>
      <c r="U5" s="2" t="s">
        <v>142</v>
      </c>
    </row>
    <row r="6" spans="1:21" x14ac:dyDescent="0.25">
      <c r="A6" s="2">
        <v>3</v>
      </c>
      <c r="B6" s="2" t="s">
        <v>137</v>
      </c>
      <c r="C6" s="2" t="s">
        <v>141</v>
      </c>
      <c r="D6" s="2">
        <v>2012</v>
      </c>
      <c r="E6" s="2" t="s">
        <v>23</v>
      </c>
      <c r="F6" s="2" t="s">
        <v>311</v>
      </c>
      <c r="G6" s="2" t="s">
        <v>399</v>
      </c>
      <c r="H6" s="2" t="s">
        <v>140</v>
      </c>
      <c r="I6" s="2" t="s">
        <v>166</v>
      </c>
      <c r="J6" s="2" t="s">
        <v>50</v>
      </c>
      <c r="K6" s="2" t="s">
        <v>139</v>
      </c>
      <c r="L6" s="2" t="s">
        <v>400</v>
      </c>
      <c r="M6" s="2" t="s">
        <v>39</v>
      </c>
      <c r="N6" s="2">
        <v>2.38</v>
      </c>
      <c r="O6" s="2" t="s">
        <v>59</v>
      </c>
      <c r="P6" s="2" t="s">
        <v>50</v>
      </c>
      <c r="Q6" s="2">
        <v>435</v>
      </c>
      <c r="R6" s="13" t="s">
        <v>50</v>
      </c>
      <c r="S6" s="17">
        <v>-21.5045</v>
      </c>
      <c r="T6" s="17">
        <v>21.2058</v>
      </c>
      <c r="U6" s="2" t="s">
        <v>142</v>
      </c>
    </row>
    <row r="7" spans="1:21" x14ac:dyDescent="0.25">
      <c r="A7" s="2">
        <v>3</v>
      </c>
      <c r="B7" s="2" t="s">
        <v>137</v>
      </c>
      <c r="C7" s="2" t="s">
        <v>141</v>
      </c>
      <c r="D7" s="2">
        <v>2012</v>
      </c>
      <c r="E7" s="2" t="s">
        <v>23</v>
      </c>
      <c r="F7" s="2" t="s">
        <v>311</v>
      </c>
      <c r="G7" s="2" t="s">
        <v>398</v>
      </c>
      <c r="H7" s="2" t="s">
        <v>140</v>
      </c>
      <c r="I7" s="2" t="s">
        <v>166</v>
      </c>
      <c r="J7" s="2" t="s">
        <v>50</v>
      </c>
      <c r="K7" s="2" t="s">
        <v>139</v>
      </c>
      <c r="L7" s="2" t="s">
        <v>224</v>
      </c>
      <c r="M7" s="2" t="s">
        <v>39</v>
      </c>
      <c r="N7" s="2">
        <v>2.1800000000000002</v>
      </c>
      <c r="O7" s="2" t="s">
        <v>59</v>
      </c>
      <c r="P7" s="2" t="s">
        <v>50</v>
      </c>
      <c r="Q7" s="2">
        <v>1337</v>
      </c>
      <c r="R7" s="13" t="s">
        <v>50</v>
      </c>
      <c r="S7" s="17">
        <v>-21.7</v>
      </c>
      <c r="T7" s="17">
        <v>21.62</v>
      </c>
      <c r="U7" s="2" t="s">
        <v>142</v>
      </c>
    </row>
    <row r="8" spans="1:21" x14ac:dyDescent="0.25">
      <c r="A8" s="2">
        <v>4</v>
      </c>
      <c r="B8" s="2" t="s">
        <v>404</v>
      </c>
      <c r="C8" s="2">
        <v>2009</v>
      </c>
      <c r="D8" s="2">
        <v>2013</v>
      </c>
      <c r="E8" s="2" t="s">
        <v>23</v>
      </c>
      <c r="F8" s="2" t="s">
        <v>311</v>
      </c>
      <c r="G8" s="2" t="s">
        <v>615</v>
      </c>
      <c r="H8" s="2" t="s">
        <v>140</v>
      </c>
      <c r="I8" s="2" t="s">
        <v>166</v>
      </c>
      <c r="J8" s="2" t="s">
        <v>50</v>
      </c>
      <c r="K8" s="2" t="s">
        <v>139</v>
      </c>
      <c r="L8" s="2" t="s">
        <v>405</v>
      </c>
      <c r="M8" s="2" t="s">
        <v>136</v>
      </c>
      <c r="N8" s="2">
        <v>2.81</v>
      </c>
      <c r="O8" s="2" t="s">
        <v>59</v>
      </c>
      <c r="P8" s="2" t="s">
        <v>50</v>
      </c>
      <c r="Q8" s="2">
        <v>76</v>
      </c>
      <c r="R8" s="13" t="s">
        <v>50</v>
      </c>
      <c r="S8" s="18">
        <v>-21.882200000000001</v>
      </c>
      <c r="T8" s="18" t="s">
        <v>619</v>
      </c>
      <c r="U8" s="2" t="s">
        <v>407</v>
      </c>
    </row>
    <row r="9" spans="1:21" x14ac:dyDescent="0.25">
      <c r="A9" s="2">
        <v>4</v>
      </c>
      <c r="B9" s="2" t="s">
        <v>404</v>
      </c>
      <c r="C9" s="2">
        <v>2009</v>
      </c>
      <c r="D9" s="2">
        <v>2013</v>
      </c>
      <c r="E9" s="2" t="s">
        <v>23</v>
      </c>
      <c r="F9" s="2" t="s">
        <v>311</v>
      </c>
      <c r="G9" s="2" t="s">
        <v>616</v>
      </c>
      <c r="H9" s="2" t="s">
        <v>140</v>
      </c>
      <c r="I9" s="2" t="s">
        <v>166</v>
      </c>
      <c r="J9" s="2" t="s">
        <v>50</v>
      </c>
      <c r="K9" s="2" t="s">
        <v>139</v>
      </c>
      <c r="L9" s="2" t="s">
        <v>223</v>
      </c>
      <c r="M9" s="2" t="s">
        <v>136</v>
      </c>
      <c r="N9" s="2">
        <v>1.8</v>
      </c>
      <c r="O9" s="2" t="s">
        <v>59</v>
      </c>
      <c r="P9" s="2" t="s">
        <v>50</v>
      </c>
      <c r="Q9" s="2">
        <v>59</v>
      </c>
      <c r="R9" s="13" t="s">
        <v>50</v>
      </c>
      <c r="S9" s="18">
        <v>-21.6873</v>
      </c>
      <c r="T9" s="18">
        <v>21.863800000000001</v>
      </c>
      <c r="U9" s="2" t="s">
        <v>407</v>
      </c>
    </row>
    <row r="10" spans="1:21" x14ac:dyDescent="0.25">
      <c r="A10" s="2">
        <v>4</v>
      </c>
      <c r="B10" s="2" t="s">
        <v>404</v>
      </c>
      <c r="C10" s="2">
        <v>2009</v>
      </c>
      <c r="D10" s="2">
        <v>2013</v>
      </c>
      <c r="E10" s="2" t="s">
        <v>23</v>
      </c>
      <c r="F10" s="2" t="s">
        <v>311</v>
      </c>
      <c r="G10" s="2" t="s">
        <v>617</v>
      </c>
      <c r="H10" s="2" t="s">
        <v>140</v>
      </c>
      <c r="I10" s="2" t="s">
        <v>166</v>
      </c>
      <c r="J10" s="2" t="s">
        <v>50</v>
      </c>
      <c r="K10" s="2" t="s">
        <v>139</v>
      </c>
      <c r="L10" s="2" t="s">
        <v>405</v>
      </c>
      <c r="M10" s="2" t="s">
        <v>136</v>
      </c>
      <c r="N10" s="2">
        <v>2.2799999999999998</v>
      </c>
      <c r="O10" s="2" t="s">
        <v>59</v>
      </c>
      <c r="P10" s="2" t="s">
        <v>50</v>
      </c>
      <c r="Q10" s="2">
        <v>62</v>
      </c>
      <c r="R10" s="13" t="s">
        <v>50</v>
      </c>
      <c r="S10" s="18">
        <v>-21.555900000000001</v>
      </c>
      <c r="T10" s="18">
        <v>21.384499999999999</v>
      </c>
      <c r="U10" s="2" t="s">
        <v>407</v>
      </c>
    </row>
    <row r="11" spans="1:21" x14ac:dyDescent="0.25">
      <c r="A11" s="2">
        <v>4</v>
      </c>
      <c r="B11" s="2" t="s">
        <v>404</v>
      </c>
      <c r="C11" s="2">
        <v>2009</v>
      </c>
      <c r="D11" s="2">
        <v>2013</v>
      </c>
      <c r="E11" s="2" t="s">
        <v>23</v>
      </c>
      <c r="F11" s="2" t="s">
        <v>311</v>
      </c>
      <c r="G11" s="2" t="s">
        <v>618</v>
      </c>
      <c r="H11" s="2" t="s">
        <v>140</v>
      </c>
      <c r="I11" s="2" t="s">
        <v>166</v>
      </c>
      <c r="J11" s="2" t="s">
        <v>50</v>
      </c>
      <c r="K11" s="2" t="s">
        <v>139</v>
      </c>
      <c r="L11" s="2" t="s">
        <v>406</v>
      </c>
      <c r="M11" s="2" t="s">
        <v>136</v>
      </c>
      <c r="N11" s="2">
        <v>2.2999999999999998</v>
      </c>
      <c r="O11" s="2" t="s">
        <v>59</v>
      </c>
      <c r="P11" s="2" t="s">
        <v>50</v>
      </c>
      <c r="Q11" s="2">
        <f>SUM(Q8:Q10)</f>
        <v>197</v>
      </c>
      <c r="R11" s="13" t="s">
        <v>50</v>
      </c>
      <c r="S11" s="18">
        <v>-21.6873</v>
      </c>
      <c r="T11" s="18">
        <v>21.863800000000001</v>
      </c>
      <c r="U11" s="2" t="s">
        <v>407</v>
      </c>
    </row>
    <row r="12" spans="1:21" x14ac:dyDescent="0.25">
      <c r="A12" s="2">
        <v>4</v>
      </c>
      <c r="B12" s="2" t="s">
        <v>404</v>
      </c>
      <c r="C12" s="2" t="s">
        <v>284</v>
      </c>
      <c r="D12" s="2">
        <v>2013</v>
      </c>
      <c r="E12" s="2" t="s">
        <v>23</v>
      </c>
      <c r="F12" s="2" t="s">
        <v>311</v>
      </c>
      <c r="G12" s="2" t="s">
        <v>620</v>
      </c>
      <c r="H12" s="2" t="s">
        <v>140</v>
      </c>
      <c r="I12" s="2" t="s">
        <v>166</v>
      </c>
      <c r="J12" s="2" t="s">
        <v>50</v>
      </c>
      <c r="K12" s="2" t="s">
        <v>139</v>
      </c>
      <c r="L12" s="2" t="s">
        <v>406</v>
      </c>
      <c r="M12" s="2" t="s">
        <v>39</v>
      </c>
      <c r="N12" s="2">
        <v>2.67</v>
      </c>
      <c r="O12" s="2" t="s">
        <v>98</v>
      </c>
      <c r="P12" s="2" t="s">
        <v>50</v>
      </c>
      <c r="Q12" s="2">
        <v>567</v>
      </c>
      <c r="R12" s="13" t="s">
        <v>50</v>
      </c>
      <c r="S12" s="18">
        <v>-21.6662</v>
      </c>
      <c r="T12" s="18">
        <v>21.752800000000001</v>
      </c>
      <c r="U12" s="2" t="s">
        <v>407</v>
      </c>
    </row>
    <row r="13" spans="1:21" x14ac:dyDescent="0.25">
      <c r="A13" s="2">
        <v>4</v>
      </c>
      <c r="B13" s="2" t="s">
        <v>404</v>
      </c>
      <c r="C13" s="2">
        <v>2009</v>
      </c>
      <c r="D13" s="2">
        <v>2013</v>
      </c>
      <c r="E13" s="2" t="s">
        <v>23</v>
      </c>
      <c r="F13" s="2" t="s">
        <v>311</v>
      </c>
      <c r="G13" s="2" t="s">
        <v>621</v>
      </c>
      <c r="H13" s="2" t="s">
        <v>140</v>
      </c>
      <c r="I13" s="2" t="s">
        <v>166</v>
      </c>
      <c r="J13" s="2" t="s">
        <v>50</v>
      </c>
      <c r="K13" s="2" t="s">
        <v>139</v>
      </c>
      <c r="L13" s="2" t="s">
        <v>405</v>
      </c>
      <c r="M13" s="2" t="s">
        <v>39</v>
      </c>
      <c r="N13" s="2">
        <v>3.08</v>
      </c>
      <c r="O13" s="2" t="s">
        <v>98</v>
      </c>
      <c r="P13" s="2" t="s">
        <v>50</v>
      </c>
      <c r="Q13" s="2">
        <v>264</v>
      </c>
      <c r="R13" s="13" t="s">
        <v>50</v>
      </c>
      <c r="S13" s="18">
        <v>-21.7822</v>
      </c>
      <c r="T13" s="18" t="s">
        <v>623</v>
      </c>
      <c r="U13" s="2" t="s">
        <v>407</v>
      </c>
    </row>
    <row r="14" spans="1:21" x14ac:dyDescent="0.25">
      <c r="A14" s="2">
        <v>4</v>
      </c>
      <c r="B14" s="2" t="s">
        <v>404</v>
      </c>
      <c r="C14" s="2" t="s">
        <v>284</v>
      </c>
      <c r="D14" s="2">
        <v>2013</v>
      </c>
      <c r="E14" s="2" t="s">
        <v>23</v>
      </c>
      <c r="F14" s="2" t="s">
        <v>311</v>
      </c>
      <c r="G14" s="2" t="s">
        <v>622</v>
      </c>
      <c r="H14" s="2" t="s">
        <v>140</v>
      </c>
      <c r="I14" s="2" t="s">
        <v>166</v>
      </c>
      <c r="J14" s="2" t="s">
        <v>50</v>
      </c>
      <c r="K14" s="2" t="s">
        <v>139</v>
      </c>
      <c r="L14" s="2" t="s">
        <v>406</v>
      </c>
      <c r="M14" s="2" t="s">
        <v>39</v>
      </c>
      <c r="N14" s="2">
        <v>2.88</v>
      </c>
      <c r="O14" s="2" t="s">
        <v>98</v>
      </c>
      <c r="P14" s="2" t="s">
        <v>50</v>
      </c>
      <c r="Q14" s="2">
        <f>567+264</f>
        <v>831</v>
      </c>
      <c r="R14" s="13" t="s">
        <v>50</v>
      </c>
      <c r="S14" s="18">
        <v>-21.6662</v>
      </c>
      <c r="T14" s="18">
        <v>21.752800000000001</v>
      </c>
      <c r="U14" s="2" t="s">
        <v>407</v>
      </c>
    </row>
    <row r="15" spans="1:21" x14ac:dyDescent="0.25">
      <c r="A15" s="2">
        <v>5</v>
      </c>
      <c r="B15" s="2" t="s">
        <v>425</v>
      </c>
      <c r="C15" s="2" t="s">
        <v>426</v>
      </c>
      <c r="D15" s="2">
        <v>2013</v>
      </c>
      <c r="E15" s="2" t="s">
        <v>76</v>
      </c>
      <c r="F15" s="2" t="s">
        <v>311</v>
      </c>
      <c r="G15" s="2" t="s">
        <v>409</v>
      </c>
      <c r="H15" s="2" t="s">
        <v>567</v>
      </c>
      <c r="I15" s="2" t="s">
        <v>12</v>
      </c>
      <c r="J15" s="2" t="s">
        <v>50</v>
      </c>
      <c r="K15" s="2" t="s">
        <v>515</v>
      </c>
      <c r="L15" s="2" t="s">
        <v>18</v>
      </c>
      <c r="M15" s="2" t="s">
        <v>427</v>
      </c>
      <c r="N15" s="2">
        <v>6</v>
      </c>
      <c r="O15" s="2" t="s">
        <v>59</v>
      </c>
      <c r="P15" s="2">
        <v>572</v>
      </c>
      <c r="Q15" s="2">
        <v>570</v>
      </c>
      <c r="R15" s="13">
        <f>Q15/P15*100</f>
        <v>99.650349650349639</v>
      </c>
      <c r="S15" s="18">
        <v>-25.247800000000002</v>
      </c>
      <c r="T15" s="18">
        <v>27.0807</v>
      </c>
      <c r="U15" s="2" t="s">
        <v>428</v>
      </c>
    </row>
    <row r="16" spans="1:21" x14ac:dyDescent="0.25">
      <c r="A16" s="2">
        <v>6</v>
      </c>
      <c r="B16" s="2" t="s">
        <v>387</v>
      </c>
      <c r="C16" s="2" t="s">
        <v>34</v>
      </c>
      <c r="D16" s="2">
        <v>2014</v>
      </c>
      <c r="E16" s="2" t="s">
        <v>23</v>
      </c>
      <c r="F16" s="2" t="s">
        <v>311</v>
      </c>
      <c r="G16" s="2" t="s">
        <v>389</v>
      </c>
      <c r="H16" s="2" t="s">
        <v>77</v>
      </c>
      <c r="I16" s="2" t="s">
        <v>390</v>
      </c>
      <c r="J16" s="2" t="s">
        <v>550</v>
      </c>
      <c r="K16" s="2" t="s">
        <v>515</v>
      </c>
      <c r="L16" s="2" t="s">
        <v>383</v>
      </c>
      <c r="M16" s="2" t="s">
        <v>388</v>
      </c>
      <c r="N16" s="2">
        <v>2.2999999999999998</v>
      </c>
      <c r="O16" s="2" t="s">
        <v>59</v>
      </c>
      <c r="P16" s="2">
        <v>38000</v>
      </c>
      <c r="Q16" s="2" t="s">
        <v>34</v>
      </c>
      <c r="R16" s="13" t="s">
        <v>50</v>
      </c>
      <c r="S16" s="17">
        <v>-25.3582</v>
      </c>
      <c r="T16" s="17">
        <v>21.034600000000001</v>
      </c>
      <c r="U16" s="2" t="s">
        <v>391</v>
      </c>
    </row>
    <row r="17" spans="1:21" x14ac:dyDescent="0.25">
      <c r="A17" s="2">
        <v>7</v>
      </c>
      <c r="B17" s="2" t="s">
        <v>71</v>
      </c>
      <c r="C17" s="2">
        <v>2008</v>
      </c>
      <c r="D17" s="2">
        <v>2016</v>
      </c>
      <c r="E17" s="2" t="s">
        <v>44</v>
      </c>
      <c r="F17" s="2" t="s">
        <v>311</v>
      </c>
      <c r="G17" s="2" t="s">
        <v>598</v>
      </c>
      <c r="H17" s="2" t="s">
        <v>327</v>
      </c>
      <c r="I17" s="2" t="s">
        <v>488</v>
      </c>
      <c r="J17" s="2" t="s">
        <v>50</v>
      </c>
      <c r="K17" s="2" t="s">
        <v>547</v>
      </c>
      <c r="L17" s="2" t="s">
        <v>73</v>
      </c>
      <c r="M17" s="2" t="s">
        <v>39</v>
      </c>
      <c r="N17" s="2">
        <v>0.53</v>
      </c>
      <c r="O17" s="2" t="s">
        <v>59</v>
      </c>
      <c r="P17" s="2">
        <v>4474</v>
      </c>
      <c r="Q17" s="2">
        <v>2530</v>
      </c>
      <c r="R17" s="13">
        <f t="shared" ref="R17:R40" si="0">Q17/P17*100</f>
        <v>56.548949485918641</v>
      </c>
      <c r="S17" s="18">
        <v>-20.335100000000001</v>
      </c>
      <c r="T17" s="18">
        <v>32.139699999999998</v>
      </c>
      <c r="U17" s="2" t="s">
        <v>74</v>
      </c>
    </row>
    <row r="18" spans="1:21" x14ac:dyDescent="0.25">
      <c r="A18" s="2">
        <v>8</v>
      </c>
      <c r="B18" s="2" t="s">
        <v>414</v>
      </c>
      <c r="C18" s="2">
        <v>2013</v>
      </c>
      <c r="D18" s="2">
        <v>2016</v>
      </c>
      <c r="E18" s="2" t="s">
        <v>76</v>
      </c>
      <c r="F18" s="2" t="s">
        <v>311</v>
      </c>
      <c r="G18" s="2" t="s">
        <v>415</v>
      </c>
      <c r="H18" s="2" t="s">
        <v>567</v>
      </c>
      <c r="I18" s="2" t="s">
        <v>280</v>
      </c>
      <c r="J18" s="2" t="s">
        <v>50</v>
      </c>
      <c r="K18" s="2" t="s">
        <v>139</v>
      </c>
      <c r="L18" s="2" t="s">
        <v>18</v>
      </c>
      <c r="M18" s="2" t="s">
        <v>136</v>
      </c>
      <c r="N18" s="2">
        <v>16</v>
      </c>
      <c r="O18" s="2" t="s">
        <v>59</v>
      </c>
      <c r="P18" s="2">
        <v>183</v>
      </c>
      <c r="Q18" s="2">
        <v>183</v>
      </c>
      <c r="R18" s="13">
        <f t="shared" si="0"/>
        <v>100</v>
      </c>
      <c r="S18" s="18">
        <v>-33.146700000000003</v>
      </c>
      <c r="T18" s="18">
        <v>26.5244</v>
      </c>
      <c r="U18" s="2" t="s">
        <v>416</v>
      </c>
    </row>
    <row r="19" spans="1:21" x14ac:dyDescent="0.25">
      <c r="A19" s="2">
        <v>9</v>
      </c>
      <c r="B19" s="2" t="s">
        <v>417</v>
      </c>
      <c r="C19" s="2" t="s">
        <v>382</v>
      </c>
      <c r="D19" s="2">
        <v>2017</v>
      </c>
      <c r="E19" s="2" t="s">
        <v>23</v>
      </c>
      <c r="F19" s="2" t="s">
        <v>311</v>
      </c>
      <c r="G19" s="2" t="s">
        <v>418</v>
      </c>
      <c r="H19" s="2" t="s">
        <v>592</v>
      </c>
      <c r="I19" s="2" t="s">
        <v>34</v>
      </c>
      <c r="J19" s="2" t="s">
        <v>50</v>
      </c>
      <c r="K19" s="2" t="s">
        <v>34</v>
      </c>
      <c r="L19" s="2" t="s">
        <v>34</v>
      </c>
      <c r="M19" s="2" t="s">
        <v>39</v>
      </c>
      <c r="N19" s="2">
        <v>0.04</v>
      </c>
      <c r="O19" s="2" t="s">
        <v>59</v>
      </c>
      <c r="P19" s="2">
        <v>11374</v>
      </c>
      <c r="Q19" s="2">
        <v>11374</v>
      </c>
      <c r="R19" s="13">
        <f t="shared" si="0"/>
        <v>100</v>
      </c>
      <c r="S19" s="18">
        <v>-18.3218</v>
      </c>
      <c r="T19" s="18">
        <v>24.879100000000001</v>
      </c>
      <c r="U19" s="2" t="s">
        <v>424</v>
      </c>
    </row>
    <row r="20" spans="1:21" x14ac:dyDescent="0.25">
      <c r="A20" s="2">
        <v>9</v>
      </c>
      <c r="B20" s="2" t="s">
        <v>417</v>
      </c>
      <c r="C20" s="2">
        <v>2013</v>
      </c>
      <c r="D20" s="2">
        <v>2017</v>
      </c>
      <c r="E20" s="2" t="s">
        <v>23</v>
      </c>
      <c r="F20" s="2" t="s">
        <v>311</v>
      </c>
      <c r="G20" s="2" t="s">
        <v>419</v>
      </c>
      <c r="H20" s="2" t="s">
        <v>592</v>
      </c>
      <c r="I20" s="2" t="s">
        <v>34</v>
      </c>
      <c r="J20" s="2" t="s">
        <v>50</v>
      </c>
      <c r="K20" s="2" t="s">
        <v>34</v>
      </c>
      <c r="L20" s="2" t="s">
        <v>34</v>
      </c>
      <c r="M20" s="2" t="s">
        <v>39</v>
      </c>
      <c r="N20" s="2">
        <v>0.09</v>
      </c>
      <c r="O20" s="2" t="s">
        <v>59</v>
      </c>
      <c r="P20" s="2">
        <v>3454</v>
      </c>
      <c r="Q20" s="2">
        <v>3454</v>
      </c>
      <c r="R20" s="13">
        <f t="shared" si="0"/>
        <v>100</v>
      </c>
      <c r="S20" s="18">
        <v>-19.360700000000001</v>
      </c>
      <c r="T20" s="18">
        <v>24.1569</v>
      </c>
      <c r="U20" s="2" t="s">
        <v>424</v>
      </c>
    </row>
    <row r="21" spans="1:21" x14ac:dyDescent="0.25">
      <c r="A21" s="2">
        <v>9</v>
      </c>
      <c r="B21" s="2" t="s">
        <v>417</v>
      </c>
      <c r="C21" s="2">
        <v>2012</v>
      </c>
      <c r="D21" s="2">
        <v>2017</v>
      </c>
      <c r="E21" s="2" t="s">
        <v>23</v>
      </c>
      <c r="F21" s="2" t="s">
        <v>311</v>
      </c>
      <c r="G21" s="2" t="s">
        <v>420</v>
      </c>
      <c r="H21" s="2" t="s">
        <v>592</v>
      </c>
      <c r="I21" s="2" t="s">
        <v>12</v>
      </c>
      <c r="J21" s="2" t="s">
        <v>550</v>
      </c>
      <c r="K21" s="2" t="s">
        <v>515</v>
      </c>
      <c r="L21" s="2" t="s">
        <v>18</v>
      </c>
      <c r="M21" s="2" t="s">
        <v>39</v>
      </c>
      <c r="N21" s="2">
        <v>2.5499999999999998</v>
      </c>
      <c r="O21" s="2" t="s">
        <v>59</v>
      </c>
      <c r="P21" s="2">
        <v>30000</v>
      </c>
      <c r="Q21" s="2">
        <v>7549</v>
      </c>
      <c r="R21" s="13">
        <f t="shared" si="0"/>
        <v>25.16333333333333</v>
      </c>
      <c r="S21" s="18">
        <v>-20.482299999999999</v>
      </c>
      <c r="T21" s="18">
        <v>24.734200000000001</v>
      </c>
      <c r="U21" s="2" t="s">
        <v>424</v>
      </c>
    </row>
    <row r="22" spans="1:21" x14ac:dyDescent="0.25">
      <c r="A22" s="2">
        <v>9</v>
      </c>
      <c r="B22" s="2" t="s">
        <v>417</v>
      </c>
      <c r="C22" s="2">
        <v>2012</v>
      </c>
      <c r="D22" s="2">
        <v>2017</v>
      </c>
      <c r="E22" s="2" t="s">
        <v>23</v>
      </c>
      <c r="F22" s="2" t="s">
        <v>311</v>
      </c>
      <c r="G22" s="2" t="s">
        <v>421</v>
      </c>
      <c r="H22" s="2" t="s">
        <v>325</v>
      </c>
      <c r="I22" s="2" t="s">
        <v>84</v>
      </c>
      <c r="J22" s="2" t="s">
        <v>550</v>
      </c>
      <c r="K22" s="2" t="s">
        <v>515</v>
      </c>
      <c r="L22" s="2" t="s">
        <v>18</v>
      </c>
      <c r="M22" s="2" t="s">
        <v>39</v>
      </c>
      <c r="N22" s="2">
        <v>1.75</v>
      </c>
      <c r="O22" s="2" t="s">
        <v>59</v>
      </c>
      <c r="P22" s="2">
        <v>52800</v>
      </c>
      <c r="Q22" s="2">
        <v>18850</v>
      </c>
      <c r="R22" s="13">
        <f t="shared" si="0"/>
        <v>35.700757575757578</v>
      </c>
      <c r="S22" s="18">
        <v>-21.530999999999999</v>
      </c>
      <c r="T22" s="18">
        <v>23.506</v>
      </c>
      <c r="U22" s="2" t="s">
        <v>424</v>
      </c>
    </row>
    <row r="23" spans="1:21" x14ac:dyDescent="0.25">
      <c r="A23" s="2">
        <v>9</v>
      </c>
      <c r="B23" s="2" t="s">
        <v>417</v>
      </c>
      <c r="C23" s="2">
        <v>2012</v>
      </c>
      <c r="D23" s="2">
        <v>2017</v>
      </c>
      <c r="E23" s="2" t="s">
        <v>23</v>
      </c>
      <c r="F23" s="2" t="s">
        <v>311</v>
      </c>
      <c r="G23" s="2" t="s">
        <v>422</v>
      </c>
      <c r="H23" s="2" t="s">
        <v>325</v>
      </c>
      <c r="I23" s="2" t="s">
        <v>84</v>
      </c>
      <c r="J23" s="2" t="s">
        <v>550</v>
      </c>
      <c r="K23" s="2" t="s">
        <v>515</v>
      </c>
      <c r="L23" s="2" t="s">
        <v>18</v>
      </c>
      <c r="M23" s="2" t="s">
        <v>39</v>
      </c>
      <c r="N23" s="2">
        <v>2.94</v>
      </c>
      <c r="O23" s="2" t="s">
        <v>59</v>
      </c>
      <c r="P23" s="2">
        <v>52800</v>
      </c>
      <c r="Q23" s="2">
        <v>31088</v>
      </c>
      <c r="R23" s="13">
        <f t="shared" si="0"/>
        <v>58.878787878787875</v>
      </c>
      <c r="S23" s="18">
        <v>-22.646899999999999</v>
      </c>
      <c r="T23" s="18">
        <v>23.9178</v>
      </c>
      <c r="U23" s="2" t="s">
        <v>424</v>
      </c>
    </row>
    <row r="24" spans="1:21" x14ac:dyDescent="0.25">
      <c r="A24" s="2">
        <v>9</v>
      </c>
      <c r="B24" s="2" t="s">
        <v>417</v>
      </c>
      <c r="C24" s="2">
        <v>2012</v>
      </c>
      <c r="D24" s="2">
        <v>2017</v>
      </c>
      <c r="E24" s="2" t="s">
        <v>23</v>
      </c>
      <c r="F24" s="2" t="s">
        <v>311</v>
      </c>
      <c r="G24" s="2" t="s">
        <v>423</v>
      </c>
      <c r="H24" s="2" t="s">
        <v>325</v>
      </c>
      <c r="I24" s="2" t="s">
        <v>84</v>
      </c>
      <c r="J24" s="2" t="s">
        <v>550</v>
      </c>
      <c r="K24" s="2" t="s">
        <v>515</v>
      </c>
      <c r="L24" s="2" t="s">
        <v>18</v>
      </c>
      <c r="M24" s="2" t="s">
        <v>39</v>
      </c>
      <c r="N24" s="2">
        <v>1.38</v>
      </c>
      <c r="O24" s="2" t="s">
        <v>59</v>
      </c>
      <c r="P24" s="2">
        <v>4902</v>
      </c>
      <c r="Q24" s="2">
        <v>4902</v>
      </c>
      <c r="R24" s="13">
        <f t="shared" si="0"/>
        <v>100</v>
      </c>
      <c r="S24" s="18">
        <v>-23.517199999999999</v>
      </c>
      <c r="T24" s="18">
        <v>24.147400000000001</v>
      </c>
      <c r="U24" s="2" t="s">
        <v>424</v>
      </c>
    </row>
    <row r="25" spans="1:21" x14ac:dyDescent="0.25">
      <c r="A25" s="2">
        <v>10</v>
      </c>
      <c r="B25" s="2" t="s">
        <v>403</v>
      </c>
      <c r="C25" s="2">
        <v>2018</v>
      </c>
      <c r="D25" s="2">
        <v>2019</v>
      </c>
      <c r="E25" s="2" t="s">
        <v>35</v>
      </c>
      <c r="F25" s="2" t="s">
        <v>311</v>
      </c>
      <c r="G25" s="2" t="s">
        <v>402</v>
      </c>
      <c r="H25" s="2" t="s">
        <v>567</v>
      </c>
      <c r="I25" s="2" t="s">
        <v>280</v>
      </c>
      <c r="J25" s="2" t="s">
        <v>50</v>
      </c>
      <c r="K25" s="2" t="s">
        <v>139</v>
      </c>
      <c r="L25" s="2" t="s">
        <v>18</v>
      </c>
      <c r="M25" s="2" t="s">
        <v>136</v>
      </c>
      <c r="N25" s="2">
        <v>24.01</v>
      </c>
      <c r="O25" s="2" t="s">
        <v>59</v>
      </c>
      <c r="P25" s="2">
        <v>200</v>
      </c>
      <c r="Q25" s="2">
        <v>180</v>
      </c>
      <c r="R25" s="13">
        <f t="shared" si="0"/>
        <v>90</v>
      </c>
      <c r="S25" s="18">
        <v>-20.8202</v>
      </c>
      <c r="T25" s="18">
        <v>16.645399999999999</v>
      </c>
      <c r="U25" s="2" t="s">
        <v>401</v>
      </c>
    </row>
    <row r="26" spans="1:21" x14ac:dyDescent="0.25">
      <c r="A26" s="2">
        <v>11</v>
      </c>
      <c r="B26" s="2" t="s">
        <v>648</v>
      </c>
      <c r="C26" s="2" t="s">
        <v>481</v>
      </c>
      <c r="D26" s="2">
        <v>2020</v>
      </c>
      <c r="E26" s="2" t="s">
        <v>76</v>
      </c>
      <c r="F26" s="2" t="s">
        <v>311</v>
      </c>
      <c r="G26" s="2" t="s">
        <v>661</v>
      </c>
      <c r="H26" s="2" t="s">
        <v>567</v>
      </c>
      <c r="I26" s="2" t="s">
        <v>280</v>
      </c>
      <c r="J26" s="2" t="s">
        <v>50</v>
      </c>
      <c r="K26" s="2" t="s">
        <v>139</v>
      </c>
      <c r="L26" s="2" t="s">
        <v>18</v>
      </c>
      <c r="M26" s="2" t="s">
        <v>136</v>
      </c>
      <c r="N26" s="2">
        <v>1.19</v>
      </c>
      <c r="O26" s="2" t="s">
        <v>59</v>
      </c>
      <c r="P26" s="2">
        <v>240</v>
      </c>
      <c r="Q26" s="2">
        <v>180</v>
      </c>
      <c r="R26" s="13">
        <f t="shared" si="0"/>
        <v>75</v>
      </c>
      <c r="S26" s="18">
        <v>-24.509899999999998</v>
      </c>
      <c r="T26" s="18">
        <v>26.763580000000001</v>
      </c>
      <c r="U26" s="2" t="s">
        <v>673</v>
      </c>
    </row>
    <row r="27" spans="1:21" x14ac:dyDescent="0.25">
      <c r="A27" s="2">
        <v>11</v>
      </c>
      <c r="B27" s="2" t="s">
        <v>648</v>
      </c>
      <c r="C27" s="2" t="s">
        <v>640</v>
      </c>
      <c r="D27" s="2">
        <v>2020</v>
      </c>
      <c r="E27" s="2" t="s">
        <v>76</v>
      </c>
      <c r="F27" s="2" t="s">
        <v>311</v>
      </c>
      <c r="G27" s="2" t="s">
        <v>662</v>
      </c>
      <c r="H27" s="2" t="s">
        <v>567</v>
      </c>
      <c r="I27" s="2" t="s">
        <v>280</v>
      </c>
      <c r="J27" s="2" t="s">
        <v>50</v>
      </c>
      <c r="K27" s="2" t="s">
        <v>139</v>
      </c>
      <c r="L27" s="2" t="s">
        <v>18</v>
      </c>
      <c r="M27" s="2" t="s">
        <v>136</v>
      </c>
      <c r="N27" s="2">
        <v>0.52</v>
      </c>
      <c r="O27" s="2" t="s">
        <v>59</v>
      </c>
      <c r="P27" s="2">
        <v>185</v>
      </c>
      <c r="Q27" s="2">
        <v>173</v>
      </c>
      <c r="R27" s="13">
        <f t="shared" si="0"/>
        <v>93.513513513513516</v>
      </c>
      <c r="S27" s="18">
        <v>-25.3995</v>
      </c>
      <c r="T27" s="18">
        <v>28.3186</v>
      </c>
      <c r="U27" s="2" t="s">
        <v>674</v>
      </c>
    </row>
    <row r="28" spans="1:21" x14ac:dyDescent="0.25">
      <c r="A28" s="2">
        <v>11</v>
      </c>
      <c r="B28" s="2" t="s">
        <v>648</v>
      </c>
      <c r="C28" s="2" t="s">
        <v>646</v>
      </c>
      <c r="D28" s="2">
        <v>2020</v>
      </c>
      <c r="E28" s="2" t="s">
        <v>76</v>
      </c>
      <c r="F28" s="2" t="s">
        <v>311</v>
      </c>
      <c r="G28" s="2" t="s">
        <v>663</v>
      </c>
      <c r="H28" s="2" t="s">
        <v>567</v>
      </c>
      <c r="I28" s="2" t="s">
        <v>280</v>
      </c>
      <c r="J28" s="2" t="s">
        <v>50</v>
      </c>
      <c r="K28" s="2" t="s">
        <v>139</v>
      </c>
      <c r="L28" s="2" t="s">
        <v>18</v>
      </c>
      <c r="M28" s="2" t="s">
        <v>136</v>
      </c>
      <c r="N28" s="2">
        <v>0.28999999999999998</v>
      </c>
      <c r="O28" s="2" t="s">
        <v>59</v>
      </c>
      <c r="P28" s="2">
        <v>296</v>
      </c>
      <c r="Q28" s="2">
        <v>236</v>
      </c>
      <c r="R28" s="13">
        <f t="shared" si="0"/>
        <v>79.729729729729726</v>
      </c>
      <c r="S28" s="18">
        <v>-27.545570000000001</v>
      </c>
      <c r="T28" s="18">
        <v>31.311399999999999</v>
      </c>
      <c r="U28" s="2" t="s">
        <v>675</v>
      </c>
    </row>
    <row r="29" spans="1:21" x14ac:dyDescent="0.25">
      <c r="A29" s="2">
        <v>11</v>
      </c>
      <c r="B29" s="2" t="s">
        <v>648</v>
      </c>
      <c r="C29" s="2" t="s">
        <v>649</v>
      </c>
      <c r="D29" s="2">
        <v>2020</v>
      </c>
      <c r="E29" s="2" t="s">
        <v>76</v>
      </c>
      <c r="F29" s="2" t="s">
        <v>311</v>
      </c>
      <c r="G29" s="2" t="s">
        <v>664</v>
      </c>
      <c r="H29" s="2" t="s">
        <v>567</v>
      </c>
      <c r="I29" s="2" t="s">
        <v>280</v>
      </c>
      <c r="J29" s="2" t="s">
        <v>50</v>
      </c>
      <c r="K29" s="2" t="s">
        <v>139</v>
      </c>
      <c r="L29" s="2" t="s">
        <v>18</v>
      </c>
      <c r="M29" s="2" t="s">
        <v>136</v>
      </c>
      <c r="N29" s="2">
        <v>0.68</v>
      </c>
      <c r="O29" s="2" t="s">
        <v>59</v>
      </c>
      <c r="P29" s="2">
        <v>955</v>
      </c>
      <c r="Q29" s="2">
        <v>570</v>
      </c>
      <c r="R29" s="13">
        <f t="shared" si="0"/>
        <v>59.685863874345543</v>
      </c>
      <c r="S29" s="18">
        <v>-25.541499999999999</v>
      </c>
      <c r="T29" s="18">
        <v>23.358699999999999</v>
      </c>
      <c r="U29" s="2" t="s">
        <v>676</v>
      </c>
    </row>
    <row r="30" spans="1:21" x14ac:dyDescent="0.25">
      <c r="A30" s="2">
        <v>11</v>
      </c>
      <c r="B30" s="2" t="s">
        <v>648</v>
      </c>
      <c r="C30" s="2" t="s">
        <v>650</v>
      </c>
      <c r="D30" s="2">
        <v>2020</v>
      </c>
      <c r="E30" s="2" t="s">
        <v>76</v>
      </c>
      <c r="F30" s="2" t="s">
        <v>311</v>
      </c>
      <c r="G30" s="2" t="s">
        <v>415</v>
      </c>
      <c r="H30" s="2" t="s">
        <v>567</v>
      </c>
      <c r="I30" s="2" t="s">
        <v>280</v>
      </c>
      <c r="J30" s="2" t="s">
        <v>50</v>
      </c>
      <c r="K30" s="2" t="s">
        <v>139</v>
      </c>
      <c r="L30" s="2" t="s">
        <v>18</v>
      </c>
      <c r="M30" s="2" t="s">
        <v>136</v>
      </c>
      <c r="N30" s="2">
        <v>1.0900000000000001</v>
      </c>
      <c r="O30" s="2" t="s">
        <v>59</v>
      </c>
      <c r="P30" s="2">
        <v>183</v>
      </c>
      <c r="Q30" s="2">
        <v>135</v>
      </c>
      <c r="R30" s="13">
        <f t="shared" si="0"/>
        <v>73.770491803278688</v>
      </c>
      <c r="S30" s="18">
        <v>-33.146470000000001</v>
      </c>
      <c r="T30" s="18">
        <v>26.524799999999999</v>
      </c>
      <c r="U30" s="2" t="s">
        <v>677</v>
      </c>
    </row>
    <row r="31" spans="1:21" x14ac:dyDescent="0.25">
      <c r="A31" s="2">
        <v>11</v>
      </c>
      <c r="B31" s="2" t="s">
        <v>648</v>
      </c>
      <c r="C31" s="2" t="s">
        <v>651</v>
      </c>
      <c r="D31" s="2">
        <v>2020</v>
      </c>
      <c r="E31" s="2" t="s">
        <v>76</v>
      </c>
      <c r="F31" s="2" t="s">
        <v>311</v>
      </c>
      <c r="G31" s="2" t="s">
        <v>665</v>
      </c>
      <c r="H31" s="2" t="s">
        <v>567</v>
      </c>
      <c r="I31" s="2" t="s">
        <v>280</v>
      </c>
      <c r="J31" s="2" t="s">
        <v>50</v>
      </c>
      <c r="K31" s="2" t="s">
        <v>139</v>
      </c>
      <c r="L31" s="2" t="s">
        <v>18</v>
      </c>
      <c r="M31" s="2" t="s">
        <v>136</v>
      </c>
      <c r="N31" s="2">
        <v>0.82</v>
      </c>
      <c r="O31" s="2" t="s">
        <v>59</v>
      </c>
      <c r="P31" s="2">
        <v>185</v>
      </c>
      <c r="Q31" s="2">
        <v>135</v>
      </c>
      <c r="R31" s="13">
        <f t="shared" si="0"/>
        <v>72.972972972972968</v>
      </c>
      <c r="S31" s="18">
        <v>-27.572900000000001</v>
      </c>
      <c r="T31" s="18">
        <v>31.657699999999998</v>
      </c>
      <c r="U31" s="2" t="s">
        <v>678</v>
      </c>
    </row>
    <row r="32" spans="1:21" x14ac:dyDescent="0.25">
      <c r="A32" s="2">
        <v>11</v>
      </c>
      <c r="B32" s="2" t="s">
        <v>648</v>
      </c>
      <c r="C32" s="2" t="s">
        <v>652</v>
      </c>
      <c r="D32" s="2">
        <v>2020</v>
      </c>
      <c r="E32" s="2" t="s">
        <v>76</v>
      </c>
      <c r="F32" s="2" t="s">
        <v>311</v>
      </c>
      <c r="G32" s="2" t="s">
        <v>180</v>
      </c>
      <c r="H32" s="2" t="s">
        <v>567</v>
      </c>
      <c r="I32" s="2" t="s">
        <v>280</v>
      </c>
      <c r="J32" s="2" t="s">
        <v>50</v>
      </c>
      <c r="K32" s="2" t="s">
        <v>139</v>
      </c>
      <c r="L32" s="2" t="s">
        <v>18</v>
      </c>
      <c r="M32" s="2" t="s">
        <v>136</v>
      </c>
      <c r="N32" s="2">
        <v>1.33</v>
      </c>
      <c r="O32" s="2" t="s">
        <v>59</v>
      </c>
      <c r="P32" s="2">
        <v>360</v>
      </c>
      <c r="Q32" s="2">
        <v>331</v>
      </c>
      <c r="R32" s="13">
        <f t="shared" si="0"/>
        <v>91.944444444444443</v>
      </c>
      <c r="S32" s="18">
        <v>-23.825060000000001</v>
      </c>
      <c r="T32" s="18">
        <v>28.424800000000001</v>
      </c>
      <c r="U32" s="2" t="s">
        <v>679</v>
      </c>
    </row>
    <row r="33" spans="1:21" x14ac:dyDescent="0.25">
      <c r="A33" s="2">
        <v>11</v>
      </c>
      <c r="B33" s="2" t="s">
        <v>648</v>
      </c>
      <c r="C33" s="2" t="s">
        <v>653</v>
      </c>
      <c r="D33" s="2">
        <v>2020</v>
      </c>
      <c r="E33" s="2" t="s">
        <v>76</v>
      </c>
      <c r="F33" s="2" t="s">
        <v>311</v>
      </c>
      <c r="G33" s="2" t="s">
        <v>666</v>
      </c>
      <c r="H33" s="2" t="s">
        <v>567</v>
      </c>
      <c r="I33" s="2" t="s">
        <v>280</v>
      </c>
      <c r="J33" s="2" t="s">
        <v>50</v>
      </c>
      <c r="K33" s="2" t="s">
        <v>139</v>
      </c>
      <c r="L33" s="2" t="s">
        <v>18</v>
      </c>
      <c r="M33" s="2" t="s">
        <v>136</v>
      </c>
      <c r="N33" s="2">
        <v>0.17</v>
      </c>
      <c r="O33" s="2" t="s">
        <v>59</v>
      </c>
      <c r="P33" s="2">
        <v>232</v>
      </c>
      <c r="Q33" s="2">
        <v>170</v>
      </c>
      <c r="R33" s="13">
        <f t="shared" si="0"/>
        <v>73.275862068965509</v>
      </c>
      <c r="S33" s="18">
        <v>-25.401900000000001</v>
      </c>
      <c r="T33" s="18">
        <v>29.275099999999998</v>
      </c>
      <c r="U33" s="2" t="s">
        <v>680</v>
      </c>
    </row>
    <row r="34" spans="1:21" x14ac:dyDescent="0.25">
      <c r="A34" s="2">
        <v>11</v>
      </c>
      <c r="B34" s="2" t="s">
        <v>648</v>
      </c>
      <c r="C34" s="2" t="s">
        <v>654</v>
      </c>
      <c r="D34" s="2">
        <v>2020</v>
      </c>
      <c r="E34" s="2" t="s">
        <v>76</v>
      </c>
      <c r="F34" s="2" t="s">
        <v>311</v>
      </c>
      <c r="G34" s="2" t="s">
        <v>667</v>
      </c>
      <c r="H34" s="2" t="s">
        <v>567</v>
      </c>
      <c r="I34" s="2" t="s">
        <v>280</v>
      </c>
      <c r="J34" s="2" t="s">
        <v>50</v>
      </c>
      <c r="K34" s="2" t="s">
        <v>139</v>
      </c>
      <c r="L34" s="2" t="s">
        <v>18</v>
      </c>
      <c r="M34" s="2" t="s">
        <v>136</v>
      </c>
      <c r="N34" s="2">
        <v>1.3</v>
      </c>
      <c r="O34" s="2" t="s">
        <v>59</v>
      </c>
      <c r="P34" s="2">
        <v>600</v>
      </c>
      <c r="Q34" s="2">
        <v>306</v>
      </c>
      <c r="R34" s="13">
        <f t="shared" si="0"/>
        <v>51</v>
      </c>
      <c r="S34" s="18">
        <v>-24.760400000000001</v>
      </c>
      <c r="T34" s="18">
        <v>26.2775</v>
      </c>
      <c r="U34" s="2" t="s">
        <v>681</v>
      </c>
    </row>
    <row r="35" spans="1:21" x14ac:dyDescent="0.25">
      <c r="A35" s="2">
        <v>11</v>
      </c>
      <c r="B35" s="2" t="s">
        <v>648</v>
      </c>
      <c r="C35" s="2" t="s">
        <v>655</v>
      </c>
      <c r="D35" s="2">
        <v>2020</v>
      </c>
      <c r="E35" s="2" t="s">
        <v>76</v>
      </c>
      <c r="F35" s="2" t="s">
        <v>311</v>
      </c>
      <c r="G35" s="2" t="s">
        <v>668</v>
      </c>
      <c r="H35" s="2" t="s">
        <v>281</v>
      </c>
      <c r="I35" s="2" t="s">
        <v>282</v>
      </c>
      <c r="J35" s="2" t="s">
        <v>549</v>
      </c>
      <c r="K35" s="2" t="s">
        <v>139</v>
      </c>
      <c r="L35" s="2" t="s">
        <v>18</v>
      </c>
      <c r="M35" s="2" t="s">
        <v>136</v>
      </c>
      <c r="N35" s="2">
        <v>1.59</v>
      </c>
      <c r="O35" s="2" t="s">
        <v>59</v>
      </c>
      <c r="P35" s="2">
        <v>550</v>
      </c>
      <c r="Q35" s="2">
        <v>247</v>
      </c>
      <c r="R35" s="13">
        <f t="shared" si="0"/>
        <v>44.909090909090907</v>
      </c>
      <c r="S35" s="18">
        <v>-25.220199999999998</v>
      </c>
      <c r="T35" s="18">
        <v>27.026199999999999</v>
      </c>
      <c r="U35" s="2" t="s">
        <v>682</v>
      </c>
    </row>
    <row r="36" spans="1:21" x14ac:dyDescent="0.25">
      <c r="A36" s="2">
        <v>11</v>
      </c>
      <c r="B36" s="2" t="s">
        <v>648</v>
      </c>
      <c r="C36" s="2" t="s">
        <v>656</v>
      </c>
      <c r="D36" s="2">
        <v>2020</v>
      </c>
      <c r="E36" s="2" t="s">
        <v>76</v>
      </c>
      <c r="F36" s="2" t="s">
        <v>311</v>
      </c>
      <c r="G36" s="2" t="s">
        <v>669</v>
      </c>
      <c r="H36" s="2" t="s">
        <v>567</v>
      </c>
      <c r="I36" s="2" t="s">
        <v>280</v>
      </c>
      <c r="J36" s="2" t="s">
        <v>50</v>
      </c>
      <c r="K36" s="2" t="s">
        <v>139</v>
      </c>
      <c r="L36" s="2" t="s">
        <v>18</v>
      </c>
      <c r="M36" s="2" t="s">
        <v>136</v>
      </c>
      <c r="N36" s="2">
        <v>0.63</v>
      </c>
      <c r="O36" s="2" t="s">
        <v>59</v>
      </c>
      <c r="P36" s="2">
        <v>490</v>
      </c>
      <c r="Q36" s="2">
        <v>112</v>
      </c>
      <c r="R36" s="13">
        <f t="shared" si="0"/>
        <v>22.857142857142858</v>
      </c>
      <c r="S36" s="18">
        <v>-25.939499999999999</v>
      </c>
      <c r="T36" s="18">
        <v>30.9968</v>
      </c>
      <c r="U36" s="2" t="s">
        <v>683</v>
      </c>
    </row>
    <row r="37" spans="1:21" x14ac:dyDescent="0.25">
      <c r="A37" s="2">
        <v>11</v>
      </c>
      <c r="B37" s="2" t="s">
        <v>648</v>
      </c>
      <c r="C37" s="2" t="s">
        <v>657</v>
      </c>
      <c r="D37" s="2">
        <v>2020</v>
      </c>
      <c r="E37" s="2" t="s">
        <v>76</v>
      </c>
      <c r="F37" s="2" t="s">
        <v>311</v>
      </c>
      <c r="G37" s="2" t="s">
        <v>670</v>
      </c>
      <c r="H37" s="2" t="s">
        <v>567</v>
      </c>
      <c r="I37" s="2" t="s">
        <v>280</v>
      </c>
      <c r="J37" s="2" t="s">
        <v>50</v>
      </c>
      <c r="K37" s="2" t="s">
        <v>139</v>
      </c>
      <c r="L37" s="2" t="s">
        <v>18</v>
      </c>
      <c r="M37" s="2" t="s">
        <v>136</v>
      </c>
      <c r="N37" s="2">
        <v>0.56999999999999995</v>
      </c>
      <c r="O37" s="2" t="s">
        <v>59</v>
      </c>
      <c r="P37" s="2">
        <v>316</v>
      </c>
      <c r="Q37" s="2">
        <v>237</v>
      </c>
      <c r="R37" s="13">
        <f t="shared" si="0"/>
        <v>75</v>
      </c>
      <c r="S37" s="18">
        <v>-22.3538</v>
      </c>
      <c r="T37" s="18">
        <v>29.3005</v>
      </c>
      <c r="U37" s="2" t="s">
        <v>684</v>
      </c>
    </row>
    <row r="38" spans="1:21" x14ac:dyDescent="0.25">
      <c r="A38" s="2">
        <v>11</v>
      </c>
      <c r="B38" s="2" t="s">
        <v>648</v>
      </c>
      <c r="C38" s="2" t="s">
        <v>658</v>
      </c>
      <c r="D38" s="2">
        <v>2020</v>
      </c>
      <c r="E38" s="2" t="s">
        <v>76</v>
      </c>
      <c r="F38" s="2" t="s">
        <v>311</v>
      </c>
      <c r="G38" s="2" t="s">
        <v>179</v>
      </c>
      <c r="H38" s="2" t="s">
        <v>567</v>
      </c>
      <c r="I38" s="2" t="s">
        <v>280</v>
      </c>
      <c r="J38" s="2" t="s">
        <v>50</v>
      </c>
      <c r="K38" s="2" t="s">
        <v>139</v>
      </c>
      <c r="L38" s="2" t="s">
        <v>18</v>
      </c>
      <c r="M38" s="2" t="s">
        <v>136</v>
      </c>
      <c r="N38" s="2">
        <v>0.19</v>
      </c>
      <c r="O38" s="2" t="s">
        <v>59</v>
      </c>
      <c r="P38" s="2">
        <v>375</v>
      </c>
      <c r="Q38" s="2">
        <v>203</v>
      </c>
      <c r="R38" s="13">
        <f t="shared" si="0"/>
        <v>54.133333333333333</v>
      </c>
      <c r="S38" s="18">
        <v>-24.312860000000001</v>
      </c>
      <c r="T38" s="18">
        <v>27.831900000000001</v>
      </c>
      <c r="U38" s="2" t="s">
        <v>685</v>
      </c>
    </row>
    <row r="39" spans="1:21" x14ac:dyDescent="0.25">
      <c r="A39" s="2">
        <v>11</v>
      </c>
      <c r="B39" s="2" t="s">
        <v>648</v>
      </c>
      <c r="C39" s="2" t="s">
        <v>659</v>
      </c>
      <c r="D39" s="2">
        <v>2020</v>
      </c>
      <c r="E39" s="2" t="s">
        <v>76</v>
      </c>
      <c r="F39" s="2" t="s">
        <v>311</v>
      </c>
      <c r="G39" s="2" t="s">
        <v>671</v>
      </c>
      <c r="H39" s="2" t="s">
        <v>567</v>
      </c>
      <c r="I39" s="2" t="s">
        <v>280</v>
      </c>
      <c r="J39" s="2" t="s">
        <v>50</v>
      </c>
      <c r="K39" s="2" t="s">
        <v>139</v>
      </c>
      <c r="L39" s="2" t="s">
        <v>18</v>
      </c>
      <c r="M39" s="2" t="s">
        <v>136</v>
      </c>
      <c r="N39" s="2">
        <v>0.33</v>
      </c>
      <c r="O39" s="2" t="s">
        <v>59</v>
      </c>
      <c r="P39" s="2">
        <v>160</v>
      </c>
      <c r="Q39" s="2">
        <v>150</v>
      </c>
      <c r="R39" s="13">
        <f t="shared" si="0"/>
        <v>93.75</v>
      </c>
      <c r="S39" s="18">
        <v>-23.261299999999999</v>
      </c>
      <c r="T39" s="18">
        <v>28.626300000000001</v>
      </c>
      <c r="U39" s="2" t="s">
        <v>686</v>
      </c>
    </row>
    <row r="40" spans="1:21" x14ac:dyDescent="0.25">
      <c r="A40" s="2">
        <v>11</v>
      </c>
      <c r="B40" s="2" t="s">
        <v>648</v>
      </c>
      <c r="C40" s="2" t="s">
        <v>660</v>
      </c>
      <c r="D40" s="2">
        <v>2020</v>
      </c>
      <c r="E40" s="2" t="s">
        <v>76</v>
      </c>
      <c r="F40" s="2" t="s">
        <v>311</v>
      </c>
      <c r="G40" s="2" t="s">
        <v>672</v>
      </c>
      <c r="H40" s="2" t="s">
        <v>567</v>
      </c>
      <c r="I40" s="2" t="s">
        <v>280</v>
      </c>
      <c r="J40" s="2" t="s">
        <v>50</v>
      </c>
      <c r="K40" s="2" t="s">
        <v>139</v>
      </c>
      <c r="L40" s="2" t="s">
        <v>18</v>
      </c>
      <c r="M40" s="2" t="s">
        <v>136</v>
      </c>
      <c r="N40" s="2">
        <v>0.97</v>
      </c>
      <c r="O40" s="2" t="s">
        <v>59</v>
      </c>
      <c r="P40" s="2">
        <v>219</v>
      </c>
      <c r="Q40" s="2">
        <v>177</v>
      </c>
      <c r="R40" s="13">
        <f t="shared" si="0"/>
        <v>80.821917808219183</v>
      </c>
      <c r="S40" s="18">
        <v>-22.847300000000001</v>
      </c>
      <c r="T40" s="18">
        <v>28.593299999999999</v>
      </c>
      <c r="U40" s="2" t="s">
        <v>687</v>
      </c>
    </row>
    <row r="41" spans="1:21" x14ac:dyDescent="0.25">
      <c r="R41" s="13"/>
      <c r="S41" s="18"/>
      <c r="T41" s="18"/>
    </row>
    <row r="43" spans="1:21" ht="13" x14ac:dyDescent="0.3">
      <c r="A43" s="1" t="s">
        <v>251</v>
      </c>
    </row>
    <row r="44" spans="1:21" x14ac:dyDescent="0.25">
      <c r="A44" s="2" t="s">
        <v>250</v>
      </c>
    </row>
    <row r="46" spans="1:21" x14ac:dyDescent="0.25">
      <c r="A46" s="2" t="s">
        <v>253</v>
      </c>
      <c r="B46" s="2" t="s">
        <v>254</v>
      </c>
    </row>
    <row r="47" spans="1:21" x14ac:dyDescent="0.25">
      <c r="A47" s="2" t="s">
        <v>552</v>
      </c>
      <c r="B47" s="2" t="s">
        <v>553</v>
      </c>
    </row>
  </sheetData>
  <autoFilter ref="A1:U25" xr:uid="{00000000-0009-0000-0000-000006000000}">
    <sortState xmlns:xlrd2="http://schemas.microsoft.com/office/spreadsheetml/2017/richdata2" ref="A2:U25">
      <sortCondition ref="A1:A25"/>
    </sortState>
  </autoFilter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Lion</vt:lpstr>
      <vt:lpstr>Leopard</vt:lpstr>
      <vt:lpstr>Cheetah</vt:lpstr>
      <vt:lpstr>Wild Dog</vt:lpstr>
      <vt:lpstr>Spotted Hyaena</vt:lpstr>
      <vt:lpstr>Striped Hyaena</vt:lpstr>
      <vt:lpstr>Brown Hyaena</vt:lpstr>
    </vt:vector>
  </TitlesOfParts>
  <Company>Department of Zoology, 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paolostrampelli</dc:creator>
  <cp:lastModifiedBy>Paolo Strampelli</cp:lastModifiedBy>
  <dcterms:created xsi:type="dcterms:W3CDTF">2020-07-20T08:48:39Z</dcterms:created>
  <dcterms:modified xsi:type="dcterms:W3CDTF">2022-04-28T07:48:06Z</dcterms:modified>
</cp:coreProperties>
</file>