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1180" yWindow="0" windowWidth="27100" windowHeight="16160"/>
  </bookViews>
  <sheets>
    <sheet name="nrf51822-button.csv" sheetId="1" r:id="rId1"/>
  </sheets>
  <definedNames>
    <definedName name="_xlnm.Print_Area" localSheetId="0">#REF!</definedName>
    <definedName name="_xlnm.Sheet_Title" localSheetId="0">"nrf51822-button.csv"</definedName>
  </definedNames>
  <calcPr calcId="140001" iterate="1" concurrentCalc="0"/>
  <webPublishing css="0" allowPng="1"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L21" i="1"/>
  <c r="L20" i="1"/>
  <c r="L19" i="1"/>
  <c r="L18" i="1"/>
  <c r="K18" i="1"/>
  <c r="K17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2" i="1"/>
  <c r="L3" i="1"/>
  <c r="K26" i="1"/>
  <c r="K24" i="1"/>
  <c r="K25" i="1"/>
  <c r="L8" i="1"/>
  <c r="L2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9" i="1"/>
  <c r="K20" i="1"/>
  <c r="K28" i="1"/>
</calcChain>
</file>

<file path=xl/sharedStrings.xml><?xml version="1.0" encoding="utf-8"?>
<sst xmlns="http://schemas.openxmlformats.org/spreadsheetml/2006/main" count="171" uniqueCount="129">
  <si>
    <t>Qty</t>
  </si>
  <si>
    <t>Value</t>
  </si>
  <si>
    <t>Parts</t>
  </si>
  <si>
    <t>Description</t>
  </si>
  <si>
    <t>Package</t>
  </si>
  <si>
    <t>Mfg</t>
  </si>
  <si>
    <t>Mfg Part Number</t>
  </si>
  <si>
    <t>Digikey part number</t>
  </si>
  <si>
    <t>Cost 1</t>
  </si>
  <si>
    <t>Cost 100</t>
  </si>
  <si>
    <t>-</t>
  </si>
  <si>
    <t>B1</t>
  </si>
  <si>
    <t>CR1632 coin cell holder</t>
  </si>
  <si>
    <t>Custom</t>
  </si>
  <si>
    <t>Keystone</t>
  </si>
  <si>
    <t>3012TR</t>
  </si>
  <si>
    <t>3012KCT-ND</t>
  </si>
  <si>
    <t>1.0p</t>
  </si>
  <si>
    <t>C7</t>
  </si>
  <si>
    <t>0402 cap, SRF &gt; 6 Ghz (RF)</t>
  </si>
  <si>
    <t>.0402-C-NOSILK</t>
  </si>
  <si>
    <t>Murata</t>
  </si>
  <si>
    <t>GJM1555C1H1R0BB01D</t>
  </si>
  <si>
    <t>490-6073-1-ND</t>
  </si>
  <si>
    <t>1.5p</t>
  </si>
  <si>
    <t>C8</t>
  </si>
  <si>
    <t>GJM1555C1H1R5BB01D</t>
  </si>
  <si>
    <t>490-8087-1-ND</t>
  </si>
  <si>
    <t>C6</t>
  </si>
  <si>
    <t>12p</t>
  </si>
  <si>
    <t>0402 capacitor (for xtal)</t>
  </si>
  <si>
    <t>GRM1555C1E120JA01D</t>
  </si>
  <si>
    <t>490-8170-1-ND</t>
  </si>
  <si>
    <t>1n</t>
  </si>
  <si>
    <t>0402 capacitor (bypass)</t>
  </si>
  <si>
    <t>2.2n</t>
  </si>
  <si>
    <t>Taiyo Yuden</t>
  </si>
  <si>
    <t>EMK105SD222JV-F</t>
  </si>
  <si>
    <t>587-1059-1-ND</t>
  </si>
  <si>
    <t>47n</t>
  </si>
  <si>
    <t>100n</t>
  </si>
  <si>
    <t>10u</t>
  </si>
  <si>
    <t>0805 capacitor (bulk)</t>
  </si>
  <si>
    <t>.0805-B-NOSILK</t>
  </si>
  <si>
    <t>GRM219R60J106KE19D</t>
  </si>
  <si>
    <t>490-3340-1-ND</t>
  </si>
  <si>
    <t>1X04-1.27MM</t>
  </si>
  <si>
    <t>3.3n</t>
  </si>
  <si>
    <t>L3</t>
  </si>
  <si>
    <t>0402 inductor, SRF &gt; 6 Ghz (rf)</t>
  </si>
  <si>
    <t>LQP15MN3N3B02D</t>
  </si>
  <si>
    <t>490-1130-1-ND</t>
  </si>
  <si>
    <t>4.7n</t>
  </si>
  <si>
    <t>L1</t>
  </si>
  <si>
    <t>LQP15MN4N7B02D</t>
  </si>
  <si>
    <t>490-1132-1-ND</t>
  </si>
  <si>
    <t>10n</t>
  </si>
  <si>
    <t>L2</t>
  </si>
  <si>
    <t>LQW15AN9N9G80D</t>
  </si>
  <si>
    <t>490-7689-1-ND</t>
  </si>
  <si>
    <t>LED1</t>
  </si>
  <si>
    <t>LED_RGB_COMMON_ANODE-1.6X1.26</t>
  </si>
  <si>
    <t>Rohm</t>
  </si>
  <si>
    <t>SMLV56RGB1W</t>
  </si>
  <si>
    <t>846-1000-1-ND</t>
  </si>
  <si>
    <t>0402 resistor (LEDs)</t>
  </si>
  <si>
    <t>Vishay Dale</t>
  </si>
  <si>
    <t>10k</t>
  </si>
  <si>
    <t>0402 resistor (pull-up)</t>
  </si>
  <si>
    <t>CRCW040210K0FKED</t>
  </si>
  <si>
    <t>541-10.0KLCT-ND</t>
  </si>
  <si>
    <t>NRF51822-QFAB-R7</t>
  </si>
  <si>
    <t>U1</t>
  </si>
  <si>
    <t>NRF51822 IC</t>
  </si>
  <si>
    <t>QFN48-6X6MM</t>
  </si>
  <si>
    <t>Nordic</t>
  </si>
  <si>
    <t>1490-1032-1-ND</t>
  </si>
  <si>
    <t>16MHz</t>
  </si>
  <si>
    <t>X1</t>
  </si>
  <si>
    <t>CRYSTAL'-2520'</t>
  </si>
  <si>
    <t>2.5 x 2.0 mm</t>
  </si>
  <si>
    <t>TXC</t>
  </si>
  <si>
    <t>7S-16.000MAHE-T</t>
  </si>
  <si>
    <t>887-1833-1-ND</t>
  </si>
  <si>
    <t>3.9p</t>
  </si>
  <si>
    <t>GJM1555C1H3R9CB01D</t>
  </si>
  <si>
    <t>490-3097-1-ND</t>
  </si>
  <si>
    <t>GRM155R71H102KA01D</t>
  </si>
  <si>
    <t>490-1303-1-ND</t>
  </si>
  <si>
    <t>Ext Cost 1 Board</t>
  </si>
  <si>
    <t>Ext Cost 100 Boards</t>
  </si>
  <si>
    <t>CC0402KRX7R7BB104</t>
  </si>
  <si>
    <t>Yageo</t>
  </si>
  <si>
    <t>311-1338-1-ND</t>
  </si>
  <si>
    <t>CONN HEADER .05" 10PS DL PCB R/A</t>
  </si>
  <si>
    <t>Sullins</t>
  </si>
  <si>
    <t>GRPB052MWCN-RC</t>
  </si>
  <si>
    <t>S9017E-05-ND</t>
  </si>
  <si>
    <t>CRCW0402100RFKED</t>
  </si>
  <si>
    <t>541-100LCT-ND</t>
  </si>
  <si>
    <t>Cable Assembly .05"</t>
  </si>
  <si>
    <t>Samtec</t>
  </si>
  <si>
    <t>FFSD-05-D-06.00-01-N</t>
  </si>
  <si>
    <t>SAM8218-ND</t>
  </si>
  <si>
    <t>C3, C4</t>
  </si>
  <si>
    <t>C10</t>
  </si>
  <si>
    <t>C5</t>
  </si>
  <si>
    <t>C13</t>
  </si>
  <si>
    <t>C9,C11&lt;C12</t>
  </si>
  <si>
    <t>C1,C2</t>
  </si>
  <si>
    <t>R1,R2,R3</t>
  </si>
  <si>
    <t>R4,R5</t>
  </si>
  <si>
    <t>Xtal</t>
  </si>
  <si>
    <t>0402 cap (bypass)</t>
  </si>
  <si>
    <t>Kemet</t>
  </si>
  <si>
    <t>C0402C473K4RACTU</t>
  </si>
  <si>
    <t>399-3519-1-ND</t>
  </si>
  <si>
    <t>1490-1038-ND</t>
  </si>
  <si>
    <t>NRF51-DK</t>
  </si>
  <si>
    <t>DEV KIT FOR NRF51 SERIES</t>
  </si>
  <si>
    <t>490-4982-ND</t>
  </si>
  <si>
    <t>MXHS83QE3000</t>
  </si>
  <si>
    <t>CONN MEAS PROBE FOR SWD/SWF CONN</t>
  </si>
  <si>
    <t>Programing and Development Tools</t>
  </si>
  <si>
    <t>BATTERY LITHIUM 3V COIN 16MM</t>
  </si>
  <si>
    <t>Battery</t>
  </si>
  <si>
    <t>CR1632</t>
  </si>
  <si>
    <t>Panasonic</t>
  </si>
  <si>
    <t>P036-ND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</si>
</sst>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&quot;-&quot;??_);_(@_)"/>
  </numFmts>
  <fonts count="5" x14ac:knownFonts="1">
    <font>
      <sz val="10"/>
      <color rgb="FF000000"/>
      <name val="Sans"/>
    </font>
    <font>
      <sz val="8"/>
      <color rgb="FF000000"/>
      <name val="Sans"/>
    </font>
    <font>
      <b/>
      <sz val="8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J44" sqref="J44"/>
    </sheetView>
  </sheetViews>
  <sheetFormatPr baseColWidth="10" defaultColWidth="8.7109375" defaultRowHeight="11" x14ac:dyDescent="0"/>
  <cols>
    <col min="1" max="1" width="3.85546875" style="1" bestFit="1" customWidth="1"/>
    <col min="2" max="2" width="19.85546875" style="1" customWidth="1"/>
    <col min="3" max="3" width="11.42578125" style="1" bestFit="1" customWidth="1"/>
    <col min="4" max="4" width="39.42578125" style="1" bestFit="1" customWidth="1"/>
    <col min="5" max="5" width="17.28515625" style="1" customWidth="1"/>
    <col min="6" max="6" width="8.7109375" style="1"/>
    <col min="7" max="7" width="17.5703125" style="1" customWidth="1"/>
    <col min="8" max="8" width="22" style="1" customWidth="1"/>
    <col min="9" max="9" width="11" style="1" customWidth="1"/>
    <col min="10" max="10" width="8.7109375" style="1"/>
    <col min="11" max="11" width="12.140625" style="1" customWidth="1"/>
    <col min="12" max="12" width="12.5703125" style="1" customWidth="1"/>
    <col min="13" max="16384" width="8.710937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89</v>
      </c>
      <c r="L1" s="2" t="s">
        <v>90</v>
      </c>
    </row>
    <row r="2" spans="1:12" ht="13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>
        <v>0.6</v>
      </c>
      <c r="J2" s="3">
        <v>0.46</v>
      </c>
      <c r="K2" s="3">
        <f t="shared" ref="K2:K20" si="0">A2*I2</f>
        <v>0.6</v>
      </c>
      <c r="L2" s="3">
        <f>J2*100</f>
        <v>46</v>
      </c>
    </row>
    <row r="3" spans="1:12" ht="13">
      <c r="A3">
        <v>1</v>
      </c>
      <c r="B3" t="s">
        <v>17</v>
      </c>
      <c r="C3" t="s">
        <v>28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>
        <v>0.2</v>
      </c>
      <c r="J3" s="3">
        <v>0.06</v>
      </c>
      <c r="K3" s="3">
        <f t="shared" si="0"/>
        <v>0.2</v>
      </c>
      <c r="L3" s="3">
        <f>J3*100</f>
        <v>6</v>
      </c>
    </row>
    <row r="4" spans="1:12" ht="13">
      <c r="A4">
        <v>1</v>
      </c>
      <c r="B4" t="s">
        <v>24</v>
      </c>
      <c r="C4" t="s">
        <v>18</v>
      </c>
      <c r="D4" t="s">
        <v>19</v>
      </c>
      <c r="E4" t="s">
        <v>20</v>
      </c>
      <c r="F4" t="s">
        <v>21</v>
      </c>
      <c r="G4" t="s">
        <v>26</v>
      </c>
      <c r="H4" t="s">
        <v>27</v>
      </c>
      <c r="I4" s="3">
        <v>0.2</v>
      </c>
      <c r="J4" s="3">
        <v>6.6000000000000003E-2</v>
      </c>
      <c r="K4" s="3">
        <f t="shared" si="0"/>
        <v>0.2</v>
      </c>
      <c r="L4" s="3">
        <f>J4*100</f>
        <v>6.6000000000000005</v>
      </c>
    </row>
    <row r="5" spans="1:12" ht="13">
      <c r="A5">
        <v>1</v>
      </c>
      <c r="B5" t="s">
        <v>84</v>
      </c>
      <c r="C5" t="s">
        <v>25</v>
      </c>
      <c r="D5" t="s">
        <v>19</v>
      </c>
      <c r="E5" t="s">
        <v>20</v>
      </c>
      <c r="F5" t="s">
        <v>21</v>
      </c>
      <c r="G5" t="s">
        <v>85</v>
      </c>
      <c r="H5" t="s">
        <v>86</v>
      </c>
      <c r="I5" s="3">
        <v>0.2</v>
      </c>
      <c r="J5" s="3">
        <v>6.6000000000000003E-2</v>
      </c>
      <c r="K5" s="3">
        <f t="shared" si="0"/>
        <v>0.2</v>
      </c>
      <c r="L5" s="3">
        <f>J5*100</f>
        <v>6.6000000000000005</v>
      </c>
    </row>
    <row r="6" spans="1:12" ht="13">
      <c r="A6">
        <v>2</v>
      </c>
      <c r="B6" t="s">
        <v>29</v>
      </c>
      <c r="C6" t="s">
        <v>104</v>
      </c>
      <c r="D6" t="s">
        <v>30</v>
      </c>
      <c r="E6" t="s">
        <v>20</v>
      </c>
      <c r="F6" t="s">
        <v>21</v>
      </c>
      <c r="G6" t="s">
        <v>31</v>
      </c>
      <c r="H6" t="s">
        <v>32</v>
      </c>
      <c r="I6" s="3">
        <v>0.1</v>
      </c>
      <c r="J6" s="3">
        <v>1.2699999999999999E-2</v>
      </c>
      <c r="K6" s="3">
        <f t="shared" si="0"/>
        <v>0.2</v>
      </c>
      <c r="L6" s="3">
        <f>J6*200</f>
        <v>2.54</v>
      </c>
    </row>
    <row r="7" spans="1:12" ht="13">
      <c r="A7">
        <v>1</v>
      </c>
      <c r="B7" t="s">
        <v>33</v>
      </c>
      <c r="C7" t="s">
        <v>105</v>
      </c>
      <c r="D7" t="s">
        <v>34</v>
      </c>
      <c r="E7" t="s">
        <v>20</v>
      </c>
      <c r="F7" t="s">
        <v>21</v>
      </c>
      <c r="G7" t="s">
        <v>87</v>
      </c>
      <c r="H7" t="s">
        <v>88</v>
      </c>
      <c r="I7" s="3">
        <v>0.1</v>
      </c>
      <c r="J7" s="3">
        <v>1.2699999999999999E-2</v>
      </c>
      <c r="K7" s="3">
        <f t="shared" si="0"/>
        <v>0.1</v>
      </c>
      <c r="L7" s="3">
        <f>J7*100</f>
        <v>1.27</v>
      </c>
    </row>
    <row r="8" spans="1:12" ht="13">
      <c r="A8">
        <v>1</v>
      </c>
      <c r="B8" t="s">
        <v>35</v>
      </c>
      <c r="C8" t="s">
        <v>106</v>
      </c>
      <c r="D8" t="s">
        <v>19</v>
      </c>
      <c r="E8" t="s">
        <v>20</v>
      </c>
      <c r="F8" t="s">
        <v>36</v>
      </c>
      <c r="G8" t="s">
        <v>37</v>
      </c>
      <c r="H8" t="s">
        <v>38</v>
      </c>
      <c r="I8" s="3">
        <v>0.1</v>
      </c>
      <c r="J8" s="3">
        <v>1.2699999999999999E-2</v>
      </c>
      <c r="K8" s="3">
        <f t="shared" si="0"/>
        <v>0.1</v>
      </c>
      <c r="L8" s="3">
        <f t="shared" ref="L8" si="1">A8*J8</f>
        <v>1.2699999999999999E-2</v>
      </c>
    </row>
    <row r="9" spans="1:12" ht="13">
      <c r="A9">
        <v>1</v>
      </c>
      <c r="B9" t="s">
        <v>39</v>
      </c>
      <c r="C9" t="s">
        <v>107</v>
      </c>
      <c r="D9" t="s">
        <v>113</v>
      </c>
      <c r="E9" t="s">
        <v>20</v>
      </c>
      <c r="F9" t="s">
        <v>114</v>
      </c>
      <c r="G9" t="s">
        <v>115</v>
      </c>
      <c r="H9" t="s">
        <v>116</v>
      </c>
      <c r="I9" s="3">
        <v>0.38</v>
      </c>
      <c r="J9" s="3">
        <v>0.16</v>
      </c>
      <c r="K9" s="3">
        <f t="shared" si="0"/>
        <v>0.38</v>
      </c>
      <c r="L9" s="3">
        <f>J9*100</f>
        <v>16</v>
      </c>
    </row>
    <row r="10" spans="1:12" ht="13">
      <c r="A10">
        <v>3</v>
      </c>
      <c r="B10" t="s">
        <v>40</v>
      </c>
      <c r="C10" t="s">
        <v>108</v>
      </c>
      <c r="D10" t="s">
        <v>34</v>
      </c>
      <c r="E10" t="s">
        <v>20</v>
      </c>
      <c r="F10" t="s">
        <v>92</v>
      </c>
      <c r="G10" t="s">
        <v>91</v>
      </c>
      <c r="H10" t="s">
        <v>93</v>
      </c>
      <c r="I10" s="3">
        <v>0.1</v>
      </c>
      <c r="J10" s="3">
        <v>1.2699999999999999E-2</v>
      </c>
      <c r="K10" s="3">
        <f t="shared" si="0"/>
        <v>0.30000000000000004</v>
      </c>
      <c r="L10" s="3">
        <f>J10*300</f>
        <v>3.81</v>
      </c>
    </row>
    <row r="11" spans="1:12" ht="13">
      <c r="A11">
        <v>2</v>
      </c>
      <c r="B11" t="s">
        <v>41</v>
      </c>
      <c r="C11" t="s">
        <v>109</v>
      </c>
      <c r="D11" t="s">
        <v>42</v>
      </c>
      <c r="E11" t="s">
        <v>43</v>
      </c>
      <c r="F11" t="s">
        <v>21</v>
      </c>
      <c r="G11" t="s">
        <v>44</v>
      </c>
      <c r="H11" s="5" t="s">
        <v>45</v>
      </c>
      <c r="I11" s="3">
        <v>0.15</v>
      </c>
      <c r="J11" s="3">
        <v>4.99E-2</v>
      </c>
      <c r="K11" s="3">
        <f t="shared" si="0"/>
        <v>0.3</v>
      </c>
      <c r="L11" s="3">
        <f>J11*200</f>
        <v>9.98</v>
      </c>
    </row>
    <row r="12" spans="1:12" ht="13">
      <c r="A12">
        <v>1</v>
      </c>
      <c r="B12" t="s">
        <v>10</v>
      </c>
      <c r="C12" t="s">
        <v>78</v>
      </c>
      <c r="D12" t="s">
        <v>94</v>
      </c>
      <c r="E12" t="s">
        <v>46</v>
      </c>
      <c r="F12" t="s">
        <v>95</v>
      </c>
      <c r="G12" t="s">
        <v>96</v>
      </c>
      <c r="H12" t="s">
        <v>97</v>
      </c>
      <c r="I12" s="3">
        <v>1.22</v>
      </c>
      <c r="J12" s="3">
        <v>0.75</v>
      </c>
      <c r="K12" s="3">
        <f t="shared" si="0"/>
        <v>1.22</v>
      </c>
      <c r="L12" s="3">
        <f>J12*100</f>
        <v>75</v>
      </c>
    </row>
    <row r="13" spans="1:12" ht="13">
      <c r="A13">
        <v>1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50</v>
      </c>
      <c r="H13" t="s">
        <v>51</v>
      </c>
      <c r="I13" s="3">
        <v>0.18</v>
      </c>
      <c r="J13" s="3">
        <v>0.1169</v>
      </c>
      <c r="K13" s="3">
        <f t="shared" si="0"/>
        <v>0.18</v>
      </c>
      <c r="L13" s="3">
        <f>J13*100</f>
        <v>11.690000000000001</v>
      </c>
    </row>
    <row r="14" spans="1:12" ht="13">
      <c r="A14">
        <v>1</v>
      </c>
      <c r="B14" t="s">
        <v>52</v>
      </c>
      <c r="C14" t="s">
        <v>57</v>
      </c>
      <c r="D14" t="s">
        <v>49</v>
      </c>
      <c r="E14" t="s">
        <v>20</v>
      </c>
      <c r="F14" t="s">
        <v>21</v>
      </c>
      <c r="G14" t="s">
        <v>54</v>
      </c>
      <c r="H14" t="s">
        <v>55</v>
      </c>
      <c r="I14" s="3">
        <v>0.18</v>
      </c>
      <c r="J14" s="3">
        <v>0.1169</v>
      </c>
      <c r="K14" s="3">
        <f t="shared" si="0"/>
        <v>0.18</v>
      </c>
      <c r="L14" s="3">
        <f>J14*100</f>
        <v>11.690000000000001</v>
      </c>
    </row>
    <row r="15" spans="1:12" ht="13">
      <c r="A15">
        <v>1</v>
      </c>
      <c r="B15" t="s">
        <v>56</v>
      </c>
      <c r="C15" t="s">
        <v>53</v>
      </c>
      <c r="D15" t="s">
        <v>49</v>
      </c>
      <c r="E15" t="s">
        <v>20</v>
      </c>
      <c r="F15" t="s">
        <v>21</v>
      </c>
      <c r="G15" t="s">
        <v>58</v>
      </c>
      <c r="H15" t="s">
        <v>59</v>
      </c>
      <c r="I15" s="3">
        <v>0.43</v>
      </c>
      <c r="J15" s="3">
        <v>0.28100000000000003</v>
      </c>
      <c r="K15" s="3">
        <f t="shared" si="0"/>
        <v>0.43</v>
      </c>
      <c r="L15" s="3">
        <f>J15*100</f>
        <v>28.1</v>
      </c>
    </row>
    <row r="16" spans="1:12" ht="13">
      <c r="A16">
        <v>1</v>
      </c>
      <c r="B16" t="s">
        <v>10</v>
      </c>
      <c r="C16" t="s">
        <v>60</v>
      </c>
      <c r="D16" t="s">
        <v>61</v>
      </c>
      <c r="E16" t="s">
        <v>13</v>
      </c>
      <c r="F16" t="s">
        <v>62</v>
      </c>
      <c r="G16" s="5" t="s">
        <v>63</v>
      </c>
      <c r="H16" t="s">
        <v>64</v>
      </c>
      <c r="I16" s="3">
        <v>2.2000000000000002</v>
      </c>
      <c r="J16" s="3">
        <v>1.22</v>
      </c>
      <c r="K16" s="3">
        <f t="shared" si="0"/>
        <v>2.2000000000000002</v>
      </c>
      <c r="L16" s="3">
        <f>J16*100</f>
        <v>122</v>
      </c>
    </row>
    <row r="17" spans="1:12" ht="13">
      <c r="A17">
        <v>3</v>
      </c>
      <c r="B17" s="5">
        <v>100</v>
      </c>
      <c r="C17" t="s">
        <v>110</v>
      </c>
      <c r="D17" t="s">
        <v>65</v>
      </c>
      <c r="E17" t="s">
        <v>20</v>
      </c>
      <c r="F17" t="s">
        <v>66</v>
      </c>
      <c r="G17" t="s">
        <v>98</v>
      </c>
      <c r="H17" t="s">
        <v>99</v>
      </c>
      <c r="I17" s="3">
        <v>8.3000000000000004E-2</v>
      </c>
      <c r="J17" s="3">
        <v>2.5499999999999998E-2</v>
      </c>
      <c r="K17" s="3">
        <f>I17*3</f>
        <v>0.249</v>
      </c>
      <c r="L17" s="3">
        <f>J17*300</f>
        <v>7.6499999999999995</v>
      </c>
    </row>
    <row r="18" spans="1:12" ht="13">
      <c r="A18">
        <v>2</v>
      </c>
      <c r="B18" t="s">
        <v>67</v>
      </c>
      <c r="C18" t="s">
        <v>111</v>
      </c>
      <c r="D18" t="s">
        <v>68</v>
      </c>
      <c r="E18" t="s">
        <v>20</v>
      </c>
      <c r="F18" t="s">
        <v>66</v>
      </c>
      <c r="G18" t="s">
        <v>69</v>
      </c>
      <c r="H18" t="s">
        <v>70</v>
      </c>
      <c r="I18" s="3">
        <v>8.3000000000000004E-2</v>
      </c>
      <c r="J18" s="3">
        <v>2.5499999999999998E-2</v>
      </c>
      <c r="K18" s="3">
        <f>I18*2</f>
        <v>0.16600000000000001</v>
      </c>
      <c r="L18" s="3">
        <f>J18*200</f>
        <v>5.0999999999999996</v>
      </c>
    </row>
    <row r="19" spans="1:12" ht="13">
      <c r="A19">
        <v>1</v>
      </c>
      <c r="B19" t="s">
        <v>71</v>
      </c>
      <c r="C19" t="s">
        <v>72</v>
      </c>
      <c r="D19" t="s">
        <v>73</v>
      </c>
      <c r="E19" t="s">
        <v>74</v>
      </c>
      <c r="F19" t="s">
        <v>75</v>
      </c>
      <c r="G19" t="s">
        <v>71</v>
      </c>
      <c r="H19" t="s">
        <v>76</v>
      </c>
      <c r="I19" s="3">
        <v>4.1100000000000003</v>
      </c>
      <c r="J19" s="3">
        <v>3.0139999999999998</v>
      </c>
      <c r="K19" s="3">
        <f t="shared" si="0"/>
        <v>4.1100000000000003</v>
      </c>
      <c r="L19" s="3">
        <f>J19*100</f>
        <v>301.39999999999998</v>
      </c>
    </row>
    <row r="20" spans="1:12" ht="13">
      <c r="A20">
        <v>1</v>
      </c>
      <c r="B20" t="s">
        <v>77</v>
      </c>
      <c r="C20" t="s">
        <v>112</v>
      </c>
      <c r="D20" t="s">
        <v>79</v>
      </c>
      <c r="E20" t="s">
        <v>80</v>
      </c>
      <c r="F20" t="s">
        <v>81</v>
      </c>
      <c r="G20" t="s">
        <v>82</v>
      </c>
      <c r="H20" t="s">
        <v>83</v>
      </c>
      <c r="I20" s="3">
        <v>0.96</v>
      </c>
      <c r="J20" s="3">
        <v>0.7</v>
      </c>
      <c r="K20" s="3">
        <f t="shared" si="0"/>
        <v>0.96</v>
      </c>
      <c r="L20" s="3">
        <f>J20*100</f>
        <v>70</v>
      </c>
    </row>
    <row r="21" spans="1:12" ht="13">
      <c r="A21">
        <v>1</v>
      </c>
      <c r="B21" t="s">
        <v>126</v>
      </c>
      <c r="C21" t="s">
        <v>125</v>
      </c>
      <c r="D21" t="s">
        <v>124</v>
      </c>
      <c r="E21" t="s">
        <v>10</v>
      </c>
      <c r="F21" t="s">
        <v>127</v>
      </c>
      <c r="G21" t="s">
        <v>126</v>
      </c>
      <c r="H21" t="s">
        <v>128</v>
      </c>
      <c r="I21" s="3">
        <v>1.1100000000000001</v>
      </c>
      <c r="J21" s="3">
        <v>0.88</v>
      </c>
      <c r="K21" s="3">
        <f t="shared" ref="K21" si="2">A21*I21</f>
        <v>1.1100000000000001</v>
      </c>
      <c r="L21" s="3">
        <f>J21*100</f>
        <v>88</v>
      </c>
    </row>
    <row r="22" spans="1:12" customFormat="1" ht="13"/>
    <row r="23" spans="1:12" ht="13">
      <c r="A23"/>
      <c r="B23" t="s">
        <v>123</v>
      </c>
      <c r="C23"/>
      <c r="D23"/>
      <c r="E23"/>
      <c r="G23"/>
      <c r="H23"/>
      <c r="I23" s="3"/>
      <c r="J23" s="3"/>
      <c r="K23" s="3"/>
      <c r="L23" s="3"/>
    </row>
    <row r="24" spans="1:12" ht="13">
      <c r="A24">
        <v>1</v>
      </c>
      <c r="B24"/>
      <c r="C24" t="s">
        <v>10</v>
      </c>
      <c r="D24" t="s">
        <v>119</v>
      </c>
      <c r="E24" t="s">
        <v>10</v>
      </c>
      <c r="F24" t="s">
        <v>75</v>
      </c>
      <c r="G24" t="s">
        <v>118</v>
      </c>
      <c r="H24" t="s">
        <v>117</v>
      </c>
      <c r="I24" s="3">
        <v>76.569999999999993</v>
      </c>
      <c r="J24" s="3"/>
      <c r="K24" s="3">
        <f t="shared" ref="K24:K26" si="3">A24*I24</f>
        <v>76.569999999999993</v>
      </c>
      <c r="L24" s="3">
        <v>76.569999999999993</v>
      </c>
    </row>
    <row r="25" spans="1:12" ht="13">
      <c r="A25">
        <v>1</v>
      </c>
      <c r="B25" t="s">
        <v>10</v>
      </c>
      <c r="C25" t="s">
        <v>10</v>
      </c>
      <c r="D25" t="s">
        <v>100</v>
      </c>
      <c r="E25" t="s">
        <v>10</v>
      </c>
      <c r="F25" t="s">
        <v>101</v>
      </c>
      <c r="G25" t="s">
        <v>102</v>
      </c>
      <c r="H25" s="5" t="s">
        <v>103</v>
      </c>
      <c r="I25" s="3">
        <v>8.89</v>
      </c>
      <c r="J25" s="3"/>
      <c r="K25" s="3">
        <f t="shared" si="3"/>
        <v>8.89</v>
      </c>
      <c r="L25" s="3">
        <v>8.89</v>
      </c>
    </row>
    <row r="26" spans="1:12" ht="13">
      <c r="A26">
        <v>1</v>
      </c>
      <c r="B26"/>
      <c r="C26" t="s">
        <v>10</v>
      </c>
      <c r="D26" t="s">
        <v>122</v>
      </c>
      <c r="E26" t="s">
        <v>10</v>
      </c>
      <c r="F26" t="s">
        <v>21</v>
      </c>
      <c r="G26" t="s">
        <v>121</v>
      </c>
      <c r="H26" s="5" t="s">
        <v>120</v>
      </c>
      <c r="I26" s="3">
        <v>37.630000000000003</v>
      </c>
      <c r="J26" s="3"/>
      <c r="K26" s="3">
        <f t="shared" si="3"/>
        <v>37.630000000000003</v>
      </c>
      <c r="L26" s="3">
        <v>37.630000000000003</v>
      </c>
    </row>
    <row r="28" spans="1:12">
      <c r="I28" s="3"/>
      <c r="J28" s="3"/>
      <c r="K28" s="4">
        <f>SUM(K2:K26)</f>
        <v>136.47499999999999</v>
      </c>
      <c r="L28" s="4">
        <f>SUM(L2:L26)</f>
        <v>942.53269999999998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nrf51822-button.csv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L Gibbs</cp:lastModifiedBy>
  <dcterms:created xsi:type="dcterms:W3CDTF">2015-01-31T00:41:19Z</dcterms:created>
  <dcterms:modified xsi:type="dcterms:W3CDTF">2015-12-11T05:05:42Z</dcterms:modified>
</cp:coreProperties>
</file>