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meenamk.sharepoint.com/sites/OpenSourceWaterQualityMonitoringDeviceThesis/Jaetut asiakirjat/Thesis/Philip/Costing BOM/"/>
    </mc:Choice>
  </mc:AlternateContent>
  <xr:revisionPtr revIDLastSave="226" documentId="8_{A67357DB-5D30-43E7-A967-244D24353561}" xr6:coauthVersionLast="47" xr6:coauthVersionMax="47" xr10:uidLastSave="{2706F179-781B-4ED7-8CE4-FF72371D48C1}"/>
  <bookViews>
    <workbookView xWindow="28680" yWindow="-120" windowWidth="29040" windowHeight="15720" activeTab="2" xr2:uid="{14BCD804-0AF5-4744-90F1-4FC6FD6CF1B1}"/>
  </bookViews>
  <sheets>
    <sheet name="Costs" sheetId="1" r:id="rId1"/>
    <sheet name="Category Cost" sheetId="3" r:id="rId2"/>
    <sheet name="Summariz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3" i="2"/>
  <c r="B16" i="2"/>
  <c r="B15" i="2"/>
  <c r="B14" i="2"/>
  <c r="B13" i="2"/>
  <c r="B12" i="2"/>
  <c r="B11" i="2"/>
  <c r="B10" i="2"/>
  <c r="B9" i="2"/>
  <c r="B8" i="2"/>
  <c r="B7" i="2"/>
  <c r="B4" i="2"/>
  <c r="D15" i="3"/>
  <c r="D4" i="3"/>
  <c r="D11" i="1"/>
  <c r="D28" i="3"/>
  <c r="D27" i="3"/>
  <c r="D3" i="3"/>
  <c r="D10" i="3"/>
  <c r="D26" i="3"/>
  <c r="D25" i="3"/>
  <c r="D7" i="3"/>
  <c r="B6" i="2" s="1"/>
  <c r="D19" i="3"/>
  <c r="D14" i="3"/>
  <c r="D18" i="3"/>
  <c r="D13" i="3"/>
  <c r="D17" i="3"/>
  <c r="D12" i="3"/>
  <c r="D9" i="3"/>
  <c r="D16" i="3"/>
  <c r="D11" i="3"/>
  <c r="D6" i="3"/>
  <c r="D24" i="3"/>
  <c r="D8" i="3"/>
  <c r="D23" i="3"/>
  <c r="D22" i="3"/>
  <c r="D2" i="3"/>
  <c r="B2" i="2" s="1"/>
  <c r="D21" i="3"/>
  <c r="D20" i="3"/>
  <c r="D5" i="3"/>
  <c r="D20" i="1"/>
  <c r="D19" i="1"/>
  <c r="D18" i="1"/>
  <c r="D16" i="1"/>
  <c r="D13" i="1"/>
  <c r="D3" i="1"/>
  <c r="D28" i="1"/>
  <c r="D27" i="1"/>
  <c r="D26" i="1"/>
  <c r="D25" i="1"/>
  <c r="D24" i="1"/>
  <c r="D23" i="1"/>
  <c r="D22" i="1"/>
  <c r="D21" i="1"/>
  <c r="D17" i="1"/>
  <c r="D15" i="1"/>
  <c r="D14" i="1"/>
  <c r="D12" i="1"/>
  <c r="D10" i="1"/>
  <c r="D9" i="1"/>
  <c r="D8" i="1"/>
  <c r="D7" i="1"/>
  <c r="D6" i="1"/>
  <c r="D5" i="1"/>
  <c r="D4" i="1"/>
  <c r="D2" i="1"/>
  <c r="B18" i="2" l="1"/>
  <c r="D31" i="1"/>
  <c r="D33" i="1" s="1"/>
</calcChain>
</file>

<file path=xl/sharedStrings.xml><?xml version="1.0" encoding="utf-8"?>
<sst xmlns="http://schemas.openxmlformats.org/spreadsheetml/2006/main" count="306" uniqueCount="155">
  <si>
    <t>Part</t>
  </si>
  <si>
    <t>Price</t>
  </si>
  <si>
    <t>Qty</t>
  </si>
  <si>
    <t>Ext Price</t>
  </si>
  <si>
    <t>Notes</t>
  </si>
  <si>
    <t>MANUFACTURER_NAME</t>
  </si>
  <si>
    <t>MANUFACTURER_PART_NUMBER</t>
  </si>
  <si>
    <t>MOUSER_PART_NUMBER</t>
  </si>
  <si>
    <t>DESCRIPTION</t>
  </si>
  <si>
    <t>KEMET</t>
  </si>
  <si>
    <t>C0805X104K8RACTU</t>
  </si>
  <si>
    <t>80-C0805X104K8RACTU</t>
  </si>
  <si>
    <t>SMD Comm X7R Flex, Ceramic, 0.1 uF, 10%, 10 VDC, 25 VDC, 125C, -55C, X7R, SMD, MLCC, FT-CAP, Temperature Stable, 5 % , 10 GOhms, 13 mg, 0805, 2mm, 1.25mm, 0.78mm, 0.75mm, 0.5mm, 4000, 78  Weeks, 80</t>
  </si>
  <si>
    <t>Panasonic</t>
  </si>
  <si>
    <t>XSTAR</t>
  </si>
  <si>
    <t>ERA-6ARW472V</t>
  </si>
  <si>
    <t>667-ERA-6ARW472V</t>
  </si>
  <si>
    <t>Thin Film Resistors - SMD 0805 4.7Kohm 0.05% 10ppm AEC-Q200</t>
  </si>
  <si>
    <t>ERJ-UP6D1002V</t>
  </si>
  <si>
    <t>Anti-Sulfurated Thick Film Chip Resistors/ Anti-Surge Type, Power Rating (W): 0.5, Chip Size (LxW(EIA)) (mm): 2.0 x 1.25 (EIA:0805), Resistance Values (?): 10000, Resistance Tolerance (%): 0.5, T.C.R (?102/K): ?100</t>
  </si>
  <si>
    <t>ADS</t>
  </si>
  <si>
    <t>Texas Instruments</t>
  </si>
  <si>
    <t>ADS1115IDGST</t>
  </si>
  <si>
    <t>16-Bit, 860SPS, 4-Ch Delta-Sigma ADC w/ PGA, Oscillator, Voltage Reference, Comparator &amp; I2C</t>
  </si>
  <si>
    <t>Analog Devices</t>
  </si>
  <si>
    <t>DS18B20+</t>
  </si>
  <si>
    <t>RTC</t>
  </si>
  <si>
    <t>Maxim Integrated</t>
  </si>
  <si>
    <t xml:space="preserve">DS3231SN# </t>
  </si>
  <si>
    <t xml:space="preserve">700-DS3231SN# </t>
  </si>
  <si>
    <t>JST (JAPAN SOLDERLESS TERMINALS)</t>
  </si>
  <si>
    <t>Connector Header Through Hole 4 position 0.098 (2.50mm) "</t>
  </si>
  <si>
    <t>LILYGO-T-SIM7000G-JP1</t>
  </si>
  <si>
    <t>Harwin</t>
  </si>
  <si>
    <t xml:space="preserve">M20-7821646 </t>
  </si>
  <si>
    <t>Header-Straight-16 Position</t>
  </si>
  <si>
    <t>LILYGO-T-SIM7000G</t>
  </si>
  <si>
    <t>LilyGo</t>
  </si>
  <si>
    <t>T-SIM7000G</t>
  </si>
  <si>
    <t>SENSOR-PH</t>
  </si>
  <si>
    <t>DFROBOT</t>
  </si>
  <si>
    <t>SENSOR-TDS</t>
  </si>
  <si>
    <t>Seeed Studio</t>
  </si>
  <si>
    <t>Estimated Costs for PCB Manufacture</t>
  </si>
  <si>
    <t>Extended Cost for Electronics</t>
  </si>
  <si>
    <t>Total Estimated Cost</t>
  </si>
  <si>
    <t>ANALOG-ISOLATOR</t>
  </si>
  <si>
    <t>Atlas Scientific</t>
  </si>
  <si>
    <t>#SRV-ISO</t>
  </si>
  <si>
    <t>DIGIKEY_PART_NUMBER</t>
  </si>
  <si>
    <t>5016-SRV-ISO-ND</t>
  </si>
  <si>
    <t>Keystone Electronics</t>
  </si>
  <si>
    <t>543-1044</t>
  </si>
  <si>
    <t>Cylindrical Battery Contacts, Clips, Holders &amp; Springs 18650 SOLDER TAIL BATTERY HOLDER</t>
  </si>
  <si>
    <t>Atlas Surveyor™ Analog Isolator</t>
  </si>
  <si>
    <t>Function</t>
  </si>
  <si>
    <t>Capacitor</t>
  </si>
  <si>
    <t>Resistor</t>
  </si>
  <si>
    <t>Battery</t>
  </si>
  <si>
    <t>Converter</t>
  </si>
  <si>
    <t>Sensor</t>
  </si>
  <si>
    <t>Clock</t>
  </si>
  <si>
    <t>Connector</t>
  </si>
  <si>
    <t>Controller</t>
  </si>
  <si>
    <t>10K</t>
  </si>
  <si>
    <t>4.7K</t>
  </si>
  <si>
    <t>3.7V-LI-ION</t>
  </si>
  <si>
    <t>0.1UF</t>
  </si>
  <si>
    <t>282834-3</t>
  </si>
  <si>
    <t>A98334-ND</t>
  </si>
  <si>
    <t>TE Connectivity AMP Connectors</t>
  </si>
  <si>
    <t>TERM BLK 3P SIDE ENT 2.54MM PCB, 	
3 Position Wire to Board Terminal Block Horizontal with Board 0.100" (2.54mm) Through Hole</t>
  </si>
  <si>
    <t>4POS-JUMPER</t>
  </si>
  <si>
    <t>TERMINAL BLOCK</t>
  </si>
  <si>
    <t>CYL BATT CONTACTS, 18650</t>
  </si>
  <si>
    <t>NPN-TRANSISTOR</t>
  </si>
  <si>
    <t>512-BC547BTF</t>
  </si>
  <si>
    <t>BC547BTF</t>
  </si>
  <si>
    <t>onsemi/Fairchild</t>
  </si>
  <si>
    <t>Bipolar Transistors - BJT NPN 45V 100mA HFE/450</t>
  </si>
  <si>
    <t>Transistor</t>
  </si>
  <si>
    <t>455-B4B-XH-A-ND</t>
  </si>
  <si>
    <t>B4B-XH-A</t>
  </si>
  <si>
    <t>4POS-RECPT</t>
  </si>
  <si>
    <t>Receptacle</t>
  </si>
  <si>
    <t>XHP-4</t>
  </si>
  <si>
    <t>455-2267-ND</t>
  </si>
  <si>
    <t>CONN RCPT HSG 4POS 2.50MM, 4 Rectangular Connectors - Housings Receptacle Natural 0.098" (2.50mm)</t>
  </si>
  <si>
    <t>B3B-XH-A</t>
  </si>
  <si>
    <t>455-2248-ND</t>
  </si>
  <si>
    <t>Connector Header Through Hole 3 position 0.098" (2.50mm)</t>
  </si>
  <si>
    <t>3POS-JUMPER</t>
  </si>
  <si>
    <t>455-2219-ND</t>
  </si>
  <si>
    <t>XHP-3</t>
  </si>
  <si>
    <t>3 Rectangular Connectors - Housings Receptacle Natural 0.098" (2.50mm)</t>
  </si>
  <si>
    <t>3POS-RECPT</t>
  </si>
  <si>
    <t>455-B5B-XH-A-ND</t>
  </si>
  <si>
    <t>B5B-XH-A</t>
  </si>
  <si>
    <t>Connector Header Through Hole 5 position 0.098" (2.50mm)</t>
  </si>
  <si>
    <t>5POS-JUMPER</t>
  </si>
  <si>
    <t>5POS-RECPT</t>
  </si>
  <si>
    <t>455-2268-ND</t>
  </si>
  <si>
    <t>XHP-5</t>
  </si>
  <si>
    <t>5 Rectangular Connectors - Housings Receptacle Natural 0.098" (2.50mm)</t>
  </si>
  <si>
    <t>455-B6B-XH-A-ND</t>
  </si>
  <si>
    <t>B6B-XH-A</t>
  </si>
  <si>
    <t>6POS-JUMPER</t>
  </si>
  <si>
    <t>6POS-RECPT</t>
  </si>
  <si>
    <t>Connector Header Through Hole 6 position 0.098" (2.50mm)</t>
  </si>
  <si>
    <t>455-2218-ND</t>
  </si>
  <si>
    <t>XHP-6</t>
  </si>
  <si>
    <t>6 Rectangular Connectors - Housings Receptacle Natural 0.098" (2.50mm)</t>
  </si>
  <si>
    <t>Header</t>
  </si>
  <si>
    <t>Header_Male</t>
  </si>
  <si>
    <t>Isolator</t>
  </si>
  <si>
    <t>Battery_Holder</t>
  </si>
  <si>
    <t>1.0K</t>
  </si>
  <si>
    <t>667-ERA-8AEB102V</t>
  </si>
  <si>
    <t>ERA-8AEB102V</t>
  </si>
  <si>
    <t>Thin Film Resistors - SMD 1206 1.0Kohm 0.1% 25ppm</t>
  </si>
  <si>
    <t>Real-Time Clock</t>
  </si>
  <si>
    <t>2.4K</t>
  </si>
  <si>
    <t>ERJ-UP6D2401V</t>
  </si>
  <si>
    <t>667-ERJ-UP6D2401V</t>
  </si>
  <si>
    <t>Thick Film Resistors - SMD 0805 Anti-sulfur 0.5W, 0.5%, 2.4KOhm AEC-Q200</t>
  </si>
  <si>
    <t>XTAR 18650 2600mAh 4.5A Battery; https://www.xtardirect.com/products/battery-18650-2600mah?VariantsId=10430</t>
  </si>
  <si>
    <t>18650-2600</t>
  </si>
  <si>
    <t>700-DS18B20+</t>
  </si>
  <si>
    <t>Board Mount Temperature Sensors Programmable Resolution 1-Wire Digital Thermometer; https://www.mouser.fi/ProductDetail/Analog-Devices-Maxim-Integrated/DS18B20%2b?qs=7H2Jq%252ByxpJKegCKabDbglA%3D%3D</t>
  </si>
  <si>
    <t>Grove TDS Sensor; https://www.mouser.fi/ProductDetail/Seeed-Studio/101020753?qs=sGAEpiMZZMu3sxpa5v1qrtBZTdlU4H0Zlhh2Dp6Jfk4%3D</t>
  </si>
  <si>
    <t>713-101020753</t>
  </si>
  <si>
    <t>pH Sensor V2; https://www.mouser.fi/ProductDetail/DFRobot/SEN0169-V2?qs=yqaQSyyJnNi6FEZd1levOw%3D%3D</t>
  </si>
  <si>
    <t>667-ERJ-UP6D1002V</t>
  </si>
  <si>
    <t>595-ADS1115IDGST</t>
  </si>
  <si>
    <t>855-M20-7821646</t>
  </si>
  <si>
    <t xml:space="preserve"> -</t>
  </si>
  <si>
    <t>426-SEN0249</t>
  </si>
  <si>
    <t>SEN0249</t>
  </si>
  <si>
    <t>LilyGo T-7000G</t>
  </si>
  <si>
    <t>SMD/SMT/THT</t>
  </si>
  <si>
    <t>Jumper</t>
  </si>
  <si>
    <t>Terminal_Block</t>
  </si>
  <si>
    <t>ADC</t>
  </si>
  <si>
    <t>RTCBATT</t>
  </si>
  <si>
    <t>MPD (MEMORY PROTECTION DEVICES)</t>
  </si>
  <si>
    <t>BK-912</t>
  </si>
  <si>
    <t>BK-912-ND</t>
  </si>
  <si>
    <t>BATTERY RETAINER COIN 20MM SMD</t>
  </si>
  <si>
    <t>JUMPER-LEAD</t>
  </si>
  <si>
    <t>ASXHSXH22K152</t>
  </si>
  <si>
    <t>455-3240-ND</t>
  </si>
  <si>
    <t>Black 22 AWG Jumper Lead Socket to Socket Tin 6.00" (152.40mm)</t>
  </si>
  <si>
    <t>Jumper_Lead</t>
  </si>
  <si>
    <t>Total</t>
  </si>
  <si>
    <t>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</si>
</sst>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0\ &quot;€&quot;;[Red]\-#,##0.000\ &quot;€&quot;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333333"/>
      <name val="Arial"/>
      <family val="2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8" fontId="19" fillId="33" borderId="0" xfId="0" applyNumberFormat="1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8" fontId="0" fillId="0" borderId="10" xfId="0" applyNumberFormat="1" applyBorder="1"/>
    <xf numFmtId="8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D39A-6749-42CC-8D33-621BE58540D0}">
  <dimension ref="A1:K33"/>
  <sheetViews>
    <sheetView workbookViewId="0">
      <selection activeCell="E32" sqref="E32"/>
    </sheetView>
  </sheetViews>
  <sheetFormatPr defaultRowHeight="15" x14ac:dyDescent="0.25"/>
  <cols>
    <col min="1" max="1" width="29.42578125" customWidth="1"/>
    <col min="5" max="6" width="17.85546875" customWidth="1"/>
    <col min="7" max="7" width="33" bestFit="1" customWidth="1"/>
    <col min="8" max="8" width="29.7109375" customWidth="1"/>
    <col min="9" max="9" width="23.5703125" customWidth="1"/>
    <col min="10" max="10" width="22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</v>
      </c>
      <c r="H1" t="s">
        <v>6</v>
      </c>
      <c r="I1" t="s">
        <v>7</v>
      </c>
      <c r="J1" t="s">
        <v>49</v>
      </c>
      <c r="K1" t="s">
        <v>8</v>
      </c>
    </row>
    <row r="2" spans="1:11" x14ac:dyDescent="0.25">
      <c r="A2" t="s">
        <v>67</v>
      </c>
      <c r="B2" s="6">
        <v>0.23699999999999999</v>
      </c>
      <c r="C2">
        <v>10</v>
      </c>
      <c r="D2" s="1">
        <f>B2*C2</f>
        <v>2.37</v>
      </c>
      <c r="E2" t="s">
        <v>139</v>
      </c>
      <c r="F2" t="s">
        <v>56</v>
      </c>
      <c r="G2" t="s">
        <v>9</v>
      </c>
      <c r="H2" s="5" t="s">
        <v>10</v>
      </c>
      <c r="I2" s="5" t="s">
        <v>11</v>
      </c>
      <c r="J2" s="5" t="s">
        <v>135</v>
      </c>
      <c r="K2" t="s">
        <v>12</v>
      </c>
    </row>
    <row r="3" spans="1:11" x14ac:dyDescent="0.25">
      <c r="A3" t="s">
        <v>116</v>
      </c>
      <c r="B3" s="6">
        <v>0.24</v>
      </c>
      <c r="C3">
        <v>10</v>
      </c>
      <c r="D3" s="1">
        <f>B3*C3</f>
        <v>2.4</v>
      </c>
      <c r="E3" t="s">
        <v>139</v>
      </c>
      <c r="F3" t="s">
        <v>57</v>
      </c>
      <c r="G3" t="s">
        <v>13</v>
      </c>
      <c r="H3" s="5" t="s">
        <v>118</v>
      </c>
      <c r="I3" s="5" t="s">
        <v>117</v>
      </c>
      <c r="J3" s="5" t="s">
        <v>135</v>
      </c>
      <c r="K3" s="2" t="s">
        <v>119</v>
      </c>
    </row>
    <row r="4" spans="1:11" x14ac:dyDescent="0.25">
      <c r="A4" t="s">
        <v>121</v>
      </c>
      <c r="B4" s="6">
        <v>0.13600000000000001</v>
      </c>
      <c r="C4">
        <v>10</v>
      </c>
      <c r="D4" s="1">
        <f t="shared" ref="D4:D28" si="0">B4*C4</f>
        <v>1.36</v>
      </c>
      <c r="E4" t="s">
        <v>139</v>
      </c>
      <c r="F4" t="s">
        <v>57</v>
      </c>
      <c r="G4" t="s">
        <v>13</v>
      </c>
      <c r="H4" s="5" t="s">
        <v>122</v>
      </c>
      <c r="I4" s="5" t="s">
        <v>123</v>
      </c>
      <c r="J4" s="5" t="s">
        <v>135</v>
      </c>
      <c r="K4" t="s">
        <v>124</v>
      </c>
    </row>
    <row r="5" spans="1:11" x14ac:dyDescent="0.25">
      <c r="A5" t="s">
        <v>66</v>
      </c>
      <c r="B5" s="6">
        <v>6.17</v>
      </c>
      <c r="C5">
        <v>1</v>
      </c>
      <c r="D5" s="1">
        <f t="shared" si="0"/>
        <v>6.17</v>
      </c>
      <c r="E5" t="s">
        <v>135</v>
      </c>
      <c r="F5" t="s">
        <v>58</v>
      </c>
      <c r="G5" t="s">
        <v>14</v>
      </c>
      <c r="H5" s="5" t="s">
        <v>126</v>
      </c>
      <c r="I5" s="5" t="s">
        <v>135</v>
      </c>
      <c r="J5" s="5" t="s">
        <v>135</v>
      </c>
      <c r="K5" t="s">
        <v>125</v>
      </c>
    </row>
    <row r="6" spans="1:11" x14ac:dyDescent="0.25">
      <c r="A6" t="s">
        <v>65</v>
      </c>
      <c r="B6" s="6">
        <v>0.49</v>
      </c>
      <c r="C6">
        <v>10</v>
      </c>
      <c r="D6" s="1">
        <f t="shared" si="0"/>
        <v>4.9000000000000004</v>
      </c>
      <c r="E6" t="s">
        <v>139</v>
      </c>
      <c r="F6" t="s">
        <v>57</v>
      </c>
      <c r="G6" t="s">
        <v>13</v>
      </c>
      <c r="H6" s="5" t="s">
        <v>15</v>
      </c>
      <c r="I6" s="5" t="s">
        <v>16</v>
      </c>
      <c r="J6" s="5" t="s">
        <v>135</v>
      </c>
      <c r="K6" t="s">
        <v>17</v>
      </c>
    </row>
    <row r="7" spans="1:11" x14ac:dyDescent="0.25">
      <c r="A7" t="s">
        <v>64</v>
      </c>
      <c r="B7" s="6">
        <v>0.248</v>
      </c>
      <c r="C7">
        <v>10</v>
      </c>
      <c r="D7" s="1">
        <f t="shared" si="0"/>
        <v>2.48</v>
      </c>
      <c r="E7" t="s">
        <v>139</v>
      </c>
      <c r="F7" t="s">
        <v>57</v>
      </c>
      <c r="G7" t="s">
        <v>13</v>
      </c>
      <c r="H7" s="5" t="s">
        <v>18</v>
      </c>
      <c r="I7" s="5" t="s">
        <v>132</v>
      </c>
      <c r="J7" s="5" t="s">
        <v>135</v>
      </c>
      <c r="K7" t="s">
        <v>19</v>
      </c>
    </row>
    <row r="8" spans="1:11" x14ac:dyDescent="0.25">
      <c r="A8" t="s">
        <v>20</v>
      </c>
      <c r="B8" s="6">
        <v>4.59</v>
      </c>
      <c r="C8">
        <v>2</v>
      </c>
      <c r="D8" s="1">
        <f t="shared" si="0"/>
        <v>9.18</v>
      </c>
      <c r="E8" t="s">
        <v>139</v>
      </c>
      <c r="F8" t="s">
        <v>59</v>
      </c>
      <c r="G8" t="s">
        <v>21</v>
      </c>
      <c r="H8" s="5" t="s">
        <v>22</v>
      </c>
      <c r="I8" s="5" t="s">
        <v>133</v>
      </c>
      <c r="J8" s="5" t="s">
        <v>135</v>
      </c>
      <c r="K8" t="s">
        <v>23</v>
      </c>
    </row>
    <row r="9" spans="1:11" x14ac:dyDescent="0.25">
      <c r="A9" t="s">
        <v>25</v>
      </c>
      <c r="B9" s="6">
        <v>6.26</v>
      </c>
      <c r="C9">
        <v>1</v>
      </c>
      <c r="D9" s="1">
        <f t="shared" si="0"/>
        <v>6.26</v>
      </c>
      <c r="E9" t="s">
        <v>139</v>
      </c>
      <c r="F9" t="s">
        <v>60</v>
      </c>
      <c r="G9" t="s">
        <v>24</v>
      </c>
      <c r="H9" s="5" t="s">
        <v>25</v>
      </c>
      <c r="I9" s="5" t="s">
        <v>127</v>
      </c>
      <c r="J9" s="5" t="s">
        <v>135</v>
      </c>
      <c r="K9" t="s">
        <v>128</v>
      </c>
    </row>
    <row r="10" spans="1:11" x14ac:dyDescent="0.25">
      <c r="A10" t="s">
        <v>26</v>
      </c>
      <c r="B10" s="6">
        <v>14.91</v>
      </c>
      <c r="C10">
        <v>1</v>
      </c>
      <c r="D10" s="1">
        <f t="shared" si="0"/>
        <v>14.91</v>
      </c>
      <c r="E10" t="s">
        <v>139</v>
      </c>
      <c r="F10" t="s">
        <v>61</v>
      </c>
      <c r="G10" t="s">
        <v>27</v>
      </c>
      <c r="H10" s="5" t="s">
        <v>28</v>
      </c>
      <c r="I10" s="5" t="s">
        <v>29</v>
      </c>
      <c r="J10" s="5" t="s">
        <v>135</v>
      </c>
      <c r="K10" t="s">
        <v>120</v>
      </c>
    </row>
    <row r="11" spans="1:11" x14ac:dyDescent="0.25">
      <c r="A11" t="s">
        <v>143</v>
      </c>
      <c r="B11" s="6">
        <v>0.49</v>
      </c>
      <c r="C11">
        <v>5</v>
      </c>
      <c r="D11" s="1">
        <f t="shared" si="0"/>
        <v>2.4500000000000002</v>
      </c>
      <c r="E11" t="s">
        <v>139</v>
      </c>
      <c r="F11" t="s">
        <v>115</v>
      </c>
      <c r="G11" t="s">
        <v>144</v>
      </c>
      <c r="H11" s="5" t="s">
        <v>145</v>
      </c>
      <c r="I11" s="5" t="s">
        <v>135</v>
      </c>
      <c r="J11" s="5" t="s">
        <v>146</v>
      </c>
      <c r="K11" t="s">
        <v>147</v>
      </c>
    </row>
    <row r="12" spans="1:11" x14ac:dyDescent="0.25">
      <c r="A12" t="s">
        <v>72</v>
      </c>
      <c r="B12" s="6">
        <v>0.17</v>
      </c>
      <c r="C12">
        <v>10</v>
      </c>
      <c r="D12" s="1">
        <f t="shared" si="0"/>
        <v>1.7000000000000002</v>
      </c>
      <c r="E12" t="s">
        <v>139</v>
      </c>
      <c r="F12" t="s">
        <v>113</v>
      </c>
      <c r="G12" t="s">
        <v>30</v>
      </c>
      <c r="H12" s="5" t="s">
        <v>82</v>
      </c>
      <c r="I12" s="5" t="s">
        <v>135</v>
      </c>
      <c r="J12" s="5" t="s">
        <v>81</v>
      </c>
      <c r="K12" t="s">
        <v>31</v>
      </c>
    </row>
    <row r="13" spans="1:11" x14ac:dyDescent="0.25">
      <c r="A13" t="s">
        <v>83</v>
      </c>
      <c r="B13" s="6">
        <v>0.1</v>
      </c>
      <c r="C13">
        <v>10</v>
      </c>
      <c r="D13" s="1">
        <f t="shared" si="0"/>
        <v>1</v>
      </c>
      <c r="E13" t="s">
        <v>139</v>
      </c>
      <c r="F13" t="s">
        <v>84</v>
      </c>
      <c r="G13" t="s">
        <v>30</v>
      </c>
      <c r="H13" s="5" t="s">
        <v>85</v>
      </c>
      <c r="I13" s="5" t="s">
        <v>135</v>
      </c>
      <c r="J13" s="5" t="s">
        <v>86</v>
      </c>
      <c r="K13" t="s">
        <v>87</v>
      </c>
    </row>
    <row r="14" spans="1:11" x14ac:dyDescent="0.25">
      <c r="A14" t="s">
        <v>32</v>
      </c>
      <c r="B14" s="6">
        <v>1.54</v>
      </c>
      <c r="C14">
        <v>10</v>
      </c>
      <c r="D14" s="1">
        <f t="shared" si="0"/>
        <v>15.4</v>
      </c>
      <c r="E14" t="s">
        <v>135</v>
      </c>
      <c r="F14" t="s">
        <v>112</v>
      </c>
      <c r="G14" t="s">
        <v>33</v>
      </c>
      <c r="H14" s="5" t="s">
        <v>34</v>
      </c>
      <c r="I14" s="5" t="s">
        <v>134</v>
      </c>
      <c r="J14" s="5" t="s">
        <v>135</v>
      </c>
      <c r="K14" t="s">
        <v>35</v>
      </c>
    </row>
    <row r="15" spans="1:11" x14ac:dyDescent="0.25">
      <c r="A15" t="s">
        <v>91</v>
      </c>
      <c r="B15" s="6">
        <v>0.12</v>
      </c>
      <c r="C15">
        <v>10</v>
      </c>
      <c r="D15" s="1">
        <f t="shared" si="0"/>
        <v>1.2</v>
      </c>
      <c r="E15" t="s">
        <v>139</v>
      </c>
      <c r="F15" t="s">
        <v>113</v>
      </c>
      <c r="G15" t="s">
        <v>30</v>
      </c>
      <c r="H15" s="5" t="s">
        <v>88</v>
      </c>
      <c r="I15" s="5" t="s">
        <v>135</v>
      </c>
      <c r="J15" s="5" t="s">
        <v>89</v>
      </c>
      <c r="K15" t="s">
        <v>90</v>
      </c>
    </row>
    <row r="16" spans="1:11" x14ac:dyDescent="0.25">
      <c r="A16" t="s">
        <v>95</v>
      </c>
      <c r="B16" s="6">
        <v>0.1</v>
      </c>
      <c r="C16">
        <v>10</v>
      </c>
      <c r="D16" s="1">
        <f t="shared" si="0"/>
        <v>1</v>
      </c>
      <c r="E16" t="s">
        <v>139</v>
      </c>
      <c r="F16" t="s">
        <v>84</v>
      </c>
      <c r="G16" t="s">
        <v>30</v>
      </c>
      <c r="H16" s="5" t="s">
        <v>93</v>
      </c>
      <c r="I16" s="5" t="s">
        <v>135</v>
      </c>
      <c r="J16" s="5" t="s">
        <v>92</v>
      </c>
      <c r="K16" t="s">
        <v>94</v>
      </c>
    </row>
    <row r="17" spans="1:11" x14ac:dyDescent="0.25">
      <c r="A17" t="s">
        <v>99</v>
      </c>
      <c r="B17" s="6">
        <v>0.2</v>
      </c>
      <c r="C17">
        <v>10</v>
      </c>
      <c r="D17" s="1">
        <f t="shared" si="0"/>
        <v>2</v>
      </c>
      <c r="E17" t="s">
        <v>139</v>
      </c>
      <c r="F17" t="s">
        <v>113</v>
      </c>
      <c r="G17" t="s">
        <v>30</v>
      </c>
      <c r="H17" s="5" t="s">
        <v>97</v>
      </c>
      <c r="I17" s="5" t="s">
        <v>135</v>
      </c>
      <c r="J17" s="5" t="s">
        <v>96</v>
      </c>
      <c r="K17" t="s">
        <v>98</v>
      </c>
    </row>
    <row r="18" spans="1:11" x14ac:dyDescent="0.25">
      <c r="A18" t="s">
        <v>100</v>
      </c>
      <c r="B18" s="6">
        <v>0.1</v>
      </c>
      <c r="C18">
        <v>10</v>
      </c>
      <c r="D18" s="1">
        <f t="shared" si="0"/>
        <v>1</v>
      </c>
      <c r="E18" t="s">
        <v>139</v>
      </c>
      <c r="F18" t="s">
        <v>84</v>
      </c>
      <c r="G18" t="s">
        <v>30</v>
      </c>
      <c r="H18" s="5" t="s">
        <v>102</v>
      </c>
      <c r="I18" s="5" t="s">
        <v>135</v>
      </c>
      <c r="J18" s="5" t="s">
        <v>101</v>
      </c>
      <c r="K18" t="s">
        <v>103</v>
      </c>
    </row>
    <row r="19" spans="1:11" x14ac:dyDescent="0.25">
      <c r="A19" t="s">
        <v>106</v>
      </c>
      <c r="B19" s="6">
        <v>0.23</v>
      </c>
      <c r="C19">
        <v>10</v>
      </c>
      <c r="D19" s="1">
        <f t="shared" si="0"/>
        <v>2.3000000000000003</v>
      </c>
      <c r="E19" t="s">
        <v>139</v>
      </c>
      <c r="F19" t="s">
        <v>113</v>
      </c>
      <c r="G19" t="s">
        <v>30</v>
      </c>
      <c r="H19" s="5" t="s">
        <v>105</v>
      </c>
      <c r="I19" s="5" t="s">
        <v>135</v>
      </c>
      <c r="J19" s="5" t="s">
        <v>104</v>
      </c>
      <c r="K19" t="s">
        <v>108</v>
      </c>
    </row>
    <row r="20" spans="1:11" x14ac:dyDescent="0.25">
      <c r="A20" t="s">
        <v>107</v>
      </c>
      <c r="B20" s="6">
        <v>0.1</v>
      </c>
      <c r="C20">
        <v>10</v>
      </c>
      <c r="D20" s="1">
        <f t="shared" si="0"/>
        <v>1</v>
      </c>
      <c r="E20" t="s">
        <v>139</v>
      </c>
      <c r="F20" t="s">
        <v>84</v>
      </c>
      <c r="G20" t="s">
        <v>30</v>
      </c>
      <c r="H20" s="5" t="s">
        <v>110</v>
      </c>
      <c r="I20" s="5" t="s">
        <v>135</v>
      </c>
      <c r="J20" s="5" t="s">
        <v>109</v>
      </c>
      <c r="K20" t="s">
        <v>111</v>
      </c>
    </row>
    <row r="21" spans="1:11" x14ac:dyDescent="0.25">
      <c r="A21" t="s">
        <v>36</v>
      </c>
      <c r="B21" s="6">
        <v>45</v>
      </c>
      <c r="C21">
        <v>1</v>
      </c>
      <c r="D21" s="1">
        <f t="shared" si="0"/>
        <v>45</v>
      </c>
      <c r="E21" t="s">
        <v>135</v>
      </c>
      <c r="F21" t="s">
        <v>63</v>
      </c>
      <c r="G21" t="s">
        <v>37</v>
      </c>
      <c r="H21" s="5" t="s">
        <v>38</v>
      </c>
      <c r="I21" s="5" t="s">
        <v>135</v>
      </c>
      <c r="J21" s="5" t="s">
        <v>135</v>
      </c>
      <c r="K21" t="s">
        <v>138</v>
      </c>
    </row>
    <row r="22" spans="1:11" x14ac:dyDescent="0.25">
      <c r="A22" t="s">
        <v>39</v>
      </c>
      <c r="B22" s="6">
        <v>61.66</v>
      </c>
      <c r="C22">
        <v>1</v>
      </c>
      <c r="D22" s="1">
        <f t="shared" si="0"/>
        <v>61.66</v>
      </c>
      <c r="E22" t="s">
        <v>135</v>
      </c>
      <c r="F22" t="s">
        <v>60</v>
      </c>
      <c r="G22" t="s">
        <v>40</v>
      </c>
      <c r="H22" s="5" t="s">
        <v>137</v>
      </c>
      <c r="I22" s="5" t="s">
        <v>136</v>
      </c>
      <c r="J22" s="5" t="s">
        <v>135</v>
      </c>
      <c r="K22" t="s">
        <v>131</v>
      </c>
    </row>
    <row r="23" spans="1:11" x14ac:dyDescent="0.25">
      <c r="A23" t="s">
        <v>41</v>
      </c>
      <c r="B23" s="6">
        <v>13.59</v>
      </c>
      <c r="C23">
        <v>1</v>
      </c>
      <c r="D23" s="1">
        <f t="shared" si="0"/>
        <v>13.59</v>
      </c>
      <c r="E23" t="s">
        <v>135</v>
      </c>
      <c r="F23" t="s">
        <v>60</v>
      </c>
      <c r="G23" t="s">
        <v>42</v>
      </c>
      <c r="H23" s="5">
        <v>101020753</v>
      </c>
      <c r="I23" s="5" t="s">
        <v>130</v>
      </c>
      <c r="J23" s="5" t="s">
        <v>135</v>
      </c>
      <c r="K23" t="s">
        <v>129</v>
      </c>
    </row>
    <row r="24" spans="1:11" x14ac:dyDescent="0.25">
      <c r="A24" t="s">
        <v>46</v>
      </c>
      <c r="B24" s="6">
        <v>28.65</v>
      </c>
      <c r="C24">
        <v>2</v>
      </c>
      <c r="D24" s="1">
        <f t="shared" si="0"/>
        <v>57.3</v>
      </c>
      <c r="E24" t="s">
        <v>135</v>
      </c>
      <c r="F24" t="s">
        <v>114</v>
      </c>
      <c r="G24" t="s">
        <v>47</v>
      </c>
      <c r="H24" s="5" t="s">
        <v>48</v>
      </c>
      <c r="I24" s="5" t="s">
        <v>135</v>
      </c>
      <c r="J24" s="5" t="s">
        <v>50</v>
      </c>
      <c r="K24" t="s">
        <v>54</v>
      </c>
    </row>
    <row r="25" spans="1:11" x14ac:dyDescent="0.25">
      <c r="A25" t="s">
        <v>74</v>
      </c>
      <c r="B25" s="6">
        <v>2.5499999999999998</v>
      </c>
      <c r="C25">
        <v>2</v>
      </c>
      <c r="D25" s="1">
        <f t="shared" si="0"/>
        <v>5.0999999999999996</v>
      </c>
      <c r="E25" t="s">
        <v>139</v>
      </c>
      <c r="F25" t="s">
        <v>115</v>
      </c>
      <c r="G25" t="s">
        <v>51</v>
      </c>
      <c r="H25" s="5">
        <v>1044</v>
      </c>
      <c r="I25" s="5" t="s">
        <v>52</v>
      </c>
      <c r="J25" s="5" t="s">
        <v>135</v>
      </c>
      <c r="K25" s="2" t="s">
        <v>53</v>
      </c>
    </row>
    <row r="26" spans="1:11" x14ac:dyDescent="0.25">
      <c r="A26" t="s">
        <v>73</v>
      </c>
      <c r="B26" s="6">
        <v>6.29</v>
      </c>
      <c r="C26">
        <v>5</v>
      </c>
      <c r="D26" s="1">
        <f t="shared" si="0"/>
        <v>31.45</v>
      </c>
      <c r="E26" t="s">
        <v>139</v>
      </c>
      <c r="F26" t="s">
        <v>62</v>
      </c>
      <c r="G26" t="s">
        <v>70</v>
      </c>
      <c r="H26" s="5" t="s">
        <v>68</v>
      </c>
      <c r="I26" s="5" t="s">
        <v>135</v>
      </c>
      <c r="J26" s="5" t="s">
        <v>69</v>
      </c>
      <c r="K26" s="2" t="s">
        <v>71</v>
      </c>
    </row>
    <row r="27" spans="1:11" x14ac:dyDescent="0.25">
      <c r="A27" t="s">
        <v>75</v>
      </c>
      <c r="B27" s="6">
        <v>0.247</v>
      </c>
      <c r="C27">
        <v>5</v>
      </c>
      <c r="D27" s="1">
        <f t="shared" si="0"/>
        <v>1.2349999999999999</v>
      </c>
      <c r="E27" t="s">
        <v>139</v>
      </c>
      <c r="F27" t="s">
        <v>80</v>
      </c>
      <c r="G27" t="s">
        <v>78</v>
      </c>
      <c r="H27" s="5" t="s">
        <v>77</v>
      </c>
      <c r="I27" s="5" t="s">
        <v>76</v>
      </c>
      <c r="J27" s="5" t="s">
        <v>135</v>
      </c>
      <c r="K27" s="2" t="s">
        <v>79</v>
      </c>
    </row>
    <row r="28" spans="1:11" x14ac:dyDescent="0.25">
      <c r="A28" t="s">
        <v>148</v>
      </c>
      <c r="B28" s="6">
        <v>0.58279999999999998</v>
      </c>
      <c r="C28">
        <v>25</v>
      </c>
      <c r="D28" s="1">
        <f t="shared" si="0"/>
        <v>14.57</v>
      </c>
      <c r="E28" t="s">
        <v>135</v>
      </c>
      <c r="F28" t="s">
        <v>152</v>
      </c>
      <c r="G28" t="s">
        <v>30</v>
      </c>
      <c r="H28" s="5" t="s">
        <v>149</v>
      </c>
      <c r="I28" s="5" t="s">
        <v>135</v>
      </c>
      <c r="J28" s="5" t="s">
        <v>150</v>
      </c>
      <c r="K28" s="2" t="s">
        <v>151</v>
      </c>
    </row>
    <row r="29" spans="1:11" x14ac:dyDescent="0.25">
      <c r="B29" s="1"/>
      <c r="D29" s="1"/>
    </row>
    <row r="30" spans="1:11" x14ac:dyDescent="0.25">
      <c r="A30" t="s">
        <v>43</v>
      </c>
      <c r="D30" s="1">
        <v>200</v>
      </c>
      <c r="E30" t="s">
        <v>154</v>
      </c>
    </row>
    <row r="31" spans="1:11" x14ac:dyDescent="0.25">
      <c r="A31" t="s">
        <v>44</v>
      </c>
      <c r="D31" s="1">
        <f>SUM(D2:D28)</f>
        <v>308.98500000000001</v>
      </c>
    </row>
    <row r="33" spans="1:4" x14ac:dyDescent="0.25">
      <c r="A33" s="3" t="s">
        <v>45</v>
      </c>
      <c r="B33" s="3"/>
      <c r="C33" s="3"/>
      <c r="D33" s="4">
        <f>SUM(D30:D31)</f>
        <v>508.98500000000001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9B1F-8FCB-4817-BC4F-076BC17F6381}">
  <dimension ref="A1:E30"/>
  <sheetViews>
    <sheetView workbookViewId="0">
      <selection activeCell="E29" sqref="E29"/>
    </sheetView>
  </sheetViews>
  <sheetFormatPr defaultRowHeight="15" x14ac:dyDescent="0.25"/>
  <cols>
    <col min="1" max="1" width="24.85546875" bestFit="1" customWidth="1"/>
    <col min="5" max="5" width="16.28515625" bestFit="1" customWidth="1"/>
    <col min="8" max="8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</row>
    <row r="2" spans="1:5" x14ac:dyDescent="0.25">
      <c r="A2" t="s">
        <v>66</v>
      </c>
      <c r="B2" s="6">
        <v>6.17</v>
      </c>
      <c r="C2">
        <v>1</v>
      </c>
      <c r="D2" s="1">
        <f>B2*C2</f>
        <v>6.17</v>
      </c>
      <c r="E2" t="s">
        <v>58</v>
      </c>
    </row>
    <row r="3" spans="1:5" x14ac:dyDescent="0.25">
      <c r="A3" t="s">
        <v>74</v>
      </c>
      <c r="B3" s="6">
        <v>2.5499999999999998</v>
      </c>
      <c r="C3">
        <v>2</v>
      </c>
      <c r="D3" s="1">
        <f>B3*C3</f>
        <v>5.0999999999999996</v>
      </c>
      <c r="E3" t="s">
        <v>115</v>
      </c>
    </row>
    <row r="4" spans="1:5" x14ac:dyDescent="0.25">
      <c r="A4" t="s">
        <v>143</v>
      </c>
      <c r="B4" s="6">
        <v>0.49</v>
      </c>
      <c r="C4">
        <v>5</v>
      </c>
      <c r="D4" s="1">
        <f>B4*C4</f>
        <v>2.4500000000000002</v>
      </c>
      <c r="E4" t="s">
        <v>115</v>
      </c>
    </row>
    <row r="5" spans="1:5" x14ac:dyDescent="0.25">
      <c r="A5" t="s">
        <v>67</v>
      </c>
      <c r="B5" s="6">
        <v>0.23699999999999999</v>
      </c>
      <c r="C5">
        <v>10</v>
      </c>
      <c r="D5" s="1">
        <f>B5*C5</f>
        <v>2.37</v>
      </c>
      <c r="E5" t="s">
        <v>56</v>
      </c>
    </row>
    <row r="6" spans="1:5" x14ac:dyDescent="0.25">
      <c r="A6" t="s">
        <v>26</v>
      </c>
      <c r="B6" s="6">
        <v>14.91</v>
      </c>
      <c r="C6">
        <v>1</v>
      </c>
      <c r="D6" s="1">
        <f>B6*C6</f>
        <v>14.91</v>
      </c>
      <c r="E6" t="s">
        <v>61</v>
      </c>
    </row>
    <row r="7" spans="1:5" x14ac:dyDescent="0.25">
      <c r="A7" t="s">
        <v>36</v>
      </c>
      <c r="B7" s="6">
        <v>45</v>
      </c>
      <c r="C7">
        <v>1</v>
      </c>
      <c r="D7" s="1">
        <f>B7*C7</f>
        <v>45</v>
      </c>
      <c r="E7" t="s">
        <v>63</v>
      </c>
    </row>
    <row r="8" spans="1:5" x14ac:dyDescent="0.25">
      <c r="A8" t="s">
        <v>142</v>
      </c>
      <c r="B8" s="6">
        <v>4.59</v>
      </c>
      <c r="C8">
        <v>2</v>
      </c>
      <c r="D8" s="1">
        <f>B8*C8</f>
        <v>9.18</v>
      </c>
      <c r="E8" t="s">
        <v>59</v>
      </c>
    </row>
    <row r="9" spans="1:5" x14ac:dyDescent="0.25">
      <c r="A9" t="s">
        <v>32</v>
      </c>
      <c r="B9" s="6">
        <v>1.54</v>
      </c>
      <c r="C9">
        <v>10</v>
      </c>
      <c r="D9" s="1">
        <f>B9*C9</f>
        <v>15.4</v>
      </c>
      <c r="E9" t="s">
        <v>112</v>
      </c>
    </row>
    <row r="10" spans="1:5" x14ac:dyDescent="0.25">
      <c r="A10" t="s">
        <v>46</v>
      </c>
      <c r="B10" s="6">
        <v>28.65</v>
      </c>
      <c r="C10">
        <v>2</v>
      </c>
      <c r="D10" s="1">
        <f>B10*C10</f>
        <v>57.3</v>
      </c>
      <c r="E10" t="s">
        <v>114</v>
      </c>
    </row>
    <row r="11" spans="1:5" x14ac:dyDescent="0.25">
      <c r="A11" t="s">
        <v>72</v>
      </c>
      <c r="B11" s="6">
        <v>0.17</v>
      </c>
      <c r="C11">
        <v>10</v>
      </c>
      <c r="D11" s="1">
        <f>B11*C11</f>
        <v>1.7000000000000002</v>
      </c>
      <c r="E11" t="s">
        <v>140</v>
      </c>
    </row>
    <row r="12" spans="1:5" x14ac:dyDescent="0.25">
      <c r="A12" t="s">
        <v>91</v>
      </c>
      <c r="B12" s="6">
        <v>0.12</v>
      </c>
      <c r="C12">
        <v>10</v>
      </c>
      <c r="D12" s="1">
        <f>B12*C12</f>
        <v>1.2</v>
      </c>
      <c r="E12" t="s">
        <v>140</v>
      </c>
    </row>
    <row r="13" spans="1:5" x14ac:dyDescent="0.25">
      <c r="A13" t="s">
        <v>99</v>
      </c>
      <c r="B13" s="6">
        <v>0.2</v>
      </c>
      <c r="C13">
        <v>10</v>
      </c>
      <c r="D13" s="1">
        <f>B13*C13</f>
        <v>2</v>
      </c>
      <c r="E13" t="s">
        <v>140</v>
      </c>
    </row>
    <row r="14" spans="1:5" x14ac:dyDescent="0.25">
      <c r="A14" t="s">
        <v>106</v>
      </c>
      <c r="B14" s="6">
        <v>0.23</v>
      </c>
      <c r="C14">
        <v>10</v>
      </c>
      <c r="D14" s="1">
        <f>B14*C14</f>
        <v>2.3000000000000003</v>
      </c>
      <c r="E14" t="s">
        <v>140</v>
      </c>
    </row>
    <row r="15" spans="1:5" x14ac:dyDescent="0.25">
      <c r="A15" t="s">
        <v>148</v>
      </c>
      <c r="B15" s="6">
        <v>0.58279999999999998</v>
      </c>
      <c r="C15">
        <v>25</v>
      </c>
      <c r="D15" s="1">
        <f>B15*C15</f>
        <v>14.57</v>
      </c>
      <c r="E15" t="s">
        <v>152</v>
      </c>
    </row>
    <row r="16" spans="1:5" x14ac:dyDescent="0.25">
      <c r="A16" t="s">
        <v>83</v>
      </c>
      <c r="B16" s="6">
        <v>0.1</v>
      </c>
      <c r="C16">
        <v>10</v>
      </c>
      <c r="D16" s="1">
        <f>B16*C16</f>
        <v>1</v>
      </c>
      <c r="E16" t="s">
        <v>84</v>
      </c>
    </row>
    <row r="17" spans="1:5" x14ac:dyDescent="0.25">
      <c r="A17" t="s">
        <v>95</v>
      </c>
      <c r="B17" s="6">
        <v>0.1</v>
      </c>
      <c r="C17">
        <v>10</v>
      </c>
      <c r="D17" s="1">
        <f>B17*C17</f>
        <v>1</v>
      </c>
      <c r="E17" t="s">
        <v>84</v>
      </c>
    </row>
    <row r="18" spans="1:5" x14ac:dyDescent="0.25">
      <c r="A18" t="s">
        <v>100</v>
      </c>
      <c r="B18" s="6">
        <v>0.1</v>
      </c>
      <c r="C18">
        <v>10</v>
      </c>
      <c r="D18" s="1">
        <f>B18*C18</f>
        <v>1</v>
      </c>
      <c r="E18" t="s">
        <v>84</v>
      </c>
    </row>
    <row r="19" spans="1:5" x14ac:dyDescent="0.25">
      <c r="A19" t="s">
        <v>107</v>
      </c>
      <c r="B19" s="6">
        <v>0.1</v>
      </c>
      <c r="C19">
        <v>10</v>
      </c>
      <c r="D19" s="1">
        <f>B19*C19</f>
        <v>1</v>
      </c>
      <c r="E19" t="s">
        <v>84</v>
      </c>
    </row>
    <row r="20" spans="1:5" x14ac:dyDescent="0.25">
      <c r="A20" t="s">
        <v>116</v>
      </c>
      <c r="B20" s="6">
        <v>0.24</v>
      </c>
      <c r="C20">
        <v>10</v>
      </c>
      <c r="D20" s="1">
        <f>B20*C20</f>
        <v>2.4</v>
      </c>
      <c r="E20" t="s">
        <v>57</v>
      </c>
    </row>
    <row r="21" spans="1:5" x14ac:dyDescent="0.25">
      <c r="A21" t="s">
        <v>121</v>
      </c>
      <c r="B21" s="6">
        <v>0.13600000000000001</v>
      </c>
      <c r="C21">
        <v>10</v>
      </c>
      <c r="D21" s="1">
        <f>B21*C21</f>
        <v>1.36</v>
      </c>
      <c r="E21" t="s">
        <v>57</v>
      </c>
    </row>
    <row r="22" spans="1:5" x14ac:dyDescent="0.25">
      <c r="A22" t="s">
        <v>65</v>
      </c>
      <c r="B22" s="6">
        <v>0.49</v>
      </c>
      <c r="C22">
        <v>10</v>
      </c>
      <c r="D22" s="1">
        <f>B22*C22</f>
        <v>4.9000000000000004</v>
      </c>
      <c r="E22" t="s">
        <v>57</v>
      </c>
    </row>
    <row r="23" spans="1:5" x14ac:dyDescent="0.25">
      <c r="A23" t="s">
        <v>64</v>
      </c>
      <c r="B23" s="6">
        <v>0.248</v>
      </c>
      <c r="C23">
        <v>10</v>
      </c>
      <c r="D23" s="1">
        <f>B23*C23</f>
        <v>2.48</v>
      </c>
      <c r="E23" t="s">
        <v>57</v>
      </c>
    </row>
    <row r="24" spans="1:5" x14ac:dyDescent="0.25">
      <c r="A24" t="s">
        <v>25</v>
      </c>
      <c r="B24" s="6">
        <v>6.26</v>
      </c>
      <c r="C24">
        <v>1</v>
      </c>
      <c r="D24" s="1">
        <f>B24*C24</f>
        <v>6.26</v>
      </c>
      <c r="E24" t="s">
        <v>60</v>
      </c>
    </row>
    <row r="25" spans="1:5" x14ac:dyDescent="0.25">
      <c r="A25" t="s">
        <v>39</v>
      </c>
      <c r="B25" s="6">
        <v>61.66</v>
      </c>
      <c r="C25">
        <v>1</v>
      </c>
      <c r="D25" s="1">
        <f>B25*C25</f>
        <v>61.66</v>
      </c>
      <c r="E25" t="s">
        <v>60</v>
      </c>
    </row>
    <row r="26" spans="1:5" x14ac:dyDescent="0.25">
      <c r="A26" t="s">
        <v>41</v>
      </c>
      <c r="B26" s="6">
        <v>13.59</v>
      </c>
      <c r="C26">
        <v>1</v>
      </c>
      <c r="D26" s="1">
        <f>B26*C26</f>
        <v>13.59</v>
      </c>
      <c r="E26" t="s">
        <v>60</v>
      </c>
    </row>
    <row r="27" spans="1:5" x14ac:dyDescent="0.25">
      <c r="A27" t="s">
        <v>73</v>
      </c>
      <c r="B27" s="6">
        <v>6.29</v>
      </c>
      <c r="C27">
        <v>5</v>
      </c>
      <c r="D27" s="1">
        <f>B27*C27</f>
        <v>31.45</v>
      </c>
      <c r="E27" t="s">
        <v>141</v>
      </c>
    </row>
    <row r="28" spans="1:5" x14ac:dyDescent="0.25">
      <c r="A28" t="s">
        <v>75</v>
      </c>
      <c r="B28" s="6">
        <v>0.247</v>
      </c>
      <c r="C28">
        <v>5</v>
      </c>
      <c r="D28" s="1">
        <f>B28*C28</f>
        <v>1.2349999999999999</v>
      </c>
      <c r="E28" t="s">
        <v>80</v>
      </c>
    </row>
    <row r="30" spans="1:5" x14ac:dyDescent="0.25">
      <c r="D30" s="1"/>
    </row>
  </sheetData>
  <sortState xmlns:xlrd2="http://schemas.microsoft.com/office/spreadsheetml/2017/richdata2" ref="A2:E28">
    <sortCondition ref="E2:E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F2BB-5DF5-4997-99DD-737A1654EF56}">
  <dimension ref="A1:C18"/>
  <sheetViews>
    <sheetView tabSelected="1" workbookViewId="0">
      <selection activeCell="H26" sqref="H26"/>
    </sheetView>
  </sheetViews>
  <sheetFormatPr defaultRowHeight="15" x14ac:dyDescent="0.25"/>
  <cols>
    <col min="1" max="1" width="16.28515625" bestFit="1" customWidth="1"/>
    <col min="3" max="3" width="12.28515625" bestFit="1" customWidth="1"/>
  </cols>
  <sheetData>
    <row r="1" spans="1:3" x14ac:dyDescent="0.25">
      <c r="A1" s="8" t="s">
        <v>55</v>
      </c>
      <c r="B1" s="8" t="s">
        <v>3</v>
      </c>
      <c r="C1" s="7"/>
    </row>
    <row r="2" spans="1:3" x14ac:dyDescent="0.25">
      <c r="A2" s="9" t="s">
        <v>58</v>
      </c>
      <c r="B2" s="10">
        <f>'Category Cost'!D2</f>
        <v>6.17</v>
      </c>
    </row>
    <row r="3" spans="1:3" x14ac:dyDescent="0.25">
      <c r="A3" s="9" t="s">
        <v>115</v>
      </c>
      <c r="B3" s="10">
        <f>'Category Cost'!D3+'Category Cost'!D4</f>
        <v>7.55</v>
      </c>
    </row>
    <row r="4" spans="1:3" x14ac:dyDescent="0.25">
      <c r="A4" s="9" t="s">
        <v>56</v>
      </c>
      <c r="B4" s="10">
        <f>'Category Cost'!D5</f>
        <v>2.37</v>
      </c>
    </row>
    <row r="5" spans="1:3" x14ac:dyDescent="0.25">
      <c r="A5" s="9" t="s">
        <v>61</v>
      </c>
      <c r="B5" s="10">
        <f>'Category Cost'!D6</f>
        <v>14.91</v>
      </c>
    </row>
    <row r="6" spans="1:3" x14ac:dyDescent="0.25">
      <c r="A6" s="9" t="s">
        <v>63</v>
      </c>
      <c r="B6" s="10">
        <f>'Category Cost'!D7</f>
        <v>45</v>
      </c>
    </row>
    <row r="7" spans="1:3" x14ac:dyDescent="0.25">
      <c r="A7" s="9" t="s">
        <v>59</v>
      </c>
      <c r="B7" s="10">
        <f>'Category Cost'!D8</f>
        <v>9.18</v>
      </c>
    </row>
    <row r="8" spans="1:3" x14ac:dyDescent="0.25">
      <c r="A8" s="9" t="s">
        <v>112</v>
      </c>
      <c r="B8" s="10">
        <f>'Category Cost'!D9</f>
        <v>15.4</v>
      </c>
    </row>
    <row r="9" spans="1:3" x14ac:dyDescent="0.25">
      <c r="A9" s="9" t="s">
        <v>114</v>
      </c>
      <c r="B9" s="10">
        <f>'Category Cost'!D10</f>
        <v>57.3</v>
      </c>
    </row>
    <row r="10" spans="1:3" x14ac:dyDescent="0.25">
      <c r="A10" s="9" t="s">
        <v>140</v>
      </c>
      <c r="B10" s="10">
        <f>'Category Cost'!D11+'Category Cost'!D12+'Category Cost'!D13+'Category Cost'!D14</f>
        <v>7.2000000000000011</v>
      </c>
    </row>
    <row r="11" spans="1:3" x14ac:dyDescent="0.25">
      <c r="A11" s="9" t="s">
        <v>152</v>
      </c>
      <c r="B11" s="10">
        <f>'Category Cost'!D15</f>
        <v>14.57</v>
      </c>
    </row>
    <row r="12" spans="1:3" x14ac:dyDescent="0.25">
      <c r="A12" s="9" t="s">
        <v>84</v>
      </c>
      <c r="B12" s="10">
        <f>'Category Cost'!D16+'Category Cost'!D17+'Category Cost'!D18+'Category Cost'!D19</f>
        <v>4</v>
      </c>
    </row>
    <row r="13" spans="1:3" x14ac:dyDescent="0.25">
      <c r="A13" s="9" t="s">
        <v>57</v>
      </c>
      <c r="B13" s="10">
        <f>'Category Cost'!D20+'Category Cost'!D21+'Category Cost'!D22+'Category Cost'!D23</f>
        <v>11.14</v>
      </c>
    </row>
    <row r="14" spans="1:3" x14ac:dyDescent="0.25">
      <c r="A14" s="9" t="s">
        <v>60</v>
      </c>
      <c r="B14" s="10">
        <f>'Category Cost'!D24+'Category Cost'!D25+'Category Cost'!D26</f>
        <v>81.510000000000005</v>
      </c>
    </row>
    <row r="15" spans="1:3" x14ac:dyDescent="0.25">
      <c r="A15" s="9" t="s">
        <v>141</v>
      </c>
      <c r="B15" s="10">
        <f>'Category Cost'!D27</f>
        <v>31.45</v>
      </c>
    </row>
    <row r="16" spans="1:3" x14ac:dyDescent="0.25">
      <c r="A16" s="9" t="s">
        <v>80</v>
      </c>
      <c r="B16" s="10">
        <f>'Category Cost'!D28</f>
        <v>1.2349999999999999</v>
      </c>
    </row>
    <row r="17" spans="1:2" x14ac:dyDescent="0.25">
      <c r="A17" s="9"/>
      <c r="B17" s="9"/>
    </row>
    <row r="18" spans="1:2" x14ac:dyDescent="0.25">
      <c r="A18" s="8" t="s">
        <v>153</v>
      </c>
      <c r="B18" s="11">
        <f>SUM(B2:B16)</f>
        <v>308.98499999999996</v>
      </c>
    </row>
  </sheetData>
  <sortState xmlns:xlrd2="http://schemas.microsoft.com/office/spreadsheetml/2017/richdata2" ref="A2:B16">
    <sortCondition ref="A2:A1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2993218965A6549ADD49BAC8E4FFFDC" ma:contentTypeVersion="12" ma:contentTypeDescription="Luo uusi asiakirja." ma:contentTypeScope="" ma:versionID="e4d4188b6608ad117040814d46ecbdac">
  <xsd:schema xmlns:xsd="http://www.w3.org/2001/XMLSchema" xmlns:xs="http://www.w3.org/2001/XMLSchema" xmlns:p="http://schemas.microsoft.com/office/2006/metadata/properties" xmlns:ns2="6ef48299-38ec-4c72-8bfa-adf0dcfb0608" xmlns:ns3="ab4eaf63-0414-4053-a377-60da777c83b9" targetNamespace="http://schemas.microsoft.com/office/2006/metadata/properties" ma:root="true" ma:fieldsID="ba8f65b35a98d87149e04805ed11cd8b" ns2:_="" ns3:_="">
    <xsd:import namespace="6ef48299-38ec-4c72-8bfa-adf0dcfb0608"/>
    <xsd:import namespace="ab4eaf63-0414-4053-a377-60da777c83b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f48299-38ec-4c72-8bfa-adf0dcfb060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Kuvien tunnisteet" ma:readOnly="false" ma:fieldId="{5cf76f15-5ced-4ddc-b409-7134ff3c332f}" ma:taxonomyMulti="true" ma:sspId="e1c13e40-b2b1-49b8-8663-ef592bdcc8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4eaf63-0414-4053-a377-60da777c83b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f2a49ff-68ef-430c-986c-8bdb5a8279c1}" ma:internalName="TaxCatchAll" ma:showField="CatchAllData" ma:web="ab4eaf63-0414-4053-a377-60da777c83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f48299-38ec-4c72-8bfa-adf0dcfb0608">
      <Terms xmlns="http://schemas.microsoft.com/office/infopath/2007/PartnerControls"/>
    </lcf76f155ced4ddcb4097134ff3c332f>
    <TaxCatchAll xmlns="ab4eaf63-0414-4053-a377-60da777c83b9" xsi:nil="true"/>
  </documentManagement>
</p:properties>
</file>

<file path=customXml/itemProps1.xml><?xml version="1.0" encoding="utf-8"?>
<ds:datastoreItem xmlns:ds="http://schemas.openxmlformats.org/officeDocument/2006/customXml" ds:itemID="{66AA39A9-392A-4DEC-A5FE-E33DFE9DFD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f48299-38ec-4c72-8bfa-adf0dcfb0608"/>
    <ds:schemaRef ds:uri="ab4eaf63-0414-4053-a377-60da777c83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FC5DC5-4979-4C6D-87CF-94DD9FDF06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99B810-39C1-4C7C-AB91-A88C64DFCE36}">
  <ds:schemaRefs>
    <ds:schemaRef ds:uri="http://schemas.microsoft.com/office/2006/metadata/properties"/>
    <ds:schemaRef ds:uri="http://schemas.microsoft.com/office/infopath/2007/PartnerControls"/>
    <ds:schemaRef ds:uri="6ef48299-38ec-4c72-8bfa-adf0dcfb0608"/>
    <ds:schemaRef ds:uri="ab4eaf63-0414-4053-a377-60da777c83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Category Cost</vt:lpstr>
      <vt:lpstr>Summarized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Sword</cp:lastModifiedBy>
  <dcterms:created xsi:type="dcterms:W3CDTF">2025-03-02T17:33:34Z</dcterms:created>
  <dcterms:modified xsi:type="dcterms:W3CDTF">2025-05-19T18:46:03Z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0x01010022993218965A6549ADD49BAC8E4FFFDC</vt:lpwstr>
  </property>
  <property fmtid="{D5CDD505-2E9C-101B-9397-08002B2CF9AE}" pid="3" name="MediaServiceImageTags">
    <vt:lpwstr/>
  </property>
</Properties>
</file>