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idier_Projects\psychro-libs\tests_manual\excel\"/>
    </mc:Choice>
  </mc:AlternateContent>
  <bookViews>
    <workbookView xWindow="0" yWindow="0" windowWidth="28800" windowHeight="12450"/>
  </bookViews>
  <sheets>
    <sheet name="Intro" sheetId="3" r:id="rId1"/>
    <sheet name="SI" sheetId="1" r:id="rId2"/>
    <sheet name=" IP" sheetId="2" r:id="rId3"/>
  </sheets>
  <definedNames>
    <definedName name="TDryBulb" localSheetId="2">' IP'!#REF!</definedName>
    <definedName name="TDryBulb">SI!#REF!</definedName>
    <definedName name="TWetBulb" localSheetId="2">' IP'!#REF!</definedName>
    <definedName name="TWetBulb">SI!#REF!</definedName>
    <definedName name="Wsstar" localSheetId="2">' IP'!#REF!</definedName>
    <definedName name="Wsstar">SI!#REF!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I18" i="2" s="1"/>
  <c r="G18" i="2"/>
  <c r="H11" i="2"/>
  <c r="H14" i="2"/>
  <c r="G11" i="2"/>
  <c r="G14" i="2"/>
  <c r="G6" i="2"/>
  <c r="G18" i="1" l="1"/>
  <c r="H18" i="1"/>
  <c r="I18" i="1" s="1"/>
  <c r="G11" i="1" l="1"/>
  <c r="H11" i="1" s="1"/>
  <c r="G14" i="1"/>
  <c r="H14" i="1" s="1"/>
  <c r="G6" i="1" l="1"/>
</calcChain>
</file>

<file path=xl/sharedStrings.xml><?xml version="1.0" encoding="utf-8"?>
<sst xmlns="http://schemas.openxmlformats.org/spreadsheetml/2006/main" count="57" uniqueCount="25">
  <si>
    <t>Wsstar</t>
  </si>
  <si>
    <t>HumRatio</t>
  </si>
  <si>
    <t>Humidity ratio</t>
  </si>
  <si>
    <t>Below freezing</t>
  </si>
  <si>
    <t>Above freezing</t>
  </si>
  <si>
    <t>Manual calculation of some of the formulae in psychrolib</t>
  </si>
  <si>
    <t>MoistAirEnthalpy</t>
  </si>
  <si>
    <t>MoistAirVolume</t>
  </si>
  <si>
    <t>MoistAirDensity</t>
  </si>
  <si>
    <t xml:space="preserve">This workbook calculates manually some of the formulae from the ASHRAE Handbook - Fundamentals, ch. 1, for comparison with </t>
  </si>
  <si>
    <t>values calculated by PsychroLib.</t>
  </si>
  <si>
    <t>Didier Thevenard - Nov 2018</t>
  </si>
  <si>
    <t>Calculation of humidity ratio from vapour pressure (eq. 20 in H-F)</t>
  </si>
  <si>
    <t>VapPres (psi)</t>
  </si>
  <si>
    <t>Pressure (psi)</t>
  </si>
  <si>
    <t>TDryBulb (F)</t>
  </si>
  <si>
    <t>TWetBulb (F)</t>
  </si>
  <si>
    <t>SatVapPres (psi)</t>
  </si>
  <si>
    <t>Calculation of humidity ratio from wet bulb temperature (eq. 33 &amp; 35 in H-F)</t>
  </si>
  <si>
    <t>VapPres (Pa)</t>
  </si>
  <si>
    <t>Pressure (Pa)</t>
  </si>
  <si>
    <t xml:space="preserve">TDryBulb (C) </t>
  </si>
  <si>
    <t xml:space="preserve">TWetBulb (C) </t>
  </si>
  <si>
    <t>SatVapPres (Pa)</t>
  </si>
  <si>
    <t>Calculation of moist air enthalpy, volume and density (eq. 30, 26 &amp; 11 in H-F)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</si>
</sst>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tabSelected="1" workbookViewId="0"/>
  </sheetViews>
  <sheetFormatPr defaultRowHeight="15" x14ac:dyDescent="0.25"/>
  <sheetData>
    <row r="3" spans="1:1" x14ac:dyDescent="0.25">
      <c r="A3" t="s">
        <v>9</v>
      </c>
    </row>
    <row r="4" spans="1:1" x14ac:dyDescent="0.25">
      <c r="A4" t="s">
        <v>10</v>
      </c>
    </row>
    <row r="6" spans="1:1" x14ac:dyDescent="0.25">
      <c r="A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6" sqref="B6"/>
    </sheetView>
  </sheetViews>
  <sheetFormatPr defaultRowHeight="15" x14ac:dyDescent="0.25"/>
  <cols>
    <col min="2" max="9" width="15.7109375" customWidth="1"/>
  </cols>
  <sheetData>
    <row r="1" spans="1:8" x14ac:dyDescent="0.25">
      <c r="A1" s="4" t="s">
        <v>5</v>
      </c>
    </row>
    <row r="4" spans="1:8" s="4" customFormat="1" x14ac:dyDescent="0.25">
      <c r="A4" s="4" t="s">
        <v>12</v>
      </c>
    </row>
    <row r="5" spans="1:8" x14ac:dyDescent="0.25">
      <c r="B5" s="2" t="s">
        <v>19</v>
      </c>
      <c r="C5" s="2" t="s">
        <v>20</v>
      </c>
      <c r="G5" t="s">
        <v>2</v>
      </c>
    </row>
    <row r="6" spans="1:8" x14ac:dyDescent="0.25">
      <c r="B6" s="3">
        <v>3169.7</v>
      </c>
      <c r="C6" s="3">
        <v>95461</v>
      </c>
      <c r="G6" s="1">
        <f>0.621945 * B6 / (C6 - B6)</f>
        <v>2.1360399804748655E-2</v>
      </c>
    </row>
    <row r="8" spans="1:8" s="4" customFormat="1" x14ac:dyDescent="0.25">
      <c r="A8" s="4" t="s">
        <v>18</v>
      </c>
    </row>
    <row r="9" spans="1:8" s="5" customFormat="1" x14ac:dyDescent="0.25">
      <c r="A9" s="5" t="s">
        <v>4</v>
      </c>
    </row>
    <row r="10" spans="1:8" x14ac:dyDescent="0.25">
      <c r="B10" s="2" t="s">
        <v>21</v>
      </c>
      <c r="C10" s="2" t="s">
        <v>22</v>
      </c>
      <c r="D10" s="2" t="s">
        <v>20</v>
      </c>
      <c r="E10" s="2" t="s">
        <v>23</v>
      </c>
      <c r="G10" s="2" t="s">
        <v>0</v>
      </c>
      <c r="H10" s="2" t="s">
        <v>1</v>
      </c>
    </row>
    <row r="11" spans="1:8" x14ac:dyDescent="0.25">
      <c r="B11" s="3">
        <v>30</v>
      </c>
      <c r="C11" s="3">
        <v>25</v>
      </c>
      <c r="D11" s="3">
        <v>95461</v>
      </c>
      <c r="E11" s="3">
        <v>3169.7</v>
      </c>
      <c r="G11" s="1">
        <f>0.621945*E11/(D11-E11)</f>
        <v>2.1360399804748655E-2</v>
      </c>
      <c r="H11" s="1">
        <f>((2501 - 2.326 * C11) * G11 - 1.006 * (B11 - C11)) / (2501 + 1.86 * B11 - 4.186 * C11)</f>
        <v>1.9228127424109558E-2</v>
      </c>
    </row>
    <row r="12" spans="1:8" s="5" customFormat="1" x14ac:dyDescent="0.25">
      <c r="A12" s="5" t="s">
        <v>3</v>
      </c>
    </row>
    <row r="13" spans="1:8" x14ac:dyDescent="0.25">
      <c r="B13" s="2" t="s">
        <v>21</v>
      </c>
      <c r="C13" s="2" t="s">
        <v>22</v>
      </c>
      <c r="D13" s="2" t="s">
        <v>20</v>
      </c>
      <c r="E13" s="2" t="s">
        <v>23</v>
      </c>
      <c r="G13" s="2" t="s">
        <v>0</v>
      </c>
      <c r="H13" s="2" t="s">
        <v>1</v>
      </c>
    </row>
    <row r="14" spans="1:8" x14ac:dyDescent="0.25">
      <c r="B14" s="3">
        <v>-1</v>
      </c>
      <c r="C14" s="3">
        <v>-5</v>
      </c>
      <c r="D14" s="3">
        <v>95461</v>
      </c>
      <c r="E14" s="3">
        <v>401.74</v>
      </c>
      <c r="G14" s="1">
        <f>0.621945*E14/(D14-E14)</f>
        <v>2.6284675927416225E-3</v>
      </c>
      <c r="H14" s="1">
        <f>((2830 - 0.24 * C14) * G14 - 1.006 * (B14 - C14)) / (2830 + 1.86 * B14 - 2.1 * C14)</f>
        <v>1.2039981993384441E-3</v>
      </c>
    </row>
    <row r="16" spans="1:8" s="4" customFormat="1" x14ac:dyDescent="0.25">
      <c r="A16" s="4" t="s">
        <v>24</v>
      </c>
    </row>
    <row r="17" spans="2:9" x14ac:dyDescent="0.25">
      <c r="B17" s="2" t="s">
        <v>21</v>
      </c>
      <c r="C17" s="2" t="s">
        <v>1</v>
      </c>
      <c r="D17" s="2" t="s">
        <v>20</v>
      </c>
      <c r="G17" t="s">
        <v>6</v>
      </c>
      <c r="H17" t="s">
        <v>7</v>
      </c>
      <c r="I17" t="s">
        <v>8</v>
      </c>
    </row>
    <row r="18" spans="2:9" x14ac:dyDescent="0.25">
      <c r="B18" s="3">
        <v>30</v>
      </c>
      <c r="C18" s="3">
        <v>0.02</v>
      </c>
      <c r="D18" s="3">
        <v>95461</v>
      </c>
      <c r="G18" s="1">
        <f>(1.006*B18+C18*(2501+1.86*B18))*1000</f>
        <v>81316</v>
      </c>
      <c r="H18" s="1">
        <f>287.042*(B18+273.15)*(1+1.607858*C18)/D18</f>
        <v>0.94085537435294264</v>
      </c>
      <c r="I18" s="1">
        <f>1/H18*(1+C18)</f>
        <v>1.0841198634821934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6" sqref="B6"/>
    </sheetView>
  </sheetViews>
  <sheetFormatPr defaultRowHeight="15" x14ac:dyDescent="0.25"/>
  <cols>
    <col min="2" max="9" width="15.7109375" customWidth="1"/>
  </cols>
  <sheetData>
    <row r="1" spans="1:8" x14ac:dyDescent="0.25">
      <c r="A1" s="4" t="s">
        <v>5</v>
      </c>
    </row>
    <row r="4" spans="1:8" s="4" customFormat="1" x14ac:dyDescent="0.25">
      <c r="A4" s="4" t="s">
        <v>12</v>
      </c>
    </row>
    <row r="5" spans="1:8" x14ac:dyDescent="0.25">
      <c r="B5" s="2" t="s">
        <v>13</v>
      </c>
      <c r="C5" s="2" t="s">
        <v>14</v>
      </c>
      <c r="G5" s="2" t="s">
        <v>1</v>
      </c>
    </row>
    <row r="6" spans="1:8" x14ac:dyDescent="0.25">
      <c r="B6" s="3">
        <v>0.45973000000000003</v>
      </c>
      <c r="C6" s="3">
        <v>14.175000000000001</v>
      </c>
      <c r="G6" s="1">
        <f>0.621945 * B6 / (C6 - B6)</f>
        <v>2.0847331102486499E-2</v>
      </c>
    </row>
    <row r="8" spans="1:8" s="4" customFormat="1" x14ac:dyDescent="0.25">
      <c r="A8" s="4" t="s">
        <v>18</v>
      </c>
    </row>
    <row r="9" spans="1:8" s="5" customFormat="1" x14ac:dyDescent="0.25">
      <c r="A9" s="5" t="s">
        <v>4</v>
      </c>
    </row>
    <row r="10" spans="1:8" x14ac:dyDescent="0.25">
      <c r="B10" s="2" t="s">
        <v>15</v>
      </c>
      <c r="C10" s="2" t="s">
        <v>16</v>
      </c>
      <c r="D10" s="2" t="s">
        <v>14</v>
      </c>
      <c r="E10" s="2" t="s">
        <v>17</v>
      </c>
      <c r="G10" s="2" t="s">
        <v>0</v>
      </c>
      <c r="H10" s="2" t="s">
        <v>1</v>
      </c>
    </row>
    <row r="11" spans="1:8" x14ac:dyDescent="0.25">
      <c r="B11" s="3">
        <v>86</v>
      </c>
      <c r="C11" s="3">
        <v>77</v>
      </c>
      <c r="D11" s="3">
        <v>14.175000000000001</v>
      </c>
      <c r="E11" s="3">
        <v>0.45973000000000003</v>
      </c>
      <c r="G11" s="1">
        <f>0.621945*E11/(D11-E11)</f>
        <v>2.0847331102486499E-2</v>
      </c>
      <c r="H11" s="1">
        <f>((1093 - 0.556 * C11) * G11 - 0.24* (B11 - C11)) / (1093 + 0.444 * B11 - C11)</f>
        <v>1.871932884188917E-2</v>
      </c>
    </row>
    <row r="12" spans="1:8" s="5" customFormat="1" x14ac:dyDescent="0.25">
      <c r="A12" s="5" t="s">
        <v>3</v>
      </c>
    </row>
    <row r="13" spans="1:8" x14ac:dyDescent="0.25">
      <c r="B13" s="2" t="s">
        <v>15</v>
      </c>
      <c r="C13" s="2" t="s">
        <v>16</v>
      </c>
      <c r="D13" s="2" t="s">
        <v>14</v>
      </c>
      <c r="E13" s="2" t="s">
        <v>17</v>
      </c>
      <c r="G13" s="2" t="s">
        <v>0</v>
      </c>
      <c r="H13" s="2" t="s">
        <v>1</v>
      </c>
    </row>
    <row r="14" spans="1:8" x14ac:dyDescent="0.25">
      <c r="B14" s="3">
        <v>30.2</v>
      </c>
      <c r="C14" s="3">
        <v>23</v>
      </c>
      <c r="D14" s="3">
        <v>14.175000000000001</v>
      </c>
      <c r="E14" s="3">
        <v>5.8268E-2</v>
      </c>
      <c r="G14" s="1">
        <f>0.621945*E14/(D14-E14)</f>
        <v>2.5671303570826446E-3</v>
      </c>
      <c r="H14" s="6">
        <f>((1220 - 0.04 * C14) * G14 - 0.24* (B14 - C14)) / (1220 + 0.444 * B14 - 0.48 * C14)</f>
        <v>1.1465748109018411E-3</v>
      </c>
    </row>
    <row r="15" spans="1:8" x14ac:dyDescent="0.25">
      <c r="H15" s="7"/>
    </row>
    <row r="16" spans="1:8" s="4" customFormat="1" x14ac:dyDescent="0.25">
      <c r="A16" s="4" t="s">
        <v>24</v>
      </c>
    </row>
    <row r="17" spans="2:9" x14ac:dyDescent="0.25">
      <c r="B17" s="2" t="s">
        <v>15</v>
      </c>
      <c r="C17" s="2" t="s">
        <v>1</v>
      </c>
      <c r="D17" s="2" t="s">
        <v>14</v>
      </c>
      <c r="G17" t="s">
        <v>6</v>
      </c>
      <c r="H17" t="s">
        <v>7</v>
      </c>
      <c r="I17" t="s">
        <v>8</v>
      </c>
    </row>
    <row r="18" spans="2:9" x14ac:dyDescent="0.25">
      <c r="B18" s="3">
        <v>86</v>
      </c>
      <c r="C18" s="3">
        <v>0.02</v>
      </c>
      <c r="D18" s="3">
        <v>14.175000000000001</v>
      </c>
      <c r="G18" s="1">
        <f>0.24*B18+C18*(1061+0.44*B18)</f>
        <v>42.616799999999998</v>
      </c>
      <c r="H18" s="1">
        <f>53.35*(B18+459.67)*(1+1.607858*C18)/D18/144</f>
        <v>14.720574900291799</v>
      </c>
      <c r="I18" s="1">
        <f>1/H18*(1+C18)</f>
        <v>6.9290772059437775E-2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SI</vt:lpstr>
      <vt:lpstr> 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</dc:creator>
  <cp:lastModifiedBy>Solar</cp:lastModifiedBy>
  <dcterms:created xsi:type="dcterms:W3CDTF">2018-11-12T04:04:26Z</dcterms:created>
  <dcterms:modified xsi:type="dcterms:W3CDTF">2018-11-19T01:38:32Z</dcterms:modified>
</cp:coreProperties>
</file>