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def8\Desktop\Excels - VW\"/>
    </mc:Choice>
  </mc:AlternateContent>
  <xr:revisionPtr revIDLastSave="0" documentId="13_ncr:1_{6AC95487-2994-4309-ADB6-B3E665C7A1F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ALL - TRATON" sheetId="11" r:id="rId1"/>
    <sheet name="2020" sheetId="1" r:id="rId2"/>
    <sheet name="2019" sheetId="2" r:id="rId3"/>
    <sheet name="2018" sheetId="3" r:id="rId4"/>
    <sheet name="2017" sheetId="4" r:id="rId5"/>
    <sheet name="2016" sheetId="5" r:id="rId6"/>
    <sheet name="2020 (2)" sheetId="6" r:id="rId7"/>
    <sheet name="2019 (2)" sheetId="7" r:id="rId8"/>
    <sheet name="2018 (2)" sheetId="8" r:id="rId9"/>
    <sheet name="2017 (2)" sheetId="9" r:id="rId10"/>
    <sheet name="2016 (2)" sheetId="10" r:id="rId11"/>
    <sheet name="Sheet6" sheetId="17" r:id="rId12"/>
    <sheet name="2020 (3)" sheetId="12" r:id="rId13"/>
    <sheet name="2019 (3)" sheetId="13" r:id="rId14"/>
    <sheet name="2018 (3)" sheetId="14" r:id="rId15"/>
    <sheet name="2017 (3)" sheetId="15" r:id="rId16"/>
    <sheet name="2016 (3)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7" i="11" l="1"/>
  <c r="K37" i="11"/>
  <c r="J37" i="11"/>
  <c r="I37" i="11"/>
  <c r="H37" i="11"/>
  <c r="L35" i="11"/>
  <c r="K35" i="11"/>
  <c r="J35" i="11"/>
  <c r="I35" i="11"/>
  <c r="H35" i="11"/>
  <c r="L33" i="11"/>
  <c r="K33" i="11"/>
  <c r="J33" i="11"/>
  <c r="I33" i="11"/>
  <c r="H33" i="11"/>
  <c r="I31" i="11"/>
  <c r="J31" i="11"/>
  <c r="K31" i="11"/>
  <c r="L31" i="11"/>
  <c r="H31" i="11"/>
  <c r="L16" i="11"/>
  <c r="K16" i="11"/>
  <c r="J16" i="11"/>
  <c r="I16" i="11"/>
  <c r="H16" i="11"/>
  <c r="C17" i="11"/>
  <c r="D17" i="11"/>
  <c r="E17" i="11"/>
  <c r="F17" i="11"/>
  <c r="G17" i="11"/>
  <c r="H21" i="11"/>
  <c r="I21" i="11"/>
  <c r="J21" i="11"/>
  <c r="K21" i="11"/>
  <c r="L21" i="11"/>
  <c r="H22" i="11"/>
  <c r="I22" i="11"/>
  <c r="J22" i="11"/>
  <c r="K22" i="11"/>
  <c r="L22" i="11"/>
  <c r="H23" i="11"/>
  <c r="I23" i="11"/>
  <c r="J23" i="11"/>
  <c r="K23" i="11"/>
  <c r="L23" i="11"/>
  <c r="H24" i="11"/>
  <c r="I24" i="11"/>
  <c r="J24" i="11"/>
  <c r="K24" i="11"/>
  <c r="L24" i="11"/>
  <c r="I10" i="11" l="1"/>
  <c r="J10" i="11"/>
  <c r="K8" i="11"/>
  <c r="H12" i="11"/>
  <c r="H13" i="11" s="1"/>
  <c r="K14" i="11"/>
  <c r="H17" i="11"/>
  <c r="H14" i="11"/>
  <c r="H15" i="11" s="1"/>
  <c r="H10" i="11"/>
  <c r="H11" i="11" s="1"/>
  <c r="I11" i="11"/>
  <c r="H8" i="11"/>
  <c r="H9" i="11" s="1"/>
  <c r="I14" i="11"/>
  <c r="I15" i="11" s="1"/>
  <c r="L17" i="11"/>
  <c r="K12" i="11"/>
  <c r="K10" i="11"/>
  <c r="K11" i="11" s="1"/>
  <c r="L12" i="11"/>
  <c r="L14" i="11"/>
  <c r="L10" i="11"/>
  <c r="L8" i="11"/>
  <c r="J11" i="11"/>
  <c r="J8" i="11"/>
  <c r="J12" i="11"/>
  <c r="I8" i="11"/>
  <c r="I12" i="11"/>
  <c r="I13" i="11" s="1"/>
  <c r="K17" i="11"/>
  <c r="J17" i="11"/>
  <c r="I17" i="11"/>
  <c r="J14" i="11"/>
  <c r="L25" i="11"/>
  <c r="K25" i="11"/>
  <c r="J25" i="11"/>
  <c r="I25" i="11"/>
  <c r="H25" i="11"/>
  <c r="G25" i="11"/>
  <c r="F25" i="11"/>
  <c r="E25" i="11"/>
  <c r="L9" i="11" l="1"/>
  <c r="M8" i="11"/>
  <c r="L11" i="11"/>
  <c r="M10" i="11"/>
  <c r="N10" i="11" s="1"/>
  <c r="O10" i="11" s="1"/>
  <c r="P10" i="11" s="1"/>
  <c r="Q10" i="11" s="1"/>
  <c r="R10" i="11" s="1"/>
  <c r="S10" i="11" s="1"/>
  <c r="T10" i="11" s="1"/>
  <c r="U10" i="11" s="1"/>
  <c r="V10" i="11" s="1"/>
  <c r="L15" i="11"/>
  <c r="M14" i="11"/>
  <c r="N14" i="11" s="1"/>
  <c r="O14" i="11" s="1"/>
  <c r="P14" i="11" s="1"/>
  <c r="Q14" i="11" s="1"/>
  <c r="R14" i="11" s="1"/>
  <c r="S14" i="11" s="1"/>
  <c r="T14" i="11" s="1"/>
  <c r="U14" i="11" s="1"/>
  <c r="V14" i="11" s="1"/>
  <c r="L13" i="11"/>
  <c r="M12" i="11"/>
  <c r="N12" i="11" s="1"/>
  <c r="O12" i="11" s="1"/>
  <c r="P12" i="11" s="1"/>
  <c r="Q12" i="11" s="1"/>
  <c r="R12" i="11" s="1"/>
  <c r="S12" i="11" s="1"/>
  <c r="T12" i="11" s="1"/>
  <c r="U12" i="11" s="1"/>
  <c r="V12" i="11" s="1"/>
  <c r="I9" i="11"/>
  <c r="J9" i="11"/>
  <c r="J15" i="11"/>
  <c r="K15" i="11"/>
  <c r="J13" i="11"/>
  <c r="K13" i="11"/>
  <c r="K9" i="11"/>
  <c r="N8" i="11" l="1"/>
  <c r="M16" i="11"/>
  <c r="M17" i="11" s="1"/>
  <c r="N16" i="11" l="1"/>
  <c r="N17" i="11" s="1"/>
  <c r="O8" i="11"/>
  <c r="O16" i="11" l="1"/>
  <c r="O17" i="11" s="1"/>
  <c r="P8" i="11"/>
  <c r="Q8" i="11" l="1"/>
  <c r="P16" i="11"/>
  <c r="P17" i="11" s="1"/>
  <c r="R8" i="11" l="1"/>
  <c r="Q16" i="11"/>
  <c r="Q17" i="11" s="1"/>
  <c r="S8" i="11" l="1"/>
  <c r="R16" i="11"/>
  <c r="R17" i="11" s="1"/>
  <c r="T8" i="11" l="1"/>
  <c r="S16" i="11"/>
  <c r="S17" i="11" s="1"/>
  <c r="T16" i="11" l="1"/>
  <c r="T17" i="11" s="1"/>
  <c r="U8" i="11"/>
  <c r="V8" i="11" l="1"/>
  <c r="V16" i="11" s="1"/>
  <c r="V17" i="11" s="1"/>
  <c r="U16" i="11"/>
  <c r="U17" i="11" s="1"/>
</calcChain>
</file>

<file path=xl/sharedStrings.xml><?xml version="1.0" encoding="utf-8"?>
<sst xmlns="http://schemas.openxmlformats.org/spreadsheetml/2006/main" count="132" uniqueCount="22">
  <si>
    <t>PRODUCTION</t>
  </si>
  <si>
    <t>Units</t>
  </si>
  <si>
    <t>Trucks</t>
  </si>
  <si>
    <t>Europe/Other markets</t>
  </si>
  <si>
    <t>Buses</t>
  </si>
  <si>
    <t>North America</t>
  </si>
  <si>
    <t>Light Commercial Vehicles</t>
  </si>
  <si>
    <t>South America</t>
  </si>
  <si>
    <t>Asia-Pacific</t>
  </si>
  <si>
    <t>DELIVERIES</t>
  </si>
  <si>
    <t>–</t>
  </si>
  <si>
    <t>Total</t>
  </si>
  <si>
    <t>Historical</t>
  </si>
  <si>
    <t>Forecast Period</t>
  </si>
  <si>
    <t>Unit Deliveries by Region</t>
  </si>
  <si>
    <t>Europe/Other</t>
  </si>
  <si>
    <t>change y/y</t>
  </si>
  <si>
    <t>Total Deliveries</t>
  </si>
  <si>
    <t>Mix By Region</t>
  </si>
  <si>
    <t>Unit Production by model family</t>
  </si>
  <si>
    <t>TRATON</t>
  </si>
  <si>
    <t>Deliveries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</si>
</sst>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.00\);_(* &quot;-&quot;??_);_(@_)"/>
    <numFmt numFmtId="165" formatCode="0.0%"/>
  </numFmts>
  <fonts count="11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rgb="FF00B0F0"/>
      <name val="Arial"/>
      <family val="2"/>
      <scheme val="minor"/>
    </font>
    <font>
      <sz val="11"/>
      <color rgb="FF00B050"/>
      <name val="Arial"/>
      <family val="2"/>
      <scheme val="minor"/>
    </font>
    <font>
      <b/>
      <sz val="11"/>
      <color rgb="FF0000FF"/>
      <name val="Arial"/>
      <family val="2"/>
      <scheme val="minor"/>
    </font>
    <font>
      <b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 applyFont="1" applyAlignment="1"/>
    <xf numFmtId="0" fontId="1" fillId="0" borderId="0" xfId="0" applyFont="1"/>
    <xf numFmtId="3" fontId="1" fillId="0" borderId="0" xfId="0" applyNumberFormat="1" applyFont="1"/>
    <xf numFmtId="0" fontId="2" fillId="0" borderId="0" xfId="0" applyFont="1" applyAlignment="1"/>
    <xf numFmtId="0" fontId="0" fillId="0" borderId="0" xfId="0"/>
    <xf numFmtId="0" fontId="0" fillId="0" borderId="1" xfId="0" applyBorder="1"/>
    <xf numFmtId="165" fontId="0" fillId="0" borderId="0" xfId="1" applyNumberFormat="1" applyFont="1"/>
    <xf numFmtId="165" fontId="0" fillId="0" borderId="0" xfId="0" applyNumberFormat="1"/>
    <xf numFmtId="165" fontId="0" fillId="0" borderId="0" xfId="1" applyNumberFormat="1" applyFont="1" applyAlignment="1"/>
    <xf numFmtId="165" fontId="0" fillId="0" borderId="0" xfId="0" applyNumberFormat="1" applyFont="1" applyAlignment="1"/>
    <xf numFmtId="164" fontId="0" fillId="0" borderId="0" xfId="0" applyNumberFormat="1"/>
    <xf numFmtId="0" fontId="0" fillId="0" borderId="0" xfId="0" applyNumberFormat="1"/>
    <xf numFmtId="0" fontId="6" fillId="0" borderId="0" xfId="0" applyNumberFormat="1" applyFont="1"/>
    <xf numFmtId="0" fontId="7" fillId="0" borderId="1" xfId="0" applyNumberFormat="1" applyFont="1" applyBorder="1"/>
    <xf numFmtId="0" fontId="0" fillId="0" borderId="0" xfId="1" applyNumberFormat="1" applyFont="1"/>
    <xf numFmtId="0" fontId="8" fillId="0" borderId="1" xfId="0" applyNumberFormat="1" applyFont="1" applyBorder="1"/>
    <xf numFmtId="0" fontId="4" fillId="0" borderId="1" xfId="0" applyNumberFormat="1" applyFont="1" applyBorder="1"/>
    <xf numFmtId="164" fontId="3" fillId="0" borderId="0" xfId="0" applyNumberFormat="1" applyFont="1" applyFill="1"/>
    <xf numFmtId="165" fontId="3" fillId="0" borderId="0" xfId="1" applyNumberFormat="1" applyFont="1" applyFill="1"/>
    <xf numFmtId="0" fontId="3" fillId="0" borderId="0" xfId="0" applyFont="1" applyFill="1"/>
    <xf numFmtId="165" fontId="9" fillId="0" borderId="0" xfId="0" applyNumberFormat="1" applyFont="1" applyFill="1"/>
    <xf numFmtId="165" fontId="10" fillId="0" borderId="0" xfId="1" applyNumberFormat="1" applyFont="1" applyFill="1"/>
    <xf numFmtId="0" fontId="5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0" xfId="0" applyFill="1"/>
    <xf numFmtId="0" fontId="0" fillId="0" borderId="1" xfId="0" applyFill="1" applyBorder="1"/>
    <xf numFmtId="164" fontId="0" fillId="0" borderId="0" xfId="0" applyNumberFormat="1" applyFill="1"/>
    <xf numFmtId="165" fontId="0" fillId="0" borderId="0" xfId="1" applyNumberFormat="1" applyFont="1" applyFill="1"/>
    <xf numFmtId="165" fontId="0" fillId="0" borderId="0" xfId="0" applyNumberFormat="1" applyFill="1"/>
  </cellXfs>
  <cellStyles count="2">
    <cellStyle name="Normal" xfId="0" builtinId="0"/>
    <cellStyle name="Percent" xfId="1" builtinId="5"/>
  </cellStyles>
  <dxfs count="3"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0EEC0-667E-416F-ABF9-AA88E547DA2B}">
  <dimension ref="B2:W37"/>
  <sheetViews>
    <sheetView tabSelected="1" topLeftCell="A15" workbookViewId="0">
      <selection activeCell="D27" sqref="D27"/>
    </sheetView>
  </sheetViews>
  <sheetFormatPr defaultRowHeight="12.5" x14ac:dyDescent="0.25"/>
  <cols>
    <col min="1" max="1" width="8.7265625" style="4"/>
    <col min="2" max="2" width="28.90625" style="11" bestFit="1" customWidth="1"/>
    <col min="3" max="14" width="8.6328125" style="4" bestFit="1" customWidth="1"/>
    <col min="15" max="16384" width="8.7265625" style="4"/>
  </cols>
  <sheetData>
    <row r="2" spans="2:23" ht="14" x14ac:dyDescent="0.3">
      <c r="C2" s="22" t="s">
        <v>12</v>
      </c>
      <c r="D2" s="22"/>
      <c r="E2" s="22"/>
      <c r="F2" s="22"/>
      <c r="G2" s="22"/>
      <c r="H2" s="22"/>
      <c r="I2" s="22"/>
      <c r="J2" s="22"/>
      <c r="K2" s="22"/>
      <c r="L2" s="22"/>
      <c r="M2" s="22" t="s">
        <v>13</v>
      </c>
      <c r="N2" s="22"/>
      <c r="O2" s="22"/>
      <c r="P2" s="22"/>
      <c r="Q2" s="22"/>
      <c r="R2" s="22"/>
      <c r="S2" s="22"/>
      <c r="T2" s="22"/>
      <c r="U2" s="22"/>
      <c r="V2" s="22"/>
    </row>
    <row r="3" spans="2:23" x14ac:dyDescent="0.25">
      <c r="C3" s="24">
        <v>2011</v>
      </c>
      <c r="D3" s="24">
        <v>2012</v>
      </c>
      <c r="E3" s="24">
        <v>2013</v>
      </c>
      <c r="F3" s="24">
        <v>2014</v>
      </c>
      <c r="G3" s="24">
        <v>2015</v>
      </c>
      <c r="H3" s="4">
        <v>2016</v>
      </c>
      <c r="I3" s="4">
        <v>2017</v>
      </c>
      <c r="J3" s="4">
        <v>2018</v>
      </c>
      <c r="K3" s="4">
        <v>2019</v>
      </c>
      <c r="L3" s="4">
        <v>2020</v>
      </c>
      <c r="M3" s="4">
        <v>2021</v>
      </c>
      <c r="N3" s="4">
        <v>2022</v>
      </c>
      <c r="O3" s="4">
        <v>2023</v>
      </c>
      <c r="P3" s="4">
        <v>2024</v>
      </c>
      <c r="Q3" s="4">
        <v>2025</v>
      </c>
      <c r="R3" s="4">
        <v>2026</v>
      </c>
      <c r="S3" s="4">
        <v>2027</v>
      </c>
      <c r="T3" s="4">
        <v>2028</v>
      </c>
      <c r="U3" s="4">
        <v>2029</v>
      </c>
      <c r="V3" s="4">
        <v>2030</v>
      </c>
    </row>
    <row r="4" spans="2:23" x14ac:dyDescent="0.25">
      <c r="C4" s="24"/>
      <c r="D4" s="24"/>
      <c r="E4" s="24"/>
      <c r="F4" s="24"/>
      <c r="G4" s="24"/>
    </row>
    <row r="5" spans="2:23" ht="18" x14ac:dyDescent="0.4">
      <c r="B5" s="12" t="s">
        <v>20</v>
      </c>
      <c r="C5" s="24"/>
      <c r="D5" s="24"/>
      <c r="E5" s="24"/>
      <c r="F5" s="24"/>
      <c r="G5" s="24"/>
    </row>
    <row r="6" spans="2:23" x14ac:dyDescent="0.25">
      <c r="C6" s="24"/>
      <c r="D6" s="24"/>
      <c r="E6" s="24"/>
      <c r="F6" s="24"/>
      <c r="G6" s="24"/>
    </row>
    <row r="7" spans="2:23" s="5" customFormat="1" ht="14" x14ac:dyDescent="0.3">
      <c r="B7" s="13" t="s">
        <v>14</v>
      </c>
      <c r="C7" s="25"/>
      <c r="D7" s="25"/>
      <c r="E7" s="25"/>
      <c r="F7" s="25"/>
      <c r="G7" s="25"/>
    </row>
    <row r="8" spans="2:23" s="10" customFormat="1" x14ac:dyDescent="0.25">
      <c r="B8" s="11" t="s">
        <v>15</v>
      </c>
      <c r="C8" s="26"/>
      <c r="D8" s="26"/>
      <c r="E8" s="26"/>
      <c r="F8" s="26"/>
      <c r="G8" s="26"/>
      <c r="H8" s="17">
        <f xml:space="preserve"> IFERROR(H21*H16, "-")</f>
        <v>126344.17200000001</v>
      </c>
      <c r="I8" s="17">
        <f xml:space="preserve"> IFERROR(I21*I16, "-")</f>
        <v>134491.573</v>
      </c>
      <c r="J8" s="17">
        <f xml:space="preserve"> IFERROR(J21*J16, "-")</f>
        <v>144174.304</v>
      </c>
      <c r="K8" s="17">
        <f xml:space="preserve"> IFERROR(K21*K16, "-")</f>
        <v>143949.26400000002</v>
      </c>
      <c r="L8" s="17">
        <f xml:space="preserve"> IFERROR(L21*L16, "-")</f>
        <v>105086.016</v>
      </c>
      <c r="M8" s="17">
        <f>L8*(1+M9)</f>
        <v>111391.17696000001</v>
      </c>
      <c r="N8" s="17">
        <f xml:space="preserve"> M8*(1+N9)</f>
        <v>118074.64757760002</v>
      </c>
      <c r="O8" s="17">
        <f t="shared" ref="O8" si="0">N8*(1+O9)</f>
        <v>125159.12643225602</v>
      </c>
      <c r="P8" s="17">
        <f t="shared" ref="P8" si="1" xml:space="preserve"> O8*(1+P9)</f>
        <v>132668.67401819138</v>
      </c>
      <c r="Q8" s="17">
        <f t="shared" ref="Q8" si="2">P8*(1+Q9)</f>
        <v>140628.79445928286</v>
      </c>
      <c r="R8" s="17">
        <f t="shared" ref="R8" si="3" xml:space="preserve"> Q8*(1+R9)</f>
        <v>149066.52212683985</v>
      </c>
      <c r="S8" s="17">
        <f t="shared" ref="S8" si="4">R8*(1+S9)</f>
        <v>158010.51345445024</v>
      </c>
      <c r="T8" s="17">
        <f xml:space="preserve"> S8*(1+T9)</f>
        <v>167491.14426171727</v>
      </c>
      <c r="U8" s="17">
        <f t="shared" ref="U8" si="5">T8*(1+U9)</f>
        <v>177540.61291742031</v>
      </c>
      <c r="V8" s="17">
        <f t="shared" ref="V8" si="6" xml:space="preserve"> U8*(1+V9)</f>
        <v>188193.04969246555</v>
      </c>
      <c r="W8" s="17"/>
    </row>
    <row r="9" spans="2:23" s="6" customFormat="1" ht="14" x14ac:dyDescent="0.3">
      <c r="B9" s="14" t="s">
        <v>16</v>
      </c>
      <c r="C9" s="27"/>
      <c r="D9" s="27"/>
      <c r="E9" s="27"/>
      <c r="F9" s="27"/>
      <c r="G9" s="27"/>
      <c r="H9" s="18" t="str">
        <f xml:space="preserve"> IFERROR(H8/G8-1,"-")</f>
        <v>-</v>
      </c>
      <c r="I9" s="18">
        <f xml:space="preserve"> IFERROR(I8/H8-1,"-")</f>
        <v>6.4485768286961509E-2</v>
      </c>
      <c r="J9" s="18">
        <f xml:space="preserve"> IFERROR(J8/I8-1,"-")</f>
        <v>7.199507585505005E-2</v>
      </c>
      <c r="K9" s="18">
        <f xml:space="preserve"> IFERROR(K8/J8-1,"-")</f>
        <v>-1.5608884090744235E-3</v>
      </c>
      <c r="L9" s="18">
        <f xml:space="preserve"> IFERROR(L8/K8-1,"-")</f>
        <v>-0.26997878919339258</v>
      </c>
      <c r="M9" s="20">
        <v>0.06</v>
      </c>
      <c r="N9" s="20">
        <v>0.06</v>
      </c>
      <c r="O9" s="20">
        <v>0.06</v>
      </c>
      <c r="P9" s="20">
        <v>0.06</v>
      </c>
      <c r="Q9" s="20">
        <v>0.06</v>
      </c>
      <c r="R9" s="20">
        <v>0.06</v>
      </c>
      <c r="S9" s="20">
        <v>0.06</v>
      </c>
      <c r="T9" s="20">
        <v>0.06</v>
      </c>
      <c r="U9" s="20">
        <v>0.06</v>
      </c>
      <c r="V9" s="20">
        <v>0.06</v>
      </c>
      <c r="W9" s="18"/>
    </row>
    <row r="10" spans="2:23" s="10" customFormat="1" x14ac:dyDescent="0.25">
      <c r="B10" s="11" t="s">
        <v>5</v>
      </c>
      <c r="C10" s="26"/>
      <c r="D10" s="26"/>
      <c r="E10" s="26"/>
      <c r="F10" s="26"/>
      <c r="G10" s="26"/>
      <c r="H10" s="17">
        <f xml:space="preserve"> IFERROR(H22*H16, "-")</f>
        <v>2321.2839999999997</v>
      </c>
      <c r="I10" s="17">
        <f xml:space="preserve"> IFERROR(I22*I16, "-")</f>
        <v>2752.2149999999997</v>
      </c>
      <c r="J10" s="17">
        <f xml:space="preserve"> IFERROR(J22*J16, "-")</f>
        <v>3037.38</v>
      </c>
      <c r="K10" s="17">
        <f xml:space="preserve"> IFERROR(K22*K16, "-")</f>
        <v>2677.1680000000001</v>
      </c>
      <c r="L10" s="17">
        <f xml:space="preserve"> IFERROR(L22*L16, "-")</f>
        <v>1251.0240000000001</v>
      </c>
      <c r="M10" s="17">
        <f>L10*(1+M11)</f>
        <v>1326.0854400000003</v>
      </c>
      <c r="N10" s="17">
        <f>M10*(1+N11)</f>
        <v>1405.6505664000003</v>
      </c>
      <c r="O10" s="17">
        <f t="shared" ref="O10:V10" si="7">N10*(1+O11)</f>
        <v>1489.9896003840004</v>
      </c>
      <c r="P10" s="17">
        <f t="shared" si="7"/>
        <v>1579.3889764070404</v>
      </c>
      <c r="Q10" s="17">
        <f t="shared" si="7"/>
        <v>1674.1523149914628</v>
      </c>
      <c r="R10" s="17">
        <f t="shared" si="7"/>
        <v>1774.6014538909508</v>
      </c>
      <c r="S10" s="17">
        <f t="shared" si="7"/>
        <v>1881.0775411244078</v>
      </c>
      <c r="T10" s="17">
        <f t="shared" si="7"/>
        <v>1993.9421935918724</v>
      </c>
      <c r="U10" s="17">
        <f t="shared" si="7"/>
        <v>2113.5787252073847</v>
      </c>
      <c r="V10" s="17">
        <f t="shared" si="7"/>
        <v>2240.393448719828</v>
      </c>
      <c r="W10" s="17"/>
    </row>
    <row r="11" spans="2:23" s="6" customFormat="1" ht="14" x14ac:dyDescent="0.3">
      <c r="B11" s="14" t="s">
        <v>16</v>
      </c>
      <c r="C11" s="27"/>
      <c r="D11" s="27"/>
      <c r="E11" s="27"/>
      <c r="F11" s="27"/>
      <c r="G11" s="27"/>
      <c r="H11" s="18" t="str">
        <f xml:space="preserve"> IFERROR(H10/G10-1,"-")</f>
        <v>-</v>
      </c>
      <c r="I11" s="18">
        <f xml:space="preserve"> IFERROR(I10/H10-1,"-")</f>
        <v>0.18564337668290487</v>
      </c>
      <c r="J11" s="18">
        <f xml:space="preserve"> IFERROR(J10/I10-1,"-")</f>
        <v>0.10361290814852775</v>
      </c>
      <c r="K11" s="18">
        <f xml:space="preserve"> IFERROR(K10/J10-1,"-")</f>
        <v>-0.11859299791267475</v>
      </c>
      <c r="L11" s="18">
        <f xml:space="preserve"> IFERROR(L10/K10-1,"-")</f>
        <v>-0.53270620297269344</v>
      </c>
      <c r="M11" s="20">
        <v>0.06</v>
      </c>
      <c r="N11" s="20">
        <v>0.06</v>
      </c>
      <c r="O11" s="20">
        <v>0.06</v>
      </c>
      <c r="P11" s="20">
        <v>0.06</v>
      </c>
      <c r="Q11" s="20">
        <v>0.06</v>
      </c>
      <c r="R11" s="20">
        <v>0.06</v>
      </c>
      <c r="S11" s="20">
        <v>0.06</v>
      </c>
      <c r="T11" s="20">
        <v>0.06</v>
      </c>
      <c r="U11" s="20">
        <v>0.06</v>
      </c>
      <c r="V11" s="20">
        <v>0.06</v>
      </c>
      <c r="W11" s="18"/>
    </row>
    <row r="12" spans="2:23" s="10" customFormat="1" x14ac:dyDescent="0.25">
      <c r="B12" s="11" t="s">
        <v>7</v>
      </c>
      <c r="C12" s="26"/>
      <c r="D12" s="26"/>
      <c r="E12" s="26"/>
      <c r="F12" s="26"/>
      <c r="G12" s="26"/>
      <c r="H12" s="17">
        <f xml:space="preserve"> IFERROR(H23*H16, "-")</f>
        <v>24373.482</v>
      </c>
      <c r="I12" s="17">
        <f xml:space="preserve"> IFERROR(I23*I16, "-")</f>
        <v>31008.288999999997</v>
      </c>
      <c r="J12" s="17">
        <f xml:space="preserve"> IFERROR(J23*J16, "-")</f>
        <v>41510.86</v>
      </c>
      <c r="K12" s="17">
        <f xml:space="preserve"> IFERROR(K23*K16, "-")</f>
        <v>48394.960000000006</v>
      </c>
      <c r="L12" s="17">
        <f xml:space="preserve"> IFERROR(L23*L16, "-")</f>
        <v>40658.28</v>
      </c>
      <c r="M12" s="17">
        <f>L12*(1+M13)</f>
        <v>43097.7768</v>
      </c>
      <c r="N12" s="17">
        <f>M12*(1+N13)</f>
        <v>45683.643408000004</v>
      </c>
      <c r="O12" s="17">
        <f t="shared" ref="O12:V12" si="8">N12*(1+O13)</f>
        <v>48424.662012480003</v>
      </c>
      <c r="P12" s="17">
        <f t="shared" si="8"/>
        <v>51330.141733228804</v>
      </c>
      <c r="Q12" s="17">
        <f t="shared" si="8"/>
        <v>54409.950237222532</v>
      </c>
      <c r="R12" s="17">
        <f t="shared" si="8"/>
        <v>57674.547251455886</v>
      </c>
      <c r="S12" s="17">
        <f t="shared" si="8"/>
        <v>61135.020086543242</v>
      </c>
      <c r="T12" s="17">
        <f t="shared" si="8"/>
        <v>64803.121291735843</v>
      </c>
      <c r="U12" s="17">
        <f t="shared" si="8"/>
        <v>68691.308569239991</v>
      </c>
      <c r="V12" s="17">
        <f t="shared" si="8"/>
        <v>72812.787083394389</v>
      </c>
      <c r="W12" s="17"/>
    </row>
    <row r="13" spans="2:23" s="6" customFormat="1" ht="14" x14ac:dyDescent="0.3">
      <c r="B13" s="14" t="s">
        <v>16</v>
      </c>
      <c r="C13" s="27"/>
      <c r="D13" s="27"/>
      <c r="E13" s="27"/>
      <c r="F13" s="27"/>
      <c r="G13" s="27"/>
      <c r="H13" s="18" t="str">
        <f xml:space="preserve"> IFERROR(H12/G12-1,"-")</f>
        <v>-</v>
      </c>
      <c r="I13" s="18">
        <f xml:space="preserve"> IFERROR(I12/H12-1,"-")</f>
        <v>0.2722141629168946</v>
      </c>
      <c r="J13" s="18">
        <f xml:space="preserve"> IFERROR(J12/I12-1,"-")</f>
        <v>0.33870204834584738</v>
      </c>
      <c r="K13" s="18">
        <f xml:space="preserve"> IFERROR(K12/J12-1,"-")</f>
        <v>0.16583852996541171</v>
      </c>
      <c r="L13" s="18">
        <f xml:space="preserve"> IFERROR(L12/K12-1,"-")</f>
        <v>-0.15986540747218314</v>
      </c>
      <c r="M13" s="20">
        <v>0.06</v>
      </c>
      <c r="N13" s="20">
        <v>0.06</v>
      </c>
      <c r="O13" s="20">
        <v>0.06</v>
      </c>
      <c r="P13" s="20">
        <v>0.06</v>
      </c>
      <c r="Q13" s="20">
        <v>0.06</v>
      </c>
      <c r="R13" s="20">
        <v>0.06</v>
      </c>
      <c r="S13" s="20">
        <v>0.06</v>
      </c>
      <c r="T13" s="20">
        <v>0.06</v>
      </c>
      <c r="U13" s="20">
        <v>0.06</v>
      </c>
      <c r="V13" s="20">
        <v>0.06</v>
      </c>
      <c r="W13" s="18"/>
    </row>
    <row r="14" spans="2:23" s="10" customFormat="1" x14ac:dyDescent="0.25">
      <c r="B14" s="11" t="s">
        <v>8</v>
      </c>
      <c r="C14" s="26"/>
      <c r="D14" s="26"/>
      <c r="E14" s="26"/>
      <c r="F14" s="26"/>
      <c r="G14" s="26"/>
      <c r="H14" s="17">
        <f xml:space="preserve"> IFERROR(H24*H16, "-")</f>
        <v>12767.062</v>
      </c>
      <c r="I14" s="17">
        <f xml:space="preserve"> IFERROR(I24*I16, "-")</f>
        <v>15412.404</v>
      </c>
      <c r="J14" s="17">
        <f xml:space="preserve"> IFERROR(J24*J16, "-")</f>
        <v>13769.456</v>
      </c>
      <c r="K14" s="17">
        <f xml:space="preserve"> IFERROR(K24*K16, "-")</f>
        <v>10914.608</v>
      </c>
      <c r="L14" s="17">
        <f xml:space="preserve"> IFERROR(L24*L16, "-")</f>
        <v>9382.68</v>
      </c>
      <c r="M14" s="17">
        <f>L14*(1+M15)</f>
        <v>9945.640800000001</v>
      </c>
      <c r="N14" s="17">
        <f>M14*(1+N15)</f>
        <v>10542.379248000001</v>
      </c>
      <c r="O14" s="17">
        <f t="shared" ref="O14:V14" si="9">N14*(1+O15)</f>
        <v>11174.922002880001</v>
      </c>
      <c r="P14" s="17">
        <f t="shared" si="9"/>
        <v>11845.417323052801</v>
      </c>
      <c r="Q14" s="17">
        <f t="shared" si="9"/>
        <v>12556.14236243597</v>
      </c>
      <c r="R14" s="17">
        <f t="shared" si="9"/>
        <v>13309.510904182129</v>
      </c>
      <c r="S14" s="17">
        <f t="shared" si="9"/>
        <v>14108.081558433058</v>
      </c>
      <c r="T14" s="17">
        <f t="shared" si="9"/>
        <v>14954.566451939041</v>
      </c>
      <c r="U14" s="17">
        <f t="shared" si="9"/>
        <v>15851.840439055384</v>
      </c>
      <c r="V14" s="17">
        <f t="shared" si="9"/>
        <v>16802.950865398707</v>
      </c>
      <c r="W14" s="17"/>
    </row>
    <row r="15" spans="2:23" s="6" customFormat="1" ht="14" x14ac:dyDescent="0.3">
      <c r="B15" s="14" t="s">
        <v>16</v>
      </c>
      <c r="C15" s="27"/>
      <c r="D15" s="27"/>
      <c r="E15" s="27"/>
      <c r="F15" s="27"/>
      <c r="G15" s="27"/>
      <c r="H15" s="18" t="str">
        <f xml:space="preserve"> IFERROR(H14/G14-1,"-")</f>
        <v>-</v>
      </c>
      <c r="I15" s="18">
        <f xml:space="preserve"> IFERROR(I14/H14-1,"-")</f>
        <v>0.20720052898623043</v>
      </c>
      <c r="J15" s="18">
        <f xml:space="preserve"> IFERROR(J14/I14-1,"-")</f>
        <v>-0.10659907435595384</v>
      </c>
      <c r="K15" s="18">
        <f xml:space="preserve"> IFERROR(K14/J14-1,"-")</f>
        <v>-0.20733193816807283</v>
      </c>
      <c r="L15" s="18">
        <f xml:space="preserve"> IFERROR(L14/K14-1,"-")</f>
        <v>-0.14035575075165319</v>
      </c>
      <c r="M15" s="20">
        <v>0.06</v>
      </c>
      <c r="N15" s="20">
        <v>0.06</v>
      </c>
      <c r="O15" s="20">
        <v>0.06</v>
      </c>
      <c r="P15" s="20">
        <v>0.06</v>
      </c>
      <c r="Q15" s="20">
        <v>0.06</v>
      </c>
      <c r="R15" s="20">
        <v>0.06</v>
      </c>
      <c r="S15" s="20">
        <v>0.06</v>
      </c>
      <c r="T15" s="20">
        <v>0.06</v>
      </c>
      <c r="U15" s="20">
        <v>0.06</v>
      </c>
      <c r="V15" s="20">
        <v>0.06</v>
      </c>
      <c r="W15" s="18"/>
    </row>
    <row r="16" spans="2:23" s="10" customFormat="1" x14ac:dyDescent="0.25">
      <c r="B16" s="11" t="s">
        <v>17</v>
      </c>
      <c r="C16" s="26"/>
      <c r="D16" s="26"/>
      <c r="E16" s="26"/>
      <c r="F16" s="26"/>
      <c r="G16" s="26"/>
      <c r="H16" s="17">
        <f xml:space="preserve"> '2016 (2)'!C5</f>
        <v>165806</v>
      </c>
      <c r="I16" s="17">
        <f xml:space="preserve"> '2017 (2)'!C5</f>
        <v>183481</v>
      </c>
      <c r="J16" s="17">
        <f xml:space="preserve"> '2018 (2)'!C5</f>
        <v>202492</v>
      </c>
      <c r="K16" s="17">
        <f xml:space="preserve"> '2019 (2)'!C5</f>
        <v>205936</v>
      </c>
      <c r="L16" s="17">
        <f xml:space="preserve"> '2020 (2)'!C5</f>
        <v>156378</v>
      </c>
      <c r="M16" s="17">
        <f>M8+M10+M12+M14</f>
        <v>165760.68</v>
      </c>
      <c r="N16" s="17">
        <f t="shared" ref="N16:V16" si="10">N8+N10+N12+N14</f>
        <v>175706.32080000002</v>
      </c>
      <c r="O16" s="17">
        <f t="shared" si="10"/>
        <v>186248.700048</v>
      </c>
      <c r="P16" s="17">
        <f t="shared" si="10"/>
        <v>197423.62205088002</v>
      </c>
      <c r="Q16" s="17">
        <f t="shared" si="10"/>
        <v>209269.03937393281</v>
      </c>
      <c r="R16" s="17">
        <f t="shared" si="10"/>
        <v>221825.1817363688</v>
      </c>
      <c r="S16" s="17">
        <f t="shared" si="10"/>
        <v>235134.69264055096</v>
      </c>
      <c r="T16" s="17">
        <f t="shared" si="10"/>
        <v>249242.77419898403</v>
      </c>
      <c r="U16" s="17">
        <f t="shared" si="10"/>
        <v>264197.34065092308</v>
      </c>
      <c r="V16" s="17">
        <f t="shared" si="10"/>
        <v>280049.18108997849</v>
      </c>
      <c r="W16" s="17"/>
    </row>
    <row r="17" spans="2:23" s="6" customFormat="1" ht="13" x14ac:dyDescent="0.3">
      <c r="B17" s="14" t="s">
        <v>16</v>
      </c>
      <c r="C17" s="27" t="str">
        <f t="shared" ref="C17:L17" si="11" xml:space="preserve"> IFERROR(C16/B16-1,"")</f>
        <v/>
      </c>
      <c r="D17" s="27" t="str">
        <f t="shared" si="11"/>
        <v/>
      </c>
      <c r="E17" s="27" t="str">
        <f t="shared" si="11"/>
        <v/>
      </c>
      <c r="F17" s="27" t="str">
        <f t="shared" si="11"/>
        <v/>
      </c>
      <c r="G17" s="27" t="str">
        <f t="shared" si="11"/>
        <v/>
      </c>
      <c r="H17" s="18" t="str">
        <f t="shared" si="11"/>
        <v/>
      </c>
      <c r="I17" s="18">
        <f t="shared" si="11"/>
        <v>0.1066004849040445</v>
      </c>
      <c r="J17" s="18">
        <f t="shared" si="11"/>
        <v>0.10361290814852775</v>
      </c>
      <c r="K17" s="18">
        <f t="shared" si="11"/>
        <v>1.7008079331529258E-2</v>
      </c>
      <c r="L17" s="18">
        <f t="shared" si="11"/>
        <v>-0.24064757983062701</v>
      </c>
      <c r="M17" s="21">
        <f t="shared" ref="M17:V17" si="12">IFERROR(M16/L16-1,"")</f>
        <v>6.0000000000000053E-2</v>
      </c>
      <c r="N17" s="21">
        <f t="shared" si="12"/>
        <v>6.0000000000000053E-2</v>
      </c>
      <c r="O17" s="21">
        <f t="shared" si="12"/>
        <v>5.9999999999999831E-2</v>
      </c>
      <c r="P17" s="21">
        <f t="shared" si="12"/>
        <v>6.0000000000000053E-2</v>
      </c>
      <c r="Q17" s="21">
        <f t="shared" si="12"/>
        <v>6.0000000000000053E-2</v>
      </c>
      <c r="R17" s="21">
        <f t="shared" si="12"/>
        <v>6.0000000000000053E-2</v>
      </c>
      <c r="S17" s="21">
        <f t="shared" si="12"/>
        <v>6.0000000000000053E-2</v>
      </c>
      <c r="T17" s="21">
        <f t="shared" si="12"/>
        <v>6.0000000000000053E-2</v>
      </c>
      <c r="U17" s="21">
        <f t="shared" si="12"/>
        <v>6.0000000000000053E-2</v>
      </c>
      <c r="V17" s="21">
        <f t="shared" si="12"/>
        <v>6.0000000000000053E-2</v>
      </c>
      <c r="W17" s="18"/>
    </row>
    <row r="18" spans="2:23" x14ac:dyDescent="0.25">
      <c r="C18" s="24"/>
      <c r="D18" s="24"/>
      <c r="E18" s="24"/>
      <c r="F18" s="24"/>
      <c r="G18" s="24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 spans="2:23" x14ac:dyDescent="0.25">
      <c r="C19" s="24"/>
      <c r="D19" s="24"/>
      <c r="E19" s="24"/>
      <c r="F19" s="24"/>
      <c r="G19" s="24"/>
    </row>
    <row r="20" spans="2:23" s="5" customFormat="1" ht="14" x14ac:dyDescent="0.3">
      <c r="B20" s="15" t="s">
        <v>18</v>
      </c>
      <c r="C20" s="25"/>
      <c r="D20" s="25"/>
      <c r="E20" s="25"/>
      <c r="F20" s="25"/>
      <c r="G20" s="25"/>
    </row>
    <row r="21" spans="2:23" x14ac:dyDescent="0.25">
      <c r="B21" s="11" t="s">
        <v>15</v>
      </c>
      <c r="C21" s="24"/>
      <c r="D21" s="24"/>
      <c r="E21" s="28"/>
      <c r="F21" s="28"/>
      <c r="G21" s="28"/>
      <c r="H21" s="7">
        <f xml:space="preserve"> '2016'!J4</f>
        <v>0.76200000000000001</v>
      </c>
      <c r="I21" s="7">
        <f xml:space="preserve"> '2017'!J4</f>
        <v>0.73299999999999998</v>
      </c>
      <c r="J21" s="7">
        <f xml:space="preserve"> '2018'!J4</f>
        <v>0.71200000000000008</v>
      </c>
      <c r="K21" s="7">
        <f xml:space="preserve"> '2019'!J4</f>
        <v>0.69900000000000007</v>
      </c>
      <c r="L21" s="7">
        <f xml:space="preserve"> '2020'!J4</f>
        <v>0.67200000000000004</v>
      </c>
    </row>
    <row r="22" spans="2:23" x14ac:dyDescent="0.25">
      <c r="B22" s="11" t="s">
        <v>5</v>
      </c>
      <c r="C22" s="24"/>
      <c r="D22" s="24"/>
      <c r="E22" s="28"/>
      <c r="F22" s="28"/>
      <c r="G22" s="28"/>
      <c r="H22" s="7">
        <f xml:space="preserve"> '2016'!J5</f>
        <v>1.3999999999999999E-2</v>
      </c>
      <c r="I22" s="7">
        <f xml:space="preserve"> '2017'!J5</f>
        <v>1.4999999999999999E-2</v>
      </c>
      <c r="J22" s="7">
        <f xml:space="preserve"> '2018'!J5</f>
        <v>1.4999999999999999E-2</v>
      </c>
      <c r="K22" s="7">
        <f xml:space="preserve"> '2019'!J5</f>
        <v>1.3000000000000001E-2</v>
      </c>
      <c r="L22" s="7">
        <f xml:space="preserve"> '2020'!J5</f>
        <v>8.0000000000000002E-3</v>
      </c>
    </row>
    <row r="23" spans="2:23" x14ac:dyDescent="0.25">
      <c r="B23" s="11" t="s">
        <v>7</v>
      </c>
      <c r="C23" s="24"/>
      <c r="D23" s="24"/>
      <c r="E23" s="28"/>
      <c r="F23" s="28"/>
      <c r="G23" s="28"/>
      <c r="H23" s="7">
        <f xml:space="preserve"> '2016'!J6</f>
        <v>0.14699999999999999</v>
      </c>
      <c r="I23" s="7">
        <f xml:space="preserve"> '2017'!J6</f>
        <v>0.16899999999999998</v>
      </c>
      <c r="J23" s="7">
        <f xml:space="preserve"> '2018'!J6</f>
        <v>0.20500000000000002</v>
      </c>
      <c r="K23" s="7">
        <f xml:space="preserve"> '2019'!J6</f>
        <v>0.23500000000000001</v>
      </c>
      <c r="L23" s="7">
        <f xml:space="preserve"> '2020'!J6</f>
        <v>0.26</v>
      </c>
    </row>
    <row r="24" spans="2:23" x14ac:dyDescent="0.25">
      <c r="B24" s="11" t="s">
        <v>8</v>
      </c>
      <c r="C24" s="24"/>
      <c r="D24" s="24"/>
      <c r="E24" s="28"/>
      <c r="F24" s="28"/>
      <c r="G24" s="28"/>
      <c r="H24" s="7">
        <f xml:space="preserve"> '2016'!J7</f>
        <v>7.6999999999999999E-2</v>
      </c>
      <c r="I24" s="7">
        <f xml:space="preserve"> '2017'!J7</f>
        <v>8.4000000000000005E-2</v>
      </c>
      <c r="J24" s="7">
        <f xml:space="preserve"> '2018'!J7</f>
        <v>6.8000000000000005E-2</v>
      </c>
      <c r="K24" s="7">
        <f xml:space="preserve"> '2019'!J7</f>
        <v>5.2999999999999999E-2</v>
      </c>
      <c r="L24" s="7">
        <f xml:space="preserve"> '2020'!J7</f>
        <v>0.06</v>
      </c>
    </row>
    <row r="25" spans="2:23" x14ac:dyDescent="0.25">
      <c r="B25" s="11" t="s">
        <v>17</v>
      </c>
      <c r="C25" s="24"/>
      <c r="D25" s="24"/>
      <c r="E25" s="28">
        <f>SUM(E21:E24)</f>
        <v>0</v>
      </c>
      <c r="F25" s="28">
        <f t="shared" ref="F25:L25" si="13">SUM(F21:F24)</f>
        <v>0</v>
      </c>
      <c r="G25" s="28">
        <f t="shared" si="13"/>
        <v>0</v>
      </c>
      <c r="H25" s="7">
        <f t="shared" si="13"/>
        <v>1</v>
      </c>
      <c r="I25" s="7">
        <f t="shared" si="13"/>
        <v>1.0010000000000001</v>
      </c>
      <c r="J25" s="7">
        <f t="shared" si="13"/>
        <v>1.0000000000000002</v>
      </c>
      <c r="K25" s="7">
        <f t="shared" si="13"/>
        <v>1</v>
      </c>
      <c r="L25" s="7">
        <f t="shared" si="13"/>
        <v>1</v>
      </c>
    </row>
    <row r="26" spans="2:23" x14ac:dyDescent="0.25">
      <c r="C26" s="24"/>
      <c r="D26" s="24"/>
      <c r="E26" s="24"/>
      <c r="F26" s="24"/>
      <c r="G26" s="24"/>
    </row>
    <row r="27" spans="2:23" x14ac:dyDescent="0.25">
      <c r="C27" s="24"/>
      <c r="D27" s="24"/>
      <c r="E27" s="24"/>
      <c r="F27" s="24"/>
      <c r="G27" s="24"/>
    </row>
    <row r="28" spans="2:23" s="5" customFormat="1" ht="14" x14ac:dyDescent="0.3">
      <c r="B28" s="16" t="s">
        <v>19</v>
      </c>
    </row>
    <row r="30" spans="2:23" x14ac:dyDescent="0.25">
      <c r="B30" t="s">
        <v>4</v>
      </c>
      <c r="H30" s="23">
        <v>18713</v>
      </c>
      <c r="I30" s="23">
        <v>19217</v>
      </c>
      <c r="J30" s="23">
        <v>23141</v>
      </c>
      <c r="K30" s="23">
        <v>21387</v>
      </c>
      <c r="L30" s="23">
        <v>16729</v>
      </c>
    </row>
    <row r="31" spans="2:23" x14ac:dyDescent="0.25">
      <c r="B31" s="11" t="s">
        <v>16</v>
      </c>
      <c r="H31" s="6" t="str">
        <f>IFERROR(H30/G30-1,"")</f>
        <v/>
      </c>
      <c r="I31" s="6">
        <f t="shared" ref="I31:L31" si="14">IFERROR(I30/H30-1,"")</f>
        <v>2.6933148078875702E-2</v>
      </c>
      <c r="J31" s="6">
        <f t="shared" si="14"/>
        <v>0.20419420304938329</v>
      </c>
      <c r="K31" s="6">
        <f t="shared" si="14"/>
        <v>-7.5796205868372102E-2</v>
      </c>
      <c r="L31" s="6">
        <f t="shared" si="14"/>
        <v>-0.21779585729648854</v>
      </c>
    </row>
    <row r="32" spans="2:23" x14ac:dyDescent="0.25">
      <c r="B32" t="s">
        <v>6</v>
      </c>
      <c r="H32" s="23"/>
      <c r="I32" s="23">
        <v>3891</v>
      </c>
      <c r="J32" s="23">
        <v>9043</v>
      </c>
      <c r="K32" s="23">
        <v>15903</v>
      </c>
      <c r="L32" s="23">
        <v>18340</v>
      </c>
    </row>
    <row r="33" spans="2:12" x14ac:dyDescent="0.25">
      <c r="B33" s="11" t="s">
        <v>16</v>
      </c>
      <c r="H33" s="6" t="str">
        <f>IFERROR(H32/G32-1,"")</f>
        <v/>
      </c>
      <c r="I33" s="6" t="str">
        <f t="shared" ref="I33" si="15">IFERROR(I32/H32-1,"")</f>
        <v/>
      </c>
      <c r="J33" s="6">
        <f t="shared" ref="J33" si="16">IFERROR(J32/I32-1,"")</f>
        <v>1.3240812130557695</v>
      </c>
      <c r="K33" s="6">
        <f t="shared" ref="K33" si="17">IFERROR(K32/J32-1,"")</f>
        <v>0.75859781046113017</v>
      </c>
      <c r="L33" s="6">
        <f t="shared" ref="L33" si="18">IFERROR(L32/K32-1,"")</f>
        <v>0.15324152675595792</v>
      </c>
    </row>
    <row r="34" spans="2:12" x14ac:dyDescent="0.25">
      <c r="B34" t="s">
        <v>2</v>
      </c>
      <c r="H34" s="23">
        <v>167354</v>
      </c>
      <c r="I34" s="23">
        <v>188234</v>
      </c>
      <c r="J34" s="23">
        <v>207235</v>
      </c>
      <c r="K34" s="23">
        <v>201115</v>
      </c>
      <c r="L34" s="23">
        <v>156297</v>
      </c>
    </row>
    <row r="35" spans="2:12" x14ac:dyDescent="0.25">
      <c r="B35" s="11" t="s">
        <v>16</v>
      </c>
      <c r="H35" s="6" t="str">
        <f>IFERROR(H34/G34-1,"")</f>
        <v/>
      </c>
      <c r="I35" s="6">
        <f t="shared" ref="I35" si="19">IFERROR(I34/H34-1,"")</f>
        <v>0.1247654672132128</v>
      </c>
      <c r="J35" s="6">
        <f t="shared" ref="J35" si="20">IFERROR(J34/I34-1,"")</f>
        <v>0.1009435064866071</v>
      </c>
      <c r="K35" s="6">
        <f t="shared" ref="K35" si="21">IFERROR(K34/J34-1,"")</f>
        <v>-2.9531691075349253E-2</v>
      </c>
      <c r="L35" s="6">
        <f t="shared" ref="L35" si="22">IFERROR(L34/K34-1,"")</f>
        <v>-0.22284762449344897</v>
      </c>
    </row>
    <row r="36" spans="2:12" x14ac:dyDescent="0.25">
      <c r="B36" t="s">
        <v>11</v>
      </c>
      <c r="H36" s="23">
        <v>186067</v>
      </c>
      <c r="I36" s="23">
        <v>211342</v>
      </c>
      <c r="J36" s="23">
        <v>239419</v>
      </c>
      <c r="K36" s="23">
        <v>238405</v>
      </c>
      <c r="L36" s="23">
        <v>191366</v>
      </c>
    </row>
    <row r="37" spans="2:12" x14ac:dyDescent="0.25">
      <c r="B37" s="11" t="s">
        <v>16</v>
      </c>
      <c r="H37" s="6" t="str">
        <f>IFERROR(H36/G36-1,"")</f>
        <v/>
      </c>
      <c r="I37" s="6">
        <f t="shared" ref="I37" si="23">IFERROR(I36/H36-1,"")</f>
        <v>0.13583816582198893</v>
      </c>
      <c r="J37" s="6">
        <f t="shared" ref="J37" si="24">IFERROR(J36/I36-1,"")</f>
        <v>0.13285101872793859</v>
      </c>
      <c r="K37" s="6">
        <f t="shared" ref="K37" si="25">IFERROR(K36/J36-1,"")</f>
        <v>-4.2352528412531454E-3</v>
      </c>
      <c r="L37" s="6">
        <f t="shared" ref="L37" si="26">IFERROR(L36/K36-1,"")</f>
        <v>-0.19730710345840063</v>
      </c>
    </row>
  </sheetData>
  <mergeCells count="2">
    <mergeCell ref="C2:L2"/>
    <mergeCell ref="M2:V2"/>
  </mergeCells>
  <pageMargins left="0.7" right="0.7" top="0.75" bottom="0.75" header="0.3" footer="0.3"/>
  <pageSetup orientation="portrait" r:id="rId1"/>
  <ignoredErrors>
    <ignoredError sqref="H10:L15 H17:L17 N8:V17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ABF6C-94C0-4288-94DE-39EBC4832798}">
  <sheetPr>
    <outlinePr summaryBelow="0" summaryRight="0"/>
  </sheetPr>
  <dimension ref="A1:E7"/>
  <sheetViews>
    <sheetView workbookViewId="0">
      <selection activeCell="B7" sqref="B7"/>
    </sheetView>
  </sheetViews>
  <sheetFormatPr defaultColWidth="14.453125" defaultRowHeight="15.75" customHeight="1" x14ac:dyDescent="0.25"/>
  <cols>
    <col min="9" max="9" width="20.453125" customWidth="1"/>
  </cols>
  <sheetData>
    <row r="1" spans="1:5" ht="15.75" customHeight="1" x14ac:dyDescent="0.25">
      <c r="A1" s="1" t="s">
        <v>9</v>
      </c>
      <c r="B1" s="1"/>
      <c r="C1" s="1"/>
      <c r="D1" s="1"/>
      <c r="E1" s="1"/>
    </row>
    <row r="2" spans="1:5" ht="15.75" customHeight="1" x14ac:dyDescent="0.25">
      <c r="A2" s="1" t="s">
        <v>1</v>
      </c>
      <c r="C2" s="1">
        <v>2017</v>
      </c>
      <c r="E2" s="1">
        <v>2016</v>
      </c>
    </row>
    <row r="4" spans="1:5" ht="15.75" customHeight="1" x14ac:dyDescent="0.25">
      <c r="A4" t="s">
        <v>21</v>
      </c>
      <c r="C4" s="2">
        <v>204911</v>
      </c>
      <c r="E4" s="2">
        <v>183581</v>
      </c>
    </row>
    <row r="5" spans="1:5" ht="15.75" customHeight="1" x14ac:dyDescent="0.25">
      <c r="A5" s="1" t="s">
        <v>2</v>
      </c>
      <c r="C5" s="2">
        <v>183481</v>
      </c>
      <c r="E5" s="2">
        <v>165806</v>
      </c>
    </row>
    <row r="6" spans="1:5" ht="15.75" customHeight="1" x14ac:dyDescent="0.25">
      <c r="A6" s="1" t="s">
        <v>4</v>
      </c>
      <c r="C6" s="2">
        <v>19218</v>
      </c>
      <c r="E6" s="2">
        <v>17775</v>
      </c>
    </row>
    <row r="7" spans="1:5" ht="15.75" customHeight="1" x14ac:dyDescent="0.25">
      <c r="A7" s="1" t="s">
        <v>6</v>
      </c>
      <c r="C7" s="2">
        <v>2212</v>
      </c>
      <c r="E7" s="1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7953B-D39D-456A-9BFB-DDCD385C5670}">
  <sheetPr>
    <outlinePr summaryBelow="0" summaryRight="0"/>
  </sheetPr>
  <dimension ref="A1:E6"/>
  <sheetViews>
    <sheetView workbookViewId="0">
      <selection activeCell="B9" sqref="B9"/>
    </sheetView>
  </sheetViews>
  <sheetFormatPr defaultColWidth="14.453125" defaultRowHeight="15.75" customHeight="1" x14ac:dyDescent="0.25"/>
  <cols>
    <col min="9" max="9" width="20.453125" customWidth="1"/>
  </cols>
  <sheetData>
    <row r="1" spans="1:5" ht="15.75" customHeight="1" x14ac:dyDescent="0.25">
      <c r="A1" s="1" t="s">
        <v>9</v>
      </c>
      <c r="B1" s="1"/>
      <c r="C1" s="1"/>
      <c r="D1" s="1"/>
      <c r="E1" s="1"/>
    </row>
    <row r="2" spans="1:5" ht="15.75" customHeight="1" x14ac:dyDescent="0.25">
      <c r="A2" s="1" t="s">
        <v>1</v>
      </c>
      <c r="C2" s="1">
        <v>2016</v>
      </c>
      <c r="E2" s="1">
        <v>2015</v>
      </c>
    </row>
    <row r="4" spans="1:5" ht="15.75" customHeight="1" x14ac:dyDescent="0.25">
      <c r="A4" t="s">
        <v>21</v>
      </c>
      <c r="C4" s="2">
        <v>183581</v>
      </c>
      <c r="E4" s="2">
        <v>179035</v>
      </c>
    </row>
    <row r="5" spans="1:5" ht="15.75" customHeight="1" x14ac:dyDescent="0.25">
      <c r="A5" s="1" t="s">
        <v>2</v>
      </c>
      <c r="C5" s="2">
        <v>165806</v>
      </c>
      <c r="E5" s="2">
        <v>161901</v>
      </c>
    </row>
    <row r="6" spans="1:5" ht="15.75" customHeight="1" x14ac:dyDescent="0.25">
      <c r="A6" s="1" t="s">
        <v>4</v>
      </c>
      <c r="C6" s="2">
        <v>17775</v>
      </c>
      <c r="E6" s="2">
        <v>17134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05EF8-73E8-452D-9A42-7C56034E53F2}">
  <dimension ref="B21:G28"/>
  <sheetViews>
    <sheetView topLeftCell="A10" workbookViewId="0">
      <selection activeCell="G28" sqref="B22:G28"/>
    </sheetView>
  </sheetViews>
  <sheetFormatPr defaultRowHeight="12.5" x14ac:dyDescent="0.25"/>
  <sheetData>
    <row r="21" spans="2:7" x14ac:dyDescent="0.25">
      <c r="C21">
        <v>2016</v>
      </c>
      <c r="D21">
        <v>2017</v>
      </c>
      <c r="E21">
        <v>2018</v>
      </c>
      <c r="F21">
        <v>2019</v>
      </c>
      <c r="G21">
        <v>2020</v>
      </c>
    </row>
    <row r="22" spans="2:7" x14ac:dyDescent="0.25">
      <c r="B22" t="s">
        <v>4</v>
      </c>
      <c r="C22" s="23">
        <v>18713</v>
      </c>
      <c r="D22" s="23">
        <v>19217</v>
      </c>
      <c r="E22" s="23">
        <v>23141</v>
      </c>
      <c r="F22" s="23">
        <v>21387</v>
      </c>
      <c r="G22" s="23">
        <v>16729</v>
      </c>
    </row>
    <row r="23" spans="2:7" x14ac:dyDescent="0.25">
      <c r="C23" s="23"/>
      <c r="D23" s="23"/>
      <c r="E23" s="23"/>
      <c r="F23" s="23"/>
      <c r="G23" s="23"/>
    </row>
    <row r="24" spans="2:7" x14ac:dyDescent="0.25">
      <c r="B24" t="s">
        <v>6</v>
      </c>
      <c r="C24" s="23"/>
      <c r="D24" s="23">
        <v>3891</v>
      </c>
      <c r="E24" s="23">
        <v>9043</v>
      </c>
      <c r="F24" s="23">
        <v>15903</v>
      </c>
      <c r="G24" s="23">
        <v>18340</v>
      </c>
    </row>
    <row r="25" spans="2:7" x14ac:dyDescent="0.25">
      <c r="C25" s="23"/>
      <c r="D25" s="23"/>
      <c r="E25" s="23"/>
      <c r="F25" s="23"/>
      <c r="G25" s="23"/>
    </row>
    <row r="26" spans="2:7" x14ac:dyDescent="0.25">
      <c r="B26" t="s">
        <v>2</v>
      </c>
      <c r="C26" s="23">
        <v>167354</v>
      </c>
      <c r="D26" s="23">
        <v>188234</v>
      </c>
      <c r="E26" s="23">
        <v>207235</v>
      </c>
      <c r="F26" s="23">
        <v>201115</v>
      </c>
      <c r="G26" s="23">
        <v>156297</v>
      </c>
    </row>
    <row r="27" spans="2:7" x14ac:dyDescent="0.25">
      <c r="C27" s="23"/>
      <c r="D27" s="23"/>
      <c r="E27" s="23"/>
      <c r="F27" s="23"/>
      <c r="G27" s="23"/>
    </row>
    <row r="28" spans="2:7" x14ac:dyDescent="0.25">
      <c r="B28" t="s">
        <v>11</v>
      </c>
      <c r="C28" s="23">
        <v>186067</v>
      </c>
      <c r="D28" s="23">
        <v>211342</v>
      </c>
      <c r="E28" s="23">
        <v>239419</v>
      </c>
      <c r="F28" s="23">
        <v>238405</v>
      </c>
      <c r="G28" s="23">
        <v>191366</v>
      </c>
    </row>
  </sheetData>
  <dataConsolidate leftLabels="1" topLabels="1">
    <dataRefs count="5">
      <dataRef ref="A1:H16" sheet="2016 (3)"/>
      <dataRef ref="A1:H16" sheet="2017 (3)"/>
      <dataRef ref="A1:H16" sheet="2018 (3)"/>
      <dataRef ref="A1:H16" sheet="2019 (3)"/>
      <dataRef ref="A1:H16" sheet="2020 (3)"/>
    </dataRefs>
  </dataConsolid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A04B4-6967-42AD-976F-8B4DE4EF8F3A}">
  <sheetPr>
    <outlinePr summaryBelow="0" summaryRight="0"/>
  </sheetPr>
  <dimension ref="A1:K21"/>
  <sheetViews>
    <sheetView workbookViewId="0"/>
  </sheetViews>
  <sheetFormatPr defaultColWidth="14.453125" defaultRowHeight="15.75" customHeight="1" x14ac:dyDescent="0.25"/>
  <cols>
    <col min="8" max="8" width="20.453125" customWidth="1"/>
  </cols>
  <sheetData>
    <row r="1" spans="1:11" ht="15.75" customHeight="1" x14ac:dyDescent="0.25">
      <c r="A1" s="1"/>
      <c r="D1" s="1"/>
      <c r="F1" s="1">
        <v>2020</v>
      </c>
    </row>
    <row r="3" spans="1:11" ht="15.75" customHeight="1" x14ac:dyDescent="0.25">
      <c r="A3" s="1" t="s">
        <v>2</v>
      </c>
      <c r="D3" s="2"/>
      <c r="F3" s="2">
        <v>156297</v>
      </c>
      <c r="H3" s="1"/>
      <c r="I3" s="9"/>
      <c r="J3" s="1"/>
      <c r="K3" s="8"/>
    </row>
    <row r="4" spans="1:11" ht="15.75" customHeight="1" x14ac:dyDescent="0.25">
      <c r="A4" s="1" t="s">
        <v>4</v>
      </c>
      <c r="D4" s="2"/>
      <c r="F4" s="2">
        <v>16729</v>
      </c>
      <c r="H4" s="1"/>
      <c r="I4" s="9"/>
      <c r="J4" s="1"/>
      <c r="K4" s="8"/>
    </row>
    <row r="5" spans="1:11" ht="15.75" customHeight="1" x14ac:dyDescent="0.25">
      <c r="A5" s="1" t="s">
        <v>6</v>
      </c>
      <c r="D5" s="2"/>
      <c r="F5" s="2">
        <v>18340</v>
      </c>
      <c r="H5" s="1"/>
      <c r="I5" s="9"/>
      <c r="J5" s="1"/>
      <c r="K5" s="8"/>
    </row>
    <row r="6" spans="1:11" ht="15.75" customHeight="1" x14ac:dyDescent="0.25">
      <c r="A6" s="3" t="s">
        <v>11</v>
      </c>
      <c r="D6" s="2"/>
      <c r="F6" s="2">
        <v>191366</v>
      </c>
      <c r="H6" s="1"/>
      <c r="I6" s="9"/>
      <c r="J6" s="1"/>
      <c r="K6" s="8"/>
    </row>
    <row r="7" spans="1:11" ht="15.75" customHeight="1" x14ac:dyDescent="0.25">
      <c r="A7" s="1"/>
    </row>
    <row r="8" spans="1:11" ht="15.75" customHeight="1" x14ac:dyDescent="0.25">
      <c r="A8" s="1"/>
    </row>
    <row r="9" spans="1:11" ht="15.75" customHeight="1" x14ac:dyDescent="0.25">
      <c r="A9" s="1"/>
    </row>
    <row r="10" spans="1:11" ht="15.75" customHeight="1" x14ac:dyDescent="0.25">
      <c r="A10" s="1"/>
    </row>
    <row r="11" spans="1:11" ht="15.75" customHeight="1" x14ac:dyDescent="0.25">
      <c r="A11" s="1"/>
    </row>
    <row r="12" spans="1:11" ht="15.75" customHeight="1" x14ac:dyDescent="0.25">
      <c r="A12" s="1"/>
    </row>
    <row r="13" spans="1:11" ht="15.75" customHeight="1" x14ac:dyDescent="0.25">
      <c r="A13" s="1"/>
    </row>
    <row r="14" spans="1:11" ht="15.75" customHeight="1" x14ac:dyDescent="0.25">
      <c r="A14" s="1"/>
    </row>
    <row r="15" spans="1:11" ht="15.75" customHeight="1" x14ac:dyDescent="0.25">
      <c r="A15" s="1"/>
      <c r="C15" s="1"/>
      <c r="D15" s="1"/>
      <c r="F15" s="1"/>
    </row>
    <row r="16" spans="1:11" ht="15.75" customHeight="1" x14ac:dyDescent="0.25">
      <c r="A16" s="1"/>
      <c r="D16" s="1"/>
      <c r="F16" s="1"/>
    </row>
    <row r="18" spans="1:6" ht="15.75" customHeight="1" x14ac:dyDescent="0.25">
      <c r="A18" s="1"/>
      <c r="D18" s="2"/>
      <c r="F18" s="2"/>
    </row>
    <row r="19" spans="1:6" ht="15.75" customHeight="1" x14ac:dyDescent="0.25">
      <c r="A19" s="1"/>
      <c r="D19" s="2"/>
      <c r="F19" s="2"/>
    </row>
    <row r="20" spans="1:6" ht="15.75" customHeight="1" x14ac:dyDescent="0.25">
      <c r="A20" s="1"/>
      <c r="D20" s="2"/>
      <c r="F20" s="2"/>
    </row>
    <row r="21" spans="1:6" ht="12.5" x14ac:dyDescent="0.25">
      <c r="D21" s="2"/>
      <c r="F21" s="2"/>
    </row>
  </sheetData>
  <conditionalFormatting sqref="C15:D15 F15">
    <cfRule type="notContainsBlanks" dxfId="0" priority="1">
      <formula>LEN(TRIM(C15))&gt;0</formula>
    </cfRule>
  </conditionalFormatting>
  <conditionalFormatting sqref="C15:D15 F15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3DE72-9E80-453D-917B-6BA7A6065A9C}">
  <sheetPr>
    <outlinePr summaryBelow="0" summaryRight="0"/>
  </sheetPr>
  <dimension ref="A1:K19"/>
  <sheetViews>
    <sheetView workbookViewId="0"/>
  </sheetViews>
  <sheetFormatPr defaultColWidth="14.453125" defaultRowHeight="15.75" customHeight="1" x14ac:dyDescent="0.25"/>
  <cols>
    <col min="8" max="8" width="20.453125" customWidth="1"/>
  </cols>
  <sheetData>
    <row r="1" spans="1:11" ht="15.75" customHeight="1" x14ac:dyDescent="0.25">
      <c r="A1" s="1"/>
      <c r="D1" s="1"/>
      <c r="E1" s="1">
        <v>2019</v>
      </c>
    </row>
    <row r="3" spans="1:11" ht="15.75" customHeight="1" x14ac:dyDescent="0.25">
      <c r="A3" s="1" t="s">
        <v>2</v>
      </c>
      <c r="D3" s="2"/>
      <c r="E3" s="2">
        <v>201115</v>
      </c>
      <c r="H3" s="1"/>
      <c r="I3" s="9"/>
      <c r="J3" s="1"/>
      <c r="K3" s="8"/>
    </row>
    <row r="4" spans="1:11" ht="15.75" customHeight="1" x14ac:dyDescent="0.25">
      <c r="A4" s="1" t="s">
        <v>4</v>
      </c>
      <c r="D4" s="2"/>
      <c r="E4" s="2">
        <v>21387</v>
      </c>
      <c r="H4" s="1"/>
      <c r="I4" s="9"/>
      <c r="J4" s="1"/>
      <c r="K4" s="8"/>
    </row>
    <row r="5" spans="1:11" ht="15.75" customHeight="1" x14ac:dyDescent="0.25">
      <c r="A5" s="1" t="s">
        <v>6</v>
      </c>
      <c r="D5" s="2"/>
      <c r="E5" s="2">
        <v>15903</v>
      </c>
      <c r="H5" s="1"/>
      <c r="I5" s="9"/>
      <c r="J5" s="1"/>
      <c r="K5" s="8"/>
    </row>
    <row r="6" spans="1:11" ht="15.75" customHeight="1" x14ac:dyDescent="0.25">
      <c r="A6" s="3" t="s">
        <v>11</v>
      </c>
      <c r="D6" s="2"/>
      <c r="E6" s="2">
        <v>238405</v>
      </c>
      <c r="H6" s="1"/>
      <c r="I6" s="9"/>
      <c r="J6" s="1"/>
      <c r="K6" s="8"/>
    </row>
    <row r="13" spans="1:11" ht="15.75" customHeight="1" x14ac:dyDescent="0.25">
      <c r="A13" s="1"/>
      <c r="C13" s="1"/>
      <c r="D13" s="1"/>
      <c r="E13" s="1"/>
    </row>
    <row r="14" spans="1:11" ht="15.75" customHeight="1" x14ac:dyDescent="0.25">
      <c r="A14" s="1"/>
      <c r="D14" s="1"/>
      <c r="E14" s="1"/>
    </row>
    <row r="16" spans="1:11" ht="15.75" customHeight="1" x14ac:dyDescent="0.25">
      <c r="A16" s="1"/>
      <c r="D16" s="2"/>
      <c r="E16" s="2"/>
    </row>
    <row r="17" spans="1:5" ht="15.75" customHeight="1" x14ac:dyDescent="0.25">
      <c r="A17" s="1"/>
      <c r="D17" s="2"/>
      <c r="E17" s="2"/>
    </row>
    <row r="18" spans="1:5" ht="15.75" customHeight="1" x14ac:dyDescent="0.25">
      <c r="A18" s="1"/>
      <c r="D18" s="2"/>
      <c r="E18" s="2"/>
    </row>
    <row r="19" spans="1:5" ht="15.75" customHeight="1" x14ac:dyDescent="0.25">
      <c r="D19" s="2"/>
      <c r="E19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B0EA3-E314-4076-99FB-5C6605914B29}">
  <sheetPr>
    <outlinePr summaryBelow="0" summaryRight="0"/>
  </sheetPr>
  <dimension ref="A1:K20"/>
  <sheetViews>
    <sheetView workbookViewId="0"/>
  </sheetViews>
  <sheetFormatPr defaultColWidth="14.453125" defaultRowHeight="15.75" customHeight="1" x14ac:dyDescent="0.25"/>
  <cols>
    <col min="8" max="8" width="20.453125" customWidth="1"/>
  </cols>
  <sheetData>
    <row r="1" spans="1:11" ht="15.75" customHeight="1" x14ac:dyDescent="0.25">
      <c r="A1" s="1"/>
      <c r="D1" s="1">
        <v>2018</v>
      </c>
    </row>
    <row r="3" spans="1:11" ht="15.75" customHeight="1" x14ac:dyDescent="0.25">
      <c r="A3" s="1" t="s">
        <v>2</v>
      </c>
      <c r="D3" s="2">
        <v>207235</v>
      </c>
      <c r="H3" s="1"/>
      <c r="I3" s="9"/>
      <c r="J3" s="1"/>
      <c r="K3" s="8"/>
    </row>
    <row r="4" spans="1:11" ht="15.75" customHeight="1" x14ac:dyDescent="0.25">
      <c r="A4" s="1" t="s">
        <v>4</v>
      </c>
      <c r="D4" s="2">
        <v>23141</v>
      </c>
      <c r="H4" s="1"/>
      <c r="I4" s="9"/>
      <c r="J4" s="1"/>
      <c r="K4" s="8"/>
    </row>
    <row r="5" spans="1:11" ht="15.75" customHeight="1" x14ac:dyDescent="0.25">
      <c r="A5" s="1" t="s">
        <v>6</v>
      </c>
      <c r="D5" s="2">
        <v>9043</v>
      </c>
      <c r="H5" s="1"/>
      <c r="I5" s="9"/>
      <c r="J5" s="1"/>
      <c r="K5" s="8"/>
    </row>
    <row r="6" spans="1:11" ht="15.75" customHeight="1" x14ac:dyDescent="0.25">
      <c r="A6" s="3" t="s">
        <v>11</v>
      </c>
      <c r="D6" s="2">
        <v>239419</v>
      </c>
      <c r="H6" s="1"/>
      <c r="I6" s="9"/>
      <c r="J6" s="1"/>
      <c r="K6" s="8"/>
    </row>
    <row r="14" spans="1:11" ht="15.75" customHeight="1" x14ac:dyDescent="0.25">
      <c r="A14" s="1"/>
      <c r="C14" s="1"/>
      <c r="D14" s="1"/>
    </row>
    <row r="15" spans="1:11" ht="15.75" customHeight="1" x14ac:dyDescent="0.25">
      <c r="A15" s="1"/>
      <c r="D15" s="1"/>
    </row>
    <row r="17" spans="1:4" ht="15.75" customHeight="1" x14ac:dyDescent="0.25">
      <c r="A17" s="1"/>
      <c r="D17" s="2"/>
    </row>
    <row r="18" spans="1:4" ht="15.75" customHeight="1" x14ac:dyDescent="0.25">
      <c r="A18" s="1"/>
      <c r="D18" s="2"/>
    </row>
    <row r="19" spans="1:4" ht="15.75" customHeight="1" x14ac:dyDescent="0.25">
      <c r="A19" s="1"/>
      <c r="D19" s="2"/>
    </row>
    <row r="20" spans="1:4" ht="15.75" customHeight="1" x14ac:dyDescent="0.25">
      <c r="D2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78825-D6DA-49B1-A42C-BFF84E82EA6B}">
  <sheetPr>
    <outlinePr summaryBelow="0" summaryRight="0"/>
  </sheetPr>
  <dimension ref="A1:K19"/>
  <sheetViews>
    <sheetView workbookViewId="0"/>
  </sheetViews>
  <sheetFormatPr defaultColWidth="14.453125" defaultRowHeight="15.75" customHeight="1" x14ac:dyDescent="0.25"/>
  <cols>
    <col min="8" max="8" width="20.453125" customWidth="1"/>
  </cols>
  <sheetData>
    <row r="1" spans="1:11" ht="15.75" customHeight="1" x14ac:dyDescent="0.25">
      <c r="A1" s="1"/>
      <c r="C1" s="1">
        <v>2017</v>
      </c>
      <c r="D1" s="1"/>
    </row>
    <row r="3" spans="1:11" ht="15.75" customHeight="1" x14ac:dyDescent="0.25">
      <c r="A3" s="1" t="s">
        <v>2</v>
      </c>
      <c r="C3" s="2">
        <v>188234</v>
      </c>
      <c r="D3" s="2"/>
      <c r="H3" s="1"/>
      <c r="I3" s="9"/>
      <c r="J3" s="1"/>
      <c r="K3" s="8"/>
    </row>
    <row r="4" spans="1:11" ht="15.75" customHeight="1" x14ac:dyDescent="0.25">
      <c r="A4" s="1" t="s">
        <v>4</v>
      </c>
      <c r="C4" s="2">
        <v>19217</v>
      </c>
      <c r="D4" s="2"/>
      <c r="H4" s="1"/>
      <c r="I4" s="9"/>
      <c r="J4" s="1"/>
      <c r="K4" s="8"/>
    </row>
    <row r="5" spans="1:11" ht="15.75" customHeight="1" x14ac:dyDescent="0.25">
      <c r="A5" s="1" t="s">
        <v>6</v>
      </c>
      <c r="C5" s="2">
        <v>3891</v>
      </c>
      <c r="D5" s="1"/>
      <c r="H5" s="1"/>
      <c r="I5" s="9"/>
      <c r="J5" s="1"/>
      <c r="K5" s="8"/>
    </row>
    <row r="6" spans="1:11" ht="15.75" customHeight="1" x14ac:dyDescent="0.25">
      <c r="A6" s="3" t="s">
        <v>11</v>
      </c>
      <c r="C6" s="2">
        <v>211342</v>
      </c>
      <c r="D6" s="2"/>
      <c r="H6" s="1"/>
      <c r="I6" s="9"/>
      <c r="J6" s="1"/>
      <c r="K6" s="8"/>
    </row>
    <row r="13" spans="1:11" ht="15.75" customHeight="1" x14ac:dyDescent="0.25">
      <c r="A13" s="1"/>
      <c r="C13" s="1"/>
      <c r="D13" s="1"/>
    </row>
    <row r="14" spans="1:11" ht="15.75" customHeight="1" x14ac:dyDescent="0.25">
      <c r="A14" s="1"/>
      <c r="C14" s="1"/>
      <c r="D14" s="1"/>
    </row>
    <row r="16" spans="1:11" ht="15.75" customHeight="1" x14ac:dyDescent="0.25">
      <c r="A16" s="1"/>
      <c r="C16" s="2"/>
      <c r="D16" s="2"/>
    </row>
    <row r="17" spans="1:4" ht="15.75" customHeight="1" x14ac:dyDescent="0.25">
      <c r="A17" s="1"/>
      <c r="C17" s="2"/>
      <c r="D17" s="2"/>
    </row>
    <row r="18" spans="1:4" ht="15.75" customHeight="1" x14ac:dyDescent="0.25">
      <c r="A18" s="1"/>
      <c r="C18" s="2"/>
      <c r="D18" s="1"/>
    </row>
    <row r="19" spans="1:4" ht="15.75" customHeight="1" x14ac:dyDescent="0.25">
      <c r="C19" s="2"/>
      <c r="D19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A8562-3F9F-4D1B-A99F-23E7E9AA9C8F}">
  <sheetPr>
    <outlinePr summaryBelow="0" summaryRight="0"/>
  </sheetPr>
  <dimension ref="A1:K19"/>
  <sheetViews>
    <sheetView workbookViewId="0"/>
  </sheetViews>
  <sheetFormatPr defaultColWidth="14.453125" defaultRowHeight="15.75" customHeight="1" x14ac:dyDescent="0.25"/>
  <cols>
    <col min="8" max="8" width="20.453125" customWidth="1"/>
  </cols>
  <sheetData>
    <row r="1" spans="1:11" ht="15.75" customHeight="1" x14ac:dyDescent="0.25">
      <c r="A1" s="1"/>
      <c r="B1" s="1">
        <v>2016</v>
      </c>
      <c r="D1" s="1"/>
    </row>
    <row r="3" spans="1:11" ht="15.75" customHeight="1" x14ac:dyDescent="0.25">
      <c r="A3" s="1" t="s">
        <v>2</v>
      </c>
      <c r="B3" s="2">
        <v>167354</v>
      </c>
      <c r="D3" s="2"/>
      <c r="H3" s="1"/>
      <c r="I3" s="9"/>
      <c r="J3" s="1"/>
      <c r="K3" s="8"/>
    </row>
    <row r="4" spans="1:11" ht="15.75" customHeight="1" x14ac:dyDescent="0.25">
      <c r="A4" s="1" t="s">
        <v>4</v>
      </c>
      <c r="B4" s="2">
        <v>18713</v>
      </c>
      <c r="D4" s="2"/>
      <c r="H4" s="1"/>
      <c r="I4" s="9"/>
      <c r="J4" s="1"/>
      <c r="K4" s="8"/>
    </row>
    <row r="5" spans="1:11" ht="15.75" customHeight="1" x14ac:dyDescent="0.25">
      <c r="A5" s="3"/>
      <c r="B5" s="2"/>
      <c r="D5" s="2"/>
      <c r="H5" s="1"/>
      <c r="I5" s="9"/>
      <c r="J5" s="1"/>
      <c r="K5" s="8"/>
    </row>
    <row r="6" spans="1:11" ht="15.75" customHeight="1" x14ac:dyDescent="0.25">
      <c r="A6" s="3" t="s">
        <v>11</v>
      </c>
      <c r="B6" s="2">
        <v>186067</v>
      </c>
      <c r="D6" s="2"/>
      <c r="H6" s="1"/>
      <c r="I6" s="9"/>
      <c r="J6" s="1"/>
      <c r="K6" s="8"/>
    </row>
    <row r="7" spans="1:11" ht="15.75" customHeight="1" x14ac:dyDescent="0.25">
      <c r="H7" s="1"/>
      <c r="I7" s="1"/>
    </row>
    <row r="8" spans="1:11" ht="15.75" customHeight="1" x14ac:dyDescent="0.25">
      <c r="H8" s="1"/>
      <c r="I8" s="1"/>
    </row>
    <row r="9" spans="1:11" ht="15.75" customHeight="1" x14ac:dyDescent="0.25">
      <c r="H9" s="1"/>
      <c r="I9" s="1"/>
    </row>
    <row r="10" spans="1:11" ht="15.75" customHeight="1" x14ac:dyDescent="0.25">
      <c r="H10" s="1"/>
      <c r="I10" s="1"/>
    </row>
    <row r="11" spans="1:11" ht="15.75" customHeight="1" x14ac:dyDescent="0.25">
      <c r="H11" s="1"/>
      <c r="I11" s="1"/>
    </row>
    <row r="12" spans="1:11" ht="15.75" customHeight="1" x14ac:dyDescent="0.25">
      <c r="H12" s="1"/>
      <c r="I12" s="1"/>
    </row>
    <row r="14" spans="1:11" ht="15.75" customHeight="1" x14ac:dyDescent="0.25">
      <c r="A14" s="1"/>
      <c r="B14" s="1"/>
      <c r="C14" s="1"/>
      <c r="D14" s="1"/>
    </row>
    <row r="15" spans="1:11" ht="15.75" customHeight="1" x14ac:dyDescent="0.25">
      <c r="A15" s="1"/>
      <c r="B15" s="1"/>
      <c r="D15" s="1"/>
    </row>
    <row r="17" spans="1:4" ht="15.75" customHeight="1" x14ac:dyDescent="0.25">
      <c r="A17" s="1"/>
      <c r="B17" s="2"/>
      <c r="D17" s="2"/>
    </row>
    <row r="18" spans="1:4" ht="15.75" customHeight="1" x14ac:dyDescent="0.25">
      <c r="A18" s="1"/>
      <c r="B18" s="2"/>
      <c r="D18" s="2"/>
    </row>
    <row r="19" spans="1:4" ht="15.75" customHeight="1" x14ac:dyDescent="0.25">
      <c r="B19" s="2"/>
      <c r="D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2"/>
  <sheetViews>
    <sheetView workbookViewId="0">
      <selection activeCell="J6" sqref="J6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2020</v>
      </c>
      <c r="E2" s="1">
        <v>2019</v>
      </c>
    </row>
    <row r="4" spans="1:12" ht="15.75" customHeight="1" x14ac:dyDescent="0.25">
      <c r="A4" s="1" t="s">
        <v>2</v>
      </c>
      <c r="C4" s="2">
        <v>156297</v>
      </c>
      <c r="E4" s="2">
        <v>201115</v>
      </c>
      <c r="I4" s="1" t="s">
        <v>3</v>
      </c>
      <c r="J4" s="9">
        <v>0.67200000000000004</v>
      </c>
      <c r="K4" s="1"/>
      <c r="L4" s="8"/>
    </row>
    <row r="5" spans="1:12" ht="15.75" customHeight="1" x14ac:dyDescent="0.25">
      <c r="A5" s="1" t="s">
        <v>4</v>
      </c>
      <c r="C5" s="2">
        <v>16729</v>
      </c>
      <c r="E5" s="2">
        <v>21387</v>
      </c>
      <c r="I5" s="1" t="s">
        <v>5</v>
      </c>
      <c r="J5" s="9">
        <v>8.0000000000000002E-3</v>
      </c>
      <c r="K5" s="1"/>
      <c r="L5" s="8"/>
    </row>
    <row r="6" spans="1:12" ht="15.75" customHeight="1" x14ac:dyDescent="0.25">
      <c r="A6" s="1" t="s">
        <v>6</v>
      </c>
      <c r="C6" s="2">
        <v>18340</v>
      </c>
      <c r="E6" s="2">
        <v>15903</v>
      </c>
      <c r="I6" s="1" t="s">
        <v>7</v>
      </c>
      <c r="J6" s="9">
        <v>0.26</v>
      </c>
      <c r="K6" s="1"/>
      <c r="L6" s="8"/>
    </row>
    <row r="7" spans="1:12" ht="15.75" customHeight="1" x14ac:dyDescent="0.25">
      <c r="A7" s="3" t="s">
        <v>11</v>
      </c>
      <c r="C7" s="2">
        <v>191366</v>
      </c>
      <c r="E7" s="2">
        <v>238405</v>
      </c>
      <c r="I7" s="1" t="s">
        <v>8</v>
      </c>
      <c r="J7" s="9">
        <v>0.06</v>
      </c>
      <c r="K7" s="1"/>
      <c r="L7" s="8"/>
    </row>
    <row r="8" spans="1:12" ht="15.75" customHeight="1" x14ac:dyDescent="0.25">
      <c r="A8" s="1"/>
    </row>
    <row r="9" spans="1:12" ht="15.75" customHeight="1" x14ac:dyDescent="0.25">
      <c r="A9" s="1"/>
    </row>
    <row r="10" spans="1:12" ht="15.75" customHeight="1" x14ac:dyDescent="0.25">
      <c r="A10" s="1"/>
    </row>
    <row r="11" spans="1:12" ht="15.75" customHeight="1" x14ac:dyDescent="0.25">
      <c r="A11" s="1"/>
    </row>
    <row r="12" spans="1:12" ht="15.75" customHeight="1" x14ac:dyDescent="0.25">
      <c r="A12" s="1"/>
    </row>
    <row r="13" spans="1:12" ht="15.75" customHeight="1" x14ac:dyDescent="0.25">
      <c r="A13" s="1"/>
    </row>
    <row r="14" spans="1:12" ht="15.75" customHeight="1" x14ac:dyDescent="0.25">
      <c r="A14" s="1"/>
    </row>
    <row r="15" spans="1:12" ht="15.75" customHeight="1" x14ac:dyDescent="0.25">
      <c r="A15" s="1"/>
    </row>
    <row r="16" spans="1:12" ht="15.75" customHeight="1" x14ac:dyDescent="0.25">
      <c r="A16" s="1"/>
      <c r="B16" s="1"/>
      <c r="C16" s="1"/>
      <c r="D16" s="1"/>
      <c r="E16" s="1"/>
    </row>
    <row r="17" spans="1:5" ht="15.75" customHeight="1" x14ac:dyDescent="0.25">
      <c r="A17" s="1"/>
      <c r="C17" s="1"/>
      <c r="E17" s="1"/>
    </row>
    <row r="19" spans="1:5" ht="15.75" customHeight="1" x14ac:dyDescent="0.25">
      <c r="A19" s="1"/>
      <c r="C19" s="2"/>
      <c r="E19" s="2"/>
    </row>
    <row r="20" spans="1:5" ht="15.75" customHeight="1" x14ac:dyDescent="0.25">
      <c r="A20" s="1"/>
      <c r="C20" s="2"/>
      <c r="E20" s="2"/>
    </row>
    <row r="21" spans="1:5" ht="15.75" customHeight="1" x14ac:dyDescent="0.25">
      <c r="A21" s="1"/>
      <c r="C21" s="2"/>
      <c r="E21" s="2"/>
    </row>
    <row r="22" spans="1:5" ht="12.5" x14ac:dyDescent="0.25">
      <c r="C22" s="2"/>
      <c r="E22" s="2"/>
    </row>
  </sheetData>
  <conditionalFormatting sqref="B1:E1 B16:E16">
    <cfRule type="notContainsBlanks" dxfId="2" priority="1">
      <formula>LEN(TRIM(B1))&gt;0</formula>
    </cfRule>
  </conditionalFormatting>
  <conditionalFormatting sqref="B1:E1 B16:E16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0"/>
  <sheetViews>
    <sheetView workbookViewId="0">
      <selection activeCell="J6" sqref="J6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2019</v>
      </c>
      <c r="E2" s="1">
        <v>2018</v>
      </c>
    </row>
    <row r="4" spans="1:12" ht="15.75" customHeight="1" x14ac:dyDescent="0.25">
      <c r="A4" s="1" t="s">
        <v>2</v>
      </c>
      <c r="C4" s="2">
        <v>201115</v>
      </c>
      <c r="E4" s="2">
        <v>207235</v>
      </c>
      <c r="I4" s="1" t="s">
        <v>3</v>
      </c>
      <c r="J4" s="9">
        <v>0.69900000000000007</v>
      </c>
      <c r="K4" s="1"/>
      <c r="L4" s="8"/>
    </row>
    <row r="5" spans="1:12" ht="15.75" customHeight="1" x14ac:dyDescent="0.25">
      <c r="A5" s="1" t="s">
        <v>4</v>
      </c>
      <c r="C5" s="2">
        <v>21387</v>
      </c>
      <c r="E5" s="2">
        <v>23141</v>
      </c>
      <c r="I5" s="1" t="s">
        <v>5</v>
      </c>
      <c r="J5" s="9">
        <v>1.3000000000000001E-2</v>
      </c>
      <c r="K5" s="1"/>
      <c r="L5" s="8"/>
    </row>
    <row r="6" spans="1:12" ht="15.75" customHeight="1" x14ac:dyDescent="0.25">
      <c r="A6" s="1" t="s">
        <v>6</v>
      </c>
      <c r="C6" s="2">
        <v>15903</v>
      </c>
      <c r="E6" s="2">
        <v>9043</v>
      </c>
      <c r="I6" s="1" t="s">
        <v>7</v>
      </c>
      <c r="J6" s="9">
        <v>0.23500000000000001</v>
      </c>
      <c r="K6" s="1"/>
      <c r="L6" s="8"/>
    </row>
    <row r="7" spans="1:12" ht="15.75" customHeight="1" x14ac:dyDescent="0.25">
      <c r="A7" s="3" t="s">
        <v>11</v>
      </c>
      <c r="C7" s="2">
        <v>238405</v>
      </c>
      <c r="E7" s="2">
        <v>239419</v>
      </c>
      <c r="I7" s="1" t="s">
        <v>8</v>
      </c>
      <c r="J7" s="9">
        <v>5.2999999999999999E-2</v>
      </c>
      <c r="K7" s="1"/>
      <c r="L7" s="8"/>
    </row>
    <row r="8" spans="1:12" ht="15.75" customHeight="1" x14ac:dyDescent="0.25">
      <c r="B8" s="1"/>
    </row>
    <row r="9" spans="1:12" ht="15.75" customHeight="1" x14ac:dyDescent="0.25">
      <c r="B9" s="1"/>
    </row>
    <row r="10" spans="1:12" ht="15.75" customHeight="1" x14ac:dyDescent="0.25">
      <c r="B10" s="1"/>
    </row>
    <row r="11" spans="1:12" ht="15.75" customHeight="1" x14ac:dyDescent="0.25">
      <c r="B11" s="1"/>
    </row>
    <row r="12" spans="1:12" ht="15.75" customHeight="1" x14ac:dyDescent="0.25">
      <c r="B12" s="1"/>
    </row>
    <row r="13" spans="1:12" ht="15.75" customHeight="1" x14ac:dyDescent="0.25">
      <c r="B13" s="1"/>
    </row>
    <row r="14" spans="1:12" ht="15.75" customHeight="1" x14ac:dyDescent="0.25">
      <c r="A14" s="1"/>
      <c r="B14" s="1"/>
      <c r="C14" s="1"/>
      <c r="D14" s="1"/>
      <c r="E14" s="1"/>
    </row>
    <row r="15" spans="1:12" ht="15.75" customHeight="1" x14ac:dyDescent="0.25">
      <c r="A15" s="1"/>
      <c r="C15" s="1"/>
      <c r="E15" s="1"/>
    </row>
    <row r="17" spans="1:5" ht="15.75" customHeight="1" x14ac:dyDescent="0.25">
      <c r="A17" s="1"/>
      <c r="C17" s="2"/>
      <c r="E17" s="2"/>
    </row>
    <row r="18" spans="1:5" ht="15.75" customHeight="1" x14ac:dyDescent="0.25">
      <c r="A18" s="1"/>
      <c r="C18" s="2"/>
      <c r="E18" s="2"/>
    </row>
    <row r="19" spans="1:5" ht="15.75" customHeight="1" x14ac:dyDescent="0.25">
      <c r="A19" s="1"/>
      <c r="C19" s="2"/>
      <c r="E19" s="2"/>
    </row>
    <row r="20" spans="1:5" ht="15.75" customHeight="1" x14ac:dyDescent="0.25">
      <c r="C20" s="2"/>
      <c r="E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21"/>
  <sheetViews>
    <sheetView workbookViewId="0">
      <selection activeCell="J6" sqref="J6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2018</v>
      </c>
      <c r="E2" s="1">
        <v>2017</v>
      </c>
    </row>
    <row r="4" spans="1:12" ht="15.75" customHeight="1" x14ac:dyDescent="0.25">
      <c r="A4" s="1" t="s">
        <v>2</v>
      </c>
      <c r="C4" s="2">
        <v>207235</v>
      </c>
      <c r="E4" s="2">
        <v>188234</v>
      </c>
      <c r="I4" s="1" t="s">
        <v>3</v>
      </c>
      <c r="J4" s="9">
        <v>0.71200000000000008</v>
      </c>
      <c r="K4" s="1"/>
      <c r="L4" s="8"/>
    </row>
    <row r="5" spans="1:12" ht="15.75" customHeight="1" x14ac:dyDescent="0.25">
      <c r="A5" s="1" t="s">
        <v>4</v>
      </c>
      <c r="C5" s="2">
        <v>23141</v>
      </c>
      <c r="E5" s="2">
        <v>19217</v>
      </c>
      <c r="I5" s="1" t="s">
        <v>5</v>
      </c>
      <c r="J5" s="9">
        <v>1.4999999999999999E-2</v>
      </c>
      <c r="K5" s="1"/>
      <c r="L5" s="8"/>
    </row>
    <row r="6" spans="1:12" ht="15.75" customHeight="1" x14ac:dyDescent="0.25">
      <c r="A6" s="1" t="s">
        <v>6</v>
      </c>
      <c r="C6" s="2">
        <v>9043</v>
      </c>
      <c r="E6" s="2">
        <v>3891</v>
      </c>
      <c r="I6" s="1" t="s">
        <v>7</v>
      </c>
      <c r="J6" s="9">
        <v>0.20500000000000002</v>
      </c>
      <c r="K6" s="1"/>
      <c r="L6" s="8"/>
    </row>
    <row r="7" spans="1:12" ht="15.75" customHeight="1" x14ac:dyDescent="0.25">
      <c r="A7" s="3" t="s">
        <v>11</v>
      </c>
      <c r="C7" s="2">
        <v>239419</v>
      </c>
      <c r="E7" s="2">
        <v>211342</v>
      </c>
      <c r="I7" s="1" t="s">
        <v>8</v>
      </c>
      <c r="J7" s="9">
        <v>6.8000000000000005E-2</v>
      </c>
      <c r="K7" s="1"/>
      <c r="L7" s="8"/>
    </row>
    <row r="8" spans="1:12" ht="15.75" customHeight="1" x14ac:dyDescent="0.25">
      <c r="B8" s="1"/>
    </row>
    <row r="9" spans="1:12" ht="15.75" customHeight="1" x14ac:dyDescent="0.25">
      <c r="B9" s="1"/>
    </row>
    <row r="10" spans="1:12" ht="15.75" customHeight="1" x14ac:dyDescent="0.25">
      <c r="B10" s="1"/>
    </row>
    <row r="11" spans="1:12" ht="15.75" customHeight="1" x14ac:dyDescent="0.25">
      <c r="B11" s="1"/>
    </row>
    <row r="12" spans="1:12" ht="15.75" customHeight="1" x14ac:dyDescent="0.25">
      <c r="B12" s="1"/>
    </row>
    <row r="13" spans="1:12" ht="15.75" customHeight="1" x14ac:dyDescent="0.25">
      <c r="B13" s="1"/>
    </row>
    <row r="14" spans="1:12" ht="15.75" customHeight="1" x14ac:dyDescent="0.25">
      <c r="B14" s="1"/>
    </row>
    <row r="15" spans="1:12" ht="15.75" customHeight="1" x14ac:dyDescent="0.25">
      <c r="A15" s="1"/>
      <c r="B15" s="1"/>
      <c r="C15" s="1"/>
      <c r="D15" s="1"/>
      <c r="E15" s="1"/>
    </row>
    <row r="16" spans="1:12" ht="15.75" customHeight="1" x14ac:dyDescent="0.25">
      <c r="A16" s="1"/>
      <c r="C16" s="1"/>
      <c r="E16" s="1"/>
    </row>
    <row r="18" spans="1:5" ht="15.75" customHeight="1" x14ac:dyDescent="0.25">
      <c r="A18" s="1"/>
      <c r="C18" s="2"/>
      <c r="E18" s="2"/>
    </row>
    <row r="19" spans="1:5" ht="15.75" customHeight="1" x14ac:dyDescent="0.25">
      <c r="A19" s="1"/>
      <c r="C19" s="2"/>
      <c r="E19" s="2"/>
    </row>
    <row r="20" spans="1:5" ht="15.75" customHeight="1" x14ac:dyDescent="0.25">
      <c r="A20" s="1"/>
      <c r="C20" s="2"/>
      <c r="E20" s="2"/>
    </row>
    <row r="21" spans="1:5" ht="15.75" customHeight="1" x14ac:dyDescent="0.25">
      <c r="C21" s="2"/>
      <c r="E2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0"/>
  <sheetViews>
    <sheetView workbookViewId="0">
      <selection activeCell="J6" sqref="J6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2017</v>
      </c>
      <c r="E2" s="1">
        <v>2016</v>
      </c>
    </row>
    <row r="4" spans="1:12" ht="15.75" customHeight="1" x14ac:dyDescent="0.25">
      <c r="A4" s="1" t="s">
        <v>2</v>
      </c>
      <c r="C4" s="2">
        <v>188234</v>
      </c>
      <c r="E4" s="2">
        <v>167354</v>
      </c>
      <c r="I4" s="1" t="s">
        <v>3</v>
      </c>
      <c r="J4" s="9">
        <v>0.73299999999999998</v>
      </c>
      <c r="K4" s="1"/>
      <c r="L4" s="8"/>
    </row>
    <row r="5" spans="1:12" ht="15.75" customHeight="1" x14ac:dyDescent="0.25">
      <c r="A5" s="1" t="s">
        <v>4</v>
      </c>
      <c r="C5" s="2">
        <v>19217</v>
      </c>
      <c r="E5" s="2">
        <v>18713</v>
      </c>
      <c r="I5" s="1" t="s">
        <v>5</v>
      </c>
      <c r="J5" s="9">
        <v>1.4999999999999999E-2</v>
      </c>
      <c r="K5" s="1"/>
      <c r="L5" s="8"/>
    </row>
    <row r="6" spans="1:12" ht="15.75" customHeight="1" x14ac:dyDescent="0.25">
      <c r="A6" s="1" t="s">
        <v>6</v>
      </c>
      <c r="C6" s="2">
        <v>3891</v>
      </c>
      <c r="E6" s="1" t="s">
        <v>10</v>
      </c>
      <c r="I6" s="1" t="s">
        <v>7</v>
      </c>
      <c r="J6" s="9">
        <v>0.16899999999999998</v>
      </c>
      <c r="K6" s="1"/>
      <c r="L6" s="8"/>
    </row>
    <row r="7" spans="1:12" ht="15.75" customHeight="1" x14ac:dyDescent="0.25">
      <c r="A7" s="3" t="s">
        <v>11</v>
      </c>
      <c r="C7" s="2">
        <v>211342</v>
      </c>
      <c r="E7" s="2">
        <v>186067</v>
      </c>
      <c r="I7" s="1" t="s">
        <v>8</v>
      </c>
      <c r="J7" s="9">
        <v>8.4000000000000005E-2</v>
      </c>
      <c r="K7" s="1"/>
      <c r="L7" s="8"/>
    </row>
    <row r="8" spans="1:12" ht="15.75" customHeight="1" x14ac:dyDescent="0.25">
      <c r="B8" s="1"/>
    </row>
    <row r="9" spans="1:12" ht="15.75" customHeight="1" x14ac:dyDescent="0.25">
      <c r="B9" s="1"/>
    </row>
    <row r="10" spans="1:12" ht="15.75" customHeight="1" x14ac:dyDescent="0.25">
      <c r="B10" s="1"/>
    </row>
    <row r="11" spans="1:12" ht="15.75" customHeight="1" x14ac:dyDescent="0.25">
      <c r="B11" s="1"/>
    </row>
    <row r="12" spans="1:12" ht="15.75" customHeight="1" x14ac:dyDescent="0.25">
      <c r="B12" s="1"/>
    </row>
    <row r="13" spans="1:12" ht="15.75" customHeight="1" x14ac:dyDescent="0.25">
      <c r="B13" s="1"/>
    </row>
    <row r="14" spans="1:12" ht="15.75" customHeight="1" x14ac:dyDescent="0.25">
      <c r="A14" s="1"/>
      <c r="B14" s="1"/>
      <c r="C14" s="1"/>
      <c r="D14" s="1"/>
      <c r="E14" s="1"/>
    </row>
    <row r="15" spans="1:12" ht="15.75" customHeight="1" x14ac:dyDescent="0.25">
      <c r="A15" s="1"/>
      <c r="C15" s="1"/>
      <c r="E15" s="1"/>
    </row>
    <row r="17" spans="1:5" ht="15.75" customHeight="1" x14ac:dyDescent="0.25">
      <c r="A17" s="1"/>
      <c r="C17" s="2"/>
      <c r="E17" s="2"/>
    </row>
    <row r="18" spans="1:5" ht="15.75" customHeight="1" x14ac:dyDescent="0.25">
      <c r="A18" s="1"/>
      <c r="C18" s="2"/>
      <c r="E18" s="2"/>
    </row>
    <row r="19" spans="1:5" ht="15.75" customHeight="1" x14ac:dyDescent="0.25">
      <c r="A19" s="1"/>
      <c r="C19" s="2"/>
      <c r="E19" s="1"/>
    </row>
    <row r="20" spans="1:5" ht="15.75" customHeight="1" x14ac:dyDescent="0.25">
      <c r="C20" s="2"/>
      <c r="E2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20"/>
  <sheetViews>
    <sheetView workbookViewId="0">
      <selection activeCell="J6" sqref="J6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2016</v>
      </c>
      <c r="E2" s="1">
        <v>2015</v>
      </c>
    </row>
    <row r="4" spans="1:12" ht="15.75" customHeight="1" x14ac:dyDescent="0.25">
      <c r="A4" s="1" t="s">
        <v>2</v>
      </c>
      <c r="C4" s="2">
        <v>167354</v>
      </c>
      <c r="E4" s="2">
        <v>162963</v>
      </c>
      <c r="I4" s="1" t="s">
        <v>3</v>
      </c>
      <c r="J4" s="9">
        <v>0.76200000000000001</v>
      </c>
      <c r="K4" s="1"/>
      <c r="L4" s="8"/>
    </row>
    <row r="5" spans="1:12" ht="15.75" customHeight="1" x14ac:dyDescent="0.25">
      <c r="A5" s="1" t="s">
        <v>4</v>
      </c>
      <c r="C5" s="2">
        <v>18713</v>
      </c>
      <c r="E5" s="2">
        <v>17208</v>
      </c>
      <c r="I5" s="1" t="s">
        <v>5</v>
      </c>
      <c r="J5" s="9">
        <v>1.3999999999999999E-2</v>
      </c>
      <c r="K5" s="1"/>
      <c r="L5" s="8"/>
    </row>
    <row r="6" spans="1:12" ht="15.75" customHeight="1" x14ac:dyDescent="0.25">
      <c r="A6" s="3"/>
      <c r="C6" s="2"/>
      <c r="E6" s="2"/>
      <c r="I6" s="1" t="s">
        <v>7</v>
      </c>
      <c r="J6" s="9">
        <v>0.14699999999999999</v>
      </c>
      <c r="K6" s="1"/>
      <c r="L6" s="8"/>
    </row>
    <row r="7" spans="1:12" ht="15.75" customHeight="1" x14ac:dyDescent="0.25">
      <c r="A7" s="3" t="s">
        <v>11</v>
      </c>
      <c r="C7" s="2">
        <v>186067</v>
      </c>
      <c r="E7" s="2">
        <v>180171</v>
      </c>
      <c r="I7" s="1" t="s">
        <v>8</v>
      </c>
      <c r="J7" s="9">
        <v>7.6999999999999999E-2</v>
      </c>
      <c r="K7" s="1"/>
      <c r="L7" s="8"/>
    </row>
    <row r="8" spans="1:12" ht="15.75" customHeight="1" x14ac:dyDescent="0.25">
      <c r="B8" s="1"/>
      <c r="I8" s="1"/>
      <c r="J8" s="1"/>
    </row>
    <row r="9" spans="1:12" ht="15.75" customHeight="1" x14ac:dyDescent="0.25">
      <c r="B9" s="1"/>
      <c r="I9" s="1"/>
      <c r="J9" s="1"/>
    </row>
    <row r="10" spans="1:12" ht="15.75" customHeight="1" x14ac:dyDescent="0.25">
      <c r="B10" s="1"/>
      <c r="I10" s="1"/>
      <c r="J10" s="1"/>
    </row>
    <row r="11" spans="1:12" ht="15.75" customHeight="1" x14ac:dyDescent="0.25">
      <c r="B11" s="1"/>
      <c r="I11" s="1"/>
      <c r="J11" s="1"/>
    </row>
    <row r="12" spans="1:12" ht="15.75" customHeight="1" x14ac:dyDescent="0.25">
      <c r="B12" s="1"/>
      <c r="I12" s="1"/>
      <c r="J12" s="1"/>
    </row>
    <row r="13" spans="1:12" ht="15.75" customHeight="1" x14ac:dyDescent="0.25">
      <c r="B13" s="1"/>
      <c r="I13" s="1"/>
      <c r="J13" s="1"/>
    </row>
    <row r="14" spans="1:12" ht="15.75" customHeight="1" x14ac:dyDescent="0.25">
      <c r="B14" s="1"/>
    </row>
    <row r="15" spans="1:12" ht="15.75" customHeight="1" x14ac:dyDescent="0.25">
      <c r="A15" s="1"/>
      <c r="B15" s="1"/>
      <c r="C15" s="1"/>
      <c r="D15" s="1"/>
      <c r="E15" s="1"/>
    </row>
    <row r="16" spans="1:12" ht="15.75" customHeight="1" x14ac:dyDescent="0.25">
      <c r="A16" s="1"/>
      <c r="C16" s="1"/>
      <c r="E16" s="1"/>
    </row>
    <row r="18" spans="1:5" ht="15.75" customHeight="1" x14ac:dyDescent="0.25">
      <c r="A18" s="1"/>
      <c r="C18" s="2"/>
      <c r="E18" s="2"/>
    </row>
    <row r="19" spans="1:5" ht="15.75" customHeight="1" x14ac:dyDescent="0.25">
      <c r="A19" s="1"/>
      <c r="C19" s="2"/>
      <c r="E19" s="2"/>
    </row>
    <row r="20" spans="1:5" ht="15.75" customHeight="1" x14ac:dyDescent="0.25">
      <c r="C20" s="2"/>
      <c r="E2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BA99-0A58-4FDD-ADDA-5426B36FF291}">
  <sheetPr>
    <outlinePr summaryBelow="0" summaryRight="0"/>
  </sheetPr>
  <dimension ref="A1:E8"/>
  <sheetViews>
    <sheetView workbookViewId="0">
      <selection activeCell="D14" sqref="D14"/>
    </sheetView>
  </sheetViews>
  <sheetFormatPr defaultColWidth="14.453125" defaultRowHeight="15.75" customHeight="1" x14ac:dyDescent="0.25"/>
  <cols>
    <col min="9" max="9" width="20.453125" customWidth="1"/>
  </cols>
  <sheetData>
    <row r="1" spans="1:5" ht="15.75" customHeight="1" x14ac:dyDescent="0.25">
      <c r="A1" s="1" t="s">
        <v>9</v>
      </c>
      <c r="B1" s="1"/>
      <c r="C1" s="1"/>
      <c r="D1" s="1"/>
      <c r="E1" s="1"/>
    </row>
    <row r="2" spans="1:5" ht="15.75" customHeight="1" x14ac:dyDescent="0.25">
      <c r="A2" s="1" t="s">
        <v>1</v>
      </c>
      <c r="C2" s="1">
        <v>2020</v>
      </c>
      <c r="E2" s="1">
        <v>2019</v>
      </c>
    </row>
    <row r="3" spans="1:5" ht="15.75" customHeight="1" x14ac:dyDescent="0.25">
      <c r="A3" s="1"/>
      <c r="C3" s="1"/>
      <c r="E3" s="1"/>
    </row>
    <row r="4" spans="1:5" ht="15.75" customHeight="1" x14ac:dyDescent="0.25">
      <c r="A4" t="s">
        <v>21</v>
      </c>
      <c r="C4" s="2">
        <v>190187</v>
      </c>
      <c r="E4" s="2">
        <v>242221</v>
      </c>
    </row>
    <row r="5" spans="1:5" ht="15.75" customHeight="1" x14ac:dyDescent="0.25">
      <c r="A5" s="1" t="s">
        <v>2</v>
      </c>
      <c r="C5" s="2">
        <v>156378</v>
      </c>
      <c r="E5" s="2">
        <v>205936</v>
      </c>
    </row>
    <row r="6" spans="1:5" ht="15.75" customHeight="1" x14ac:dyDescent="0.25">
      <c r="A6" s="1" t="s">
        <v>4</v>
      </c>
      <c r="C6" s="2">
        <v>16174</v>
      </c>
      <c r="E6" s="2">
        <v>21496</v>
      </c>
    </row>
    <row r="7" spans="1:5" ht="15.75" customHeight="1" x14ac:dyDescent="0.25">
      <c r="A7" s="1" t="s">
        <v>6</v>
      </c>
      <c r="C7" s="2">
        <v>17635</v>
      </c>
      <c r="E7" s="2">
        <v>14789</v>
      </c>
    </row>
    <row r="8" spans="1:5" ht="12.5" x14ac:dyDescent="0.25"/>
  </sheetData>
  <conditionalFormatting sqref="B1:E1">
    <cfRule type="notContainsBlanks" dxfId="1" priority="1">
      <formula>LEN(TRIM(B1))&gt;0</formula>
    </cfRule>
  </conditionalFormatting>
  <conditionalFormatting sqref="B1:E1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8B3F7-93DD-481C-AFB9-9E35AACE1032}">
  <sheetPr>
    <outlinePr summaryBelow="0" summaryRight="0"/>
  </sheetPr>
  <dimension ref="A1:E7"/>
  <sheetViews>
    <sheetView workbookViewId="0">
      <selection activeCell="A4" sqref="A4"/>
    </sheetView>
  </sheetViews>
  <sheetFormatPr defaultColWidth="14.453125" defaultRowHeight="15.75" customHeight="1" x14ac:dyDescent="0.25"/>
  <cols>
    <col min="9" max="9" width="20.453125" customWidth="1"/>
  </cols>
  <sheetData>
    <row r="1" spans="1:5" ht="15.75" customHeight="1" x14ac:dyDescent="0.25">
      <c r="A1" s="1" t="s">
        <v>9</v>
      </c>
      <c r="B1" s="1"/>
      <c r="C1" s="1"/>
      <c r="D1" s="1"/>
      <c r="E1" s="1"/>
    </row>
    <row r="2" spans="1:5" ht="15.75" customHeight="1" x14ac:dyDescent="0.25">
      <c r="A2" s="1" t="s">
        <v>1</v>
      </c>
      <c r="C2" s="1">
        <v>2019</v>
      </c>
      <c r="E2" s="1">
        <v>2018</v>
      </c>
    </row>
    <row r="4" spans="1:5" ht="15.75" customHeight="1" x14ac:dyDescent="0.25">
      <c r="A4" t="s">
        <v>21</v>
      </c>
      <c r="C4" s="2">
        <v>242221</v>
      </c>
      <c r="E4" s="2">
        <v>232994</v>
      </c>
    </row>
    <row r="5" spans="1:5" ht="15.75" customHeight="1" x14ac:dyDescent="0.25">
      <c r="A5" s="1" t="s">
        <v>2</v>
      </c>
      <c r="C5" s="2">
        <v>205936</v>
      </c>
      <c r="E5" s="2">
        <v>202494</v>
      </c>
    </row>
    <row r="6" spans="1:5" ht="15.75" customHeight="1" x14ac:dyDescent="0.25">
      <c r="A6" s="1" t="s">
        <v>4</v>
      </c>
      <c r="C6" s="2">
        <v>21496</v>
      </c>
      <c r="E6" s="2">
        <v>22629</v>
      </c>
    </row>
    <row r="7" spans="1:5" ht="15.75" customHeight="1" x14ac:dyDescent="0.25">
      <c r="A7" s="1" t="s">
        <v>6</v>
      </c>
      <c r="C7" s="2">
        <v>14789</v>
      </c>
      <c r="E7" s="2">
        <v>7871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51068-BBAB-407C-B365-223F505820A9}">
  <sheetPr>
    <outlinePr summaryBelow="0" summaryRight="0"/>
  </sheetPr>
  <dimension ref="A1:E7"/>
  <sheetViews>
    <sheetView workbookViewId="0">
      <selection activeCell="C7" sqref="C7"/>
    </sheetView>
  </sheetViews>
  <sheetFormatPr defaultColWidth="14.453125" defaultRowHeight="15.75" customHeight="1" x14ac:dyDescent="0.25"/>
  <cols>
    <col min="9" max="9" width="20.453125" customWidth="1"/>
  </cols>
  <sheetData>
    <row r="1" spans="1:5" ht="15.75" customHeight="1" x14ac:dyDescent="0.25">
      <c r="A1" s="1" t="s">
        <v>9</v>
      </c>
      <c r="B1" s="1"/>
      <c r="C1" s="1"/>
      <c r="D1" s="1"/>
      <c r="E1" s="1"/>
    </row>
    <row r="2" spans="1:5" ht="15.75" customHeight="1" x14ac:dyDescent="0.25">
      <c r="A2" s="1" t="s">
        <v>1</v>
      </c>
      <c r="C2" s="1">
        <v>2018</v>
      </c>
      <c r="E2" s="1">
        <v>2017</v>
      </c>
    </row>
    <row r="4" spans="1:5" ht="15.75" customHeight="1" x14ac:dyDescent="0.25">
      <c r="A4" t="s">
        <v>21</v>
      </c>
      <c r="C4" s="2">
        <v>232992</v>
      </c>
      <c r="E4" s="2">
        <v>204916</v>
      </c>
    </row>
    <row r="5" spans="1:5" ht="15.75" customHeight="1" x14ac:dyDescent="0.25">
      <c r="A5" s="1" t="s">
        <v>2</v>
      </c>
      <c r="C5" s="2">
        <v>202492</v>
      </c>
      <c r="E5" s="2">
        <v>183487</v>
      </c>
    </row>
    <row r="6" spans="1:5" ht="15.75" customHeight="1" x14ac:dyDescent="0.25">
      <c r="A6" s="1" t="s">
        <v>4</v>
      </c>
      <c r="C6" s="2">
        <v>22629</v>
      </c>
      <c r="E6" s="2">
        <v>19217</v>
      </c>
    </row>
    <row r="7" spans="1:5" ht="15.75" customHeight="1" x14ac:dyDescent="0.25">
      <c r="A7" s="1" t="s">
        <v>6</v>
      </c>
      <c r="C7" s="2">
        <v>7871</v>
      </c>
      <c r="E7" s="2">
        <v>2212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ALL - TRATON</vt:lpstr>
      <vt:lpstr>2020</vt:lpstr>
      <vt:lpstr>2019</vt:lpstr>
      <vt:lpstr>2018</vt:lpstr>
      <vt:lpstr>2017</vt:lpstr>
      <vt:lpstr>2016</vt:lpstr>
      <vt:lpstr>2020 (2)</vt:lpstr>
      <vt:lpstr>2019 (2)</vt:lpstr>
      <vt:lpstr>2018 (2)</vt:lpstr>
      <vt:lpstr>2017 (2)</vt:lpstr>
      <vt:lpstr>2016 (2)</vt:lpstr>
      <vt:lpstr>Sheet6</vt:lpstr>
      <vt:lpstr>2020 (3)</vt:lpstr>
      <vt:lpstr>2019 (3)</vt:lpstr>
      <vt:lpstr>2018 (3)</vt:lpstr>
      <vt:lpstr>2017 (3)</vt:lpstr>
      <vt:lpstr>2016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</cp:lastModifiedBy>
  <dcterms:modified xsi:type="dcterms:W3CDTF">2021-05-01T14:26:46Z</dcterms:modified>
</cp:coreProperties>
</file>