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\Desktop\IMT\Estatistica\"/>
    </mc:Choice>
  </mc:AlternateContent>
  <xr:revisionPtr revIDLastSave="0" documentId="8_{58D4C37D-E2AA-40F7-8FFE-9F7C30764CC7}" xr6:coauthVersionLast="47" xr6:coauthVersionMax="47" xr10:uidLastSave="{00000000-0000-0000-0000-000000000000}"/>
  <bookViews>
    <workbookView xWindow="-120" yWindow="-120" windowWidth="29040" windowHeight="15720" firstSheet="10" activeTab="13" xr2:uid="{00000000-000D-0000-FFFF-FFFF00000000}"/>
  </bookViews>
  <sheets>
    <sheet name="Respostas ao formulário 1" sheetId="1" r:id="rId1"/>
    <sheet name="Tratamento de dados" sheetId="2" r:id="rId2"/>
    <sheet name="Idade" sheetId="3" r:id="rId3"/>
    <sheet name="genero" sheetId="8" r:id="rId4"/>
    <sheet name="nivel de escolaridade" sheetId="4" r:id="rId5"/>
    <sheet name="ocupacao" sheetId="5" r:id="rId6"/>
    <sheet name="utiliza yt" sheetId="6" r:id="rId7"/>
    <sheet name="horas" sheetId="7" r:id="rId8"/>
    <sheet name="tipo conteudo" sheetId="9" r:id="rId9"/>
    <sheet name="paga por servico" sheetId="10" r:id="rId10"/>
    <sheet name="preco justo" sheetId="11" r:id="rId11"/>
    <sheet name="tempo de assinatura" sheetId="12" r:id="rId12"/>
    <sheet name="usa ad block" sheetId="13" r:id="rId13"/>
    <sheet name="paga pelo servico" sheetId="14" r:id="rId14"/>
    <sheet name="mas pagaria" sheetId="15" r:id="rId15"/>
    <sheet name="quanto" sheetId="16" r:id="rId16"/>
    <sheet name="banimento" sheetId="17" r:id="rId17"/>
  </sheets>
  <definedNames>
    <definedName name="_xlchart.v1.0" hidden="1">Idade!$A$2:$A$11</definedName>
    <definedName name="_xlchart.v1.1" hidden="1">Idade!$B$2:$B$11</definedName>
    <definedName name="_xlchart.v1.2" hidden="1">horas!$A$14:$A$18</definedName>
    <definedName name="_xlchart.v1.3" hidden="1">horas!$B$2:$B$6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" l="1"/>
  <c r="B3" i="12"/>
  <c r="E5" i="3"/>
  <c r="E17" i="3"/>
  <c r="E8" i="3"/>
  <c r="E9" i="3"/>
  <c r="E10" i="3"/>
  <c r="E11" i="3"/>
  <c r="E12" i="3"/>
  <c r="E13" i="3"/>
  <c r="E14" i="3"/>
  <c r="E15" i="3"/>
  <c r="E16" i="3"/>
  <c r="E7" i="3"/>
  <c r="E5" i="7"/>
  <c r="E12" i="7"/>
  <c r="E11" i="7"/>
  <c r="E8" i="7"/>
  <c r="E9" i="7"/>
  <c r="E10" i="7"/>
  <c r="E7" i="7"/>
  <c r="C5" i="15"/>
  <c r="C3" i="15"/>
  <c r="C2" i="15"/>
  <c r="E3" i="16"/>
  <c r="B20" i="16" s="1"/>
  <c r="F4" i="16"/>
  <c r="C7" i="17"/>
  <c r="C3" i="17"/>
  <c r="C4" i="17"/>
  <c r="C5" i="17"/>
  <c r="C2" i="17"/>
  <c r="E4" i="7"/>
  <c r="B16" i="7"/>
  <c r="B16" i="16" l="1"/>
  <c r="E5" i="16" s="1"/>
  <c r="B19" i="16"/>
  <c r="B17" i="16"/>
  <c r="B18" i="16"/>
  <c r="B21" i="16"/>
  <c r="B3" i="17"/>
  <c r="B4" i="17"/>
  <c r="B5" i="17"/>
  <c r="B2" i="17"/>
  <c r="B3" i="16"/>
  <c r="B4" i="16"/>
  <c r="B5" i="16"/>
  <c r="B6" i="16"/>
  <c r="B7" i="16"/>
  <c r="B2" i="16"/>
  <c r="B3" i="15"/>
  <c r="B2" i="15"/>
  <c r="B3" i="13"/>
  <c r="B4" i="13"/>
  <c r="B5" i="13"/>
  <c r="B6" i="13"/>
  <c r="B2" i="13"/>
  <c r="B3" i="14"/>
  <c r="B4" i="14"/>
  <c r="B2" i="14"/>
  <c r="B4" i="12"/>
  <c r="B5" i="12"/>
  <c r="B6" i="12"/>
  <c r="B7" i="12"/>
  <c r="B3" i="11"/>
  <c r="B4" i="11"/>
  <c r="B2" i="11"/>
  <c r="B3" i="10"/>
  <c r="B4" i="10"/>
  <c r="B5" i="10"/>
  <c r="B2" i="10"/>
  <c r="B2" i="9"/>
  <c r="B3" i="9"/>
  <c r="B4" i="9"/>
  <c r="B5" i="9"/>
  <c r="B6" i="9"/>
  <c r="B7" i="9"/>
  <c r="B3" i="7"/>
  <c r="B4" i="7"/>
  <c r="B5" i="7"/>
  <c r="B6" i="7"/>
  <c r="B2" i="7"/>
  <c r="B3" i="6"/>
  <c r="B2" i="6"/>
  <c r="B3" i="5"/>
  <c r="B4" i="5"/>
  <c r="B5" i="5"/>
  <c r="B2" i="5"/>
  <c r="B2" i="4"/>
  <c r="B3" i="4"/>
  <c r="B4" i="4"/>
  <c r="B5" i="4"/>
  <c r="B3" i="8"/>
  <c r="B4" i="8"/>
  <c r="B2" i="8"/>
  <c r="B2" i="3"/>
  <c r="B3" i="3"/>
  <c r="B4" i="3"/>
  <c r="B5" i="3"/>
  <c r="B6" i="3"/>
  <c r="B7" i="3"/>
  <c r="B8" i="3"/>
  <c r="B9" i="3"/>
  <c r="B10" i="3"/>
  <c r="B11" i="3"/>
  <c r="B8" i="13" l="1"/>
  <c r="B6" i="11"/>
  <c r="B5" i="15"/>
  <c r="B6" i="8"/>
  <c r="B5" i="6"/>
  <c r="C2" i="6"/>
  <c r="C3" i="6"/>
  <c r="B8" i="7"/>
  <c r="B6" i="14"/>
  <c r="B7" i="17"/>
  <c r="B9" i="9"/>
  <c r="B9" i="12"/>
  <c r="B7" i="10"/>
  <c r="B9" i="16"/>
  <c r="B7" i="5"/>
  <c r="C5" i="5" s="1"/>
  <c r="E3" i="3"/>
  <c r="E4" i="3"/>
  <c r="C2" i="8"/>
  <c r="C4" i="8"/>
  <c r="C3" i="8"/>
  <c r="B7" i="4"/>
  <c r="C5" i="4" s="1"/>
  <c r="B13" i="3"/>
  <c r="C4" i="4"/>
  <c r="C3" i="4"/>
  <c r="C2" i="11" l="1"/>
  <c r="C4" i="11"/>
  <c r="C3" i="11"/>
  <c r="C5" i="6"/>
  <c r="C3" i="5"/>
  <c r="C2" i="5"/>
  <c r="C4" i="5"/>
  <c r="C2" i="4"/>
  <c r="C7" i="4" s="1"/>
  <c r="C6" i="8"/>
  <c r="C6" i="11" l="1"/>
  <c r="C7" i="5"/>
  <c r="E3" i="7"/>
</calcChain>
</file>

<file path=xl/sharedStrings.xml><?xml version="1.0" encoding="utf-8"?>
<sst xmlns="http://schemas.openxmlformats.org/spreadsheetml/2006/main" count="1764" uniqueCount="118">
  <si>
    <t>Carimbo de data/hora</t>
  </si>
  <si>
    <t>Idade</t>
  </si>
  <si>
    <t>Gênero</t>
  </si>
  <si>
    <t>Nível de escolaridade</t>
  </si>
  <si>
    <t>Ocupação</t>
  </si>
  <si>
    <t>Utiliza o YouTube</t>
  </si>
  <si>
    <t>Quantas horas semanais você assiste a conteúdos no YouTube?</t>
  </si>
  <si>
    <t>Qual tipo de conteúdo você consome no YouTube?</t>
  </si>
  <si>
    <t>Você paga por algum serviço de assinatura do YouTube?</t>
  </si>
  <si>
    <t>Você acha o preço do YouTube Premium justo?</t>
  </si>
  <si>
    <t>Se paga por algum dos serviços, há quanto tempo assina?</t>
  </si>
  <si>
    <t>Você utiliza algum serviço de bloqueio de anúncios no YouTube?</t>
  </si>
  <si>
    <t>Você paga pelo uso desses serviços?</t>
  </si>
  <si>
    <t>Você pagaria pelo uso de Ad-blockers não nativos aos navegadores?</t>
  </si>
  <si>
    <t>Se sim, quanto você estaria disposto(a) à pagar?</t>
  </si>
  <si>
    <t>Você considera justo o banimento de Ad-blockers pelo YouTube?</t>
  </si>
  <si>
    <t>Masculino</t>
  </si>
  <si>
    <t>Ensino Superior Incompleto</t>
  </si>
  <si>
    <t>Estudante</t>
  </si>
  <si>
    <t>Sim</t>
  </si>
  <si>
    <t>20+ horas</t>
  </si>
  <si>
    <t>Shorts, Vídeos, Músicas</t>
  </si>
  <si>
    <t>Não</t>
  </si>
  <si>
    <t>Não assino</t>
  </si>
  <si>
    <t>Não utilizo</t>
  </si>
  <si>
    <t>Não pagaria</t>
  </si>
  <si>
    <t>Ensino Superior Completo</t>
  </si>
  <si>
    <t>Empregado(a) em tempo integral</t>
  </si>
  <si>
    <t>&lt; 2 horas</t>
  </si>
  <si>
    <t>Vídeos</t>
  </si>
  <si>
    <t>Sem opinião</t>
  </si>
  <si>
    <t>Não utilizo esses serviços</t>
  </si>
  <si>
    <t>Feminino</t>
  </si>
  <si>
    <t>2 - 10 horas</t>
  </si>
  <si>
    <t>Vídeos, Músicas</t>
  </si>
  <si>
    <t>YouTube Premium</t>
  </si>
  <si>
    <t>+12 meses</t>
  </si>
  <si>
    <t>Ad-blockers externos aos navegadores, Ad-blockers nativos aos navegadores</t>
  </si>
  <si>
    <t>Estudante e estagiário(a)</t>
  </si>
  <si>
    <t>3 - 6 meses</t>
  </si>
  <si>
    <t>Vídeos, Podcasts</t>
  </si>
  <si>
    <t>Não sabia</t>
  </si>
  <si>
    <t>Ad-blockers externos aos navegadores</t>
  </si>
  <si>
    <t>Shorts, Vídeos</t>
  </si>
  <si>
    <t>Ad-blockers nativos aos navegadores</t>
  </si>
  <si>
    <t>Shorts, Live streams, Vídeos, Podcasts, Músicas</t>
  </si>
  <si>
    <t>YouTube Premium, VPN</t>
  </si>
  <si>
    <t>Ensino Médio Completo</t>
  </si>
  <si>
    <t>11 - 20 horas</t>
  </si>
  <si>
    <t>R$10,00 - R$15,00/mês</t>
  </si>
  <si>
    <t>Ensino Fundamental Incompleto</t>
  </si>
  <si>
    <t>Aposentado(a)</t>
  </si>
  <si>
    <t>Live streams, Vídeos, Músicas</t>
  </si>
  <si>
    <t>Ad-blockers externos aos navegadores, Ad-blockers nativos aos navegadores, VPN</t>
  </si>
  <si>
    <t>R$5,00 - R$10,00/mês</t>
  </si>
  <si>
    <t>YouTube Music Premium, Membro de canal</t>
  </si>
  <si>
    <t>Shorts, Vídeos, Podcasts</t>
  </si>
  <si>
    <t>Ensino Fundamental Completo</t>
  </si>
  <si>
    <t>Músicas</t>
  </si>
  <si>
    <t>Autônomo(a)</t>
  </si>
  <si>
    <t>Ad-blockers externos aos navegadores, YouTube Premium</t>
  </si>
  <si>
    <t>Shorts, Live streams, Vídeos</t>
  </si>
  <si>
    <t>Membro de canal</t>
  </si>
  <si>
    <t>6 - 12 meses</t>
  </si>
  <si>
    <t>até R$5,00/mês</t>
  </si>
  <si>
    <t>Ad-blockers externos aos navegadores, VPN</t>
  </si>
  <si>
    <t>Vídeos, Podcasts, Músicas</t>
  </si>
  <si>
    <t>Live streams, Vídeos, Podcasts, Músicas</t>
  </si>
  <si>
    <t>Não uso</t>
  </si>
  <si>
    <t>Outros</t>
  </si>
  <si>
    <t>YouTube Music Premium</t>
  </si>
  <si>
    <t>YouTube Premium, Membro de canal</t>
  </si>
  <si>
    <t>Ad-blockers nativos aos navegadores, YouTube Premium</t>
  </si>
  <si>
    <t>Menos que 2 horas</t>
  </si>
  <si>
    <t>Contagem</t>
  </si>
  <si>
    <t>Média</t>
  </si>
  <si>
    <t>Mediana</t>
  </si>
  <si>
    <t>D.p.</t>
  </si>
  <si>
    <t>Total</t>
  </si>
  <si>
    <t>%</t>
  </si>
  <si>
    <t>Escolaridade</t>
  </si>
  <si>
    <t>Utiliza?</t>
  </si>
  <si>
    <t>Horas</t>
  </si>
  <si>
    <t>0 horas</t>
  </si>
  <si>
    <t>Conteúdo</t>
  </si>
  <si>
    <t>contagem</t>
  </si>
  <si>
    <t>*Shorts*</t>
  </si>
  <si>
    <t>*Live streams*</t>
  </si>
  <si>
    <t>*Vídeos*</t>
  </si>
  <si>
    <t>*Podcasts*</t>
  </si>
  <si>
    <t>*Músicas*</t>
  </si>
  <si>
    <t>*Não consumo*</t>
  </si>
  <si>
    <t>Toal</t>
  </si>
  <si>
    <t>Shorts</t>
  </si>
  <si>
    <t>Live streams</t>
  </si>
  <si>
    <t>Podcasts</t>
  </si>
  <si>
    <t>Não consumo</t>
  </si>
  <si>
    <t>Serviço</t>
  </si>
  <si>
    <t>*YouTube Premium*</t>
  </si>
  <si>
    <t>*YouTube Music Premium*</t>
  </si>
  <si>
    <t>*Membro de canal*</t>
  </si>
  <si>
    <t>*Não*</t>
  </si>
  <si>
    <t>Justo?</t>
  </si>
  <si>
    <t>Tempo</t>
  </si>
  <si>
    <t>Menor que 1 mês</t>
  </si>
  <si>
    <t>1 - 3 meses</t>
  </si>
  <si>
    <t>Usa oq?</t>
  </si>
  <si>
    <t>*Ad-blockers externos aos navegadores*</t>
  </si>
  <si>
    <t>*Ad-blockers nativos aos navegadores*</t>
  </si>
  <si>
    <t>*VPN*</t>
  </si>
  <si>
    <t>*Não utilizo*</t>
  </si>
  <si>
    <t>Paga?</t>
  </si>
  <si>
    <t>Pagaria?</t>
  </si>
  <si>
    <t>Quanto</t>
  </si>
  <si>
    <t>R$15,00 - R$25,00/mês</t>
  </si>
  <si>
    <t>+R$25,00/mês</t>
  </si>
  <si>
    <t>D.P.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</si>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</sst>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quotePrefix="1" applyFont="1"/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  <xf numFmtId="9" fontId="5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6" fontId="6" fillId="0" borderId="0" xfId="0" applyNumberFormat="1" applyFont="1"/>
    <xf numFmtId="44" fontId="0" fillId="0" borderId="0" xfId="2" applyFont="1"/>
    <xf numFmtId="44" fontId="0" fillId="0" borderId="0" xfId="0" applyNumberFormat="1"/>
    <xf numFmtId="0" fontId="7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96F90"/>
      <color rgb="FFF31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FA-430B-B6C5-1FDEBFA4A9E7}"/>
              </c:ext>
            </c:extLst>
          </c:dPt>
          <c:dPt>
            <c:idx val="1"/>
            <c:bubble3D val="0"/>
            <c:spPr>
              <a:solidFill>
                <a:srgbClr val="F96F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A-430B-B6C5-1FDEBFA4A9E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A-430B-B6C5-1FDEBFA4A9E7}"/>
              </c:ext>
            </c:extLst>
          </c:dPt>
          <c:dLbls>
            <c:dLbl>
              <c:idx val="2"/>
              <c:layout>
                <c:manualLayout>
                  <c:x val="-5.5497751467085245E-3"/>
                  <c:y val="-0.15110538401715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FA-430B-B6C5-1FDEBFA4A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genero!$A$2:$A$4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Outros</c:v>
                </c:pt>
              </c:strCache>
            </c:strRef>
          </c:cat>
          <c:val>
            <c:numRef>
              <c:f>genero!$B$2:$B$4</c:f>
              <c:numCache>
                <c:formatCode>General</c:formatCode>
                <c:ptCount val="3"/>
                <c:pt idx="0">
                  <c:v>33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30B-B6C5-1FDEBFA4A9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3-43AA-96B2-23F345FD8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7-4904-B444-2189D11A2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3-43AA-96B2-23F345FD87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3-43AA-96B2-23F345FD8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7-4904-B444-2189D11A2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'usa ad block'!$A$10:$A$14</c:f>
              <c:strCache>
                <c:ptCount val="5"/>
                <c:pt idx="0">
                  <c:v>Ad-blockers externos aos navegadores</c:v>
                </c:pt>
                <c:pt idx="1">
                  <c:v>Ad-blockers nativos aos navegadores</c:v>
                </c:pt>
                <c:pt idx="2">
                  <c:v>YouTube Premium</c:v>
                </c:pt>
                <c:pt idx="3">
                  <c:v>VPN</c:v>
                </c:pt>
                <c:pt idx="4">
                  <c:v>Não utilizo</c:v>
                </c:pt>
              </c:strCache>
            </c:strRef>
          </c:cat>
          <c:val>
            <c:numRef>
              <c:f>'usa ad block'!$B$2:$B$6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4904-B444-2189D11A212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 por Ad-Blocker?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 pelo servico'!$A$2:$A$4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utilizo esses serviços</c:v>
                </c:pt>
              </c:strCache>
            </c:strRef>
          </c:cat>
          <c:val>
            <c:numRef>
              <c:f>'paga pelo servico'!$B$2:$B$4</c:f>
              <c:numCache>
                <c:formatCode>General</c:formatCode>
                <c:ptCount val="3"/>
                <c:pt idx="0">
                  <c:v>6</c:v>
                </c:pt>
                <c:pt idx="1">
                  <c:v>21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0-4E23-869D-7FA74385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5547872"/>
        <c:axId val="795532992"/>
      </c:barChart>
      <c:catAx>
        <c:axId val="79554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2992"/>
        <c:crosses val="autoZero"/>
        <c:auto val="1"/>
        <c:lblAlgn val="ctr"/>
        <c:lblOffset val="100"/>
        <c:noMultiLvlLbl val="0"/>
      </c:catAx>
      <c:valAx>
        <c:axId val="7955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Pagaria</a:t>
            </a:r>
            <a:r>
              <a:rPr lang="pt-BR" baseline="0"/>
              <a:t> pelo uso de Ad-Blockers?</a:t>
            </a:r>
          </a:p>
        </c:rich>
      </c:tx>
      <c:layout>
        <c:manualLayout>
          <c:xMode val="edge"/>
          <c:yMode val="edge"/>
          <c:x val="0.20000675226799972"/>
          <c:y val="4.593176564962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A-4A22-9E72-5B369C826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A-4A22-9E72-5B369C826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'mas pagaria'!$A$2:$A$3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'mas pagaria'!$B$2:$B$3</c:f>
              <c:numCache>
                <c:formatCode>General</c:formatCode>
                <c:ptCount val="2"/>
                <c:pt idx="0">
                  <c:v>11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A22-9E72-5B369C8265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quanto!$A$2:$A$7</c:f>
              <c:strCache>
                <c:ptCount val="6"/>
                <c:pt idx="0">
                  <c:v>até R$5,00/mês</c:v>
                </c:pt>
                <c:pt idx="1">
                  <c:v>R$5,00 - R$10,00/mês</c:v>
                </c:pt>
                <c:pt idx="2">
                  <c:v>R$10,00 - R$15,00/mês</c:v>
                </c:pt>
                <c:pt idx="3">
                  <c:v>R$15,00 - R$25,00/mês</c:v>
                </c:pt>
                <c:pt idx="4">
                  <c:v>+R$25,00/mês</c:v>
                </c:pt>
                <c:pt idx="5">
                  <c:v>Não pagaria</c:v>
                </c:pt>
              </c:strCache>
            </c:strRef>
          </c:cat>
          <c:val>
            <c:numRef>
              <c:f>quanto!$B$2:$B$7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4979-8530-34BD88B8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7332944"/>
        <c:axId val="795534432"/>
      </c:barChart>
      <c:catAx>
        <c:axId val="8073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534432"/>
        <c:crosses val="autoZero"/>
        <c:auto val="1"/>
        <c:lblAlgn val="ctr"/>
        <c:lblOffset val="100"/>
        <c:noMultiLvlLbl val="0"/>
      </c:catAx>
      <c:valAx>
        <c:axId val="7955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3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Banimento</a:t>
            </a:r>
            <a:r>
              <a:rPr lang="pt-BR" baseline="0"/>
              <a:t> de Ad-Blockers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2-49F3-A134-53839C6DB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2-49F3-A134-53839C6DB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2-49F3-A134-53839C6DB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2-49F3-A134-53839C6DB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banimento!$A$2:$A$5</c:f>
              <c:strCache>
                <c:ptCount val="4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  <c:pt idx="3">
                  <c:v>Não sabia</c:v>
                </c:pt>
              </c:strCache>
            </c:strRef>
          </c:cat>
          <c:val>
            <c:numRef>
              <c:f>banimento!$B$2:$B$5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1DC-B8FD-3743DD66A8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D-4D25-BA96-1DDA4D2F3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D-4D25-BA96-1DDA4D2F3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D-4D25-BA96-1DDA4D2F3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D-4D25-BA96-1DDA4D2F3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'nivel de escolaridade'!$A$2:$A$5</c:f>
              <c:strCache>
                <c:ptCount val="4"/>
                <c:pt idx="0">
                  <c:v>Ensino Fundamental Completo</c:v>
                </c:pt>
                <c:pt idx="1">
                  <c:v>Ensino Médio Completo</c:v>
                </c:pt>
                <c:pt idx="2">
                  <c:v>Ensino Superior Incompleto</c:v>
                </c:pt>
                <c:pt idx="3">
                  <c:v>Ensino Superior Completo</c:v>
                </c:pt>
              </c:strCache>
            </c:strRef>
          </c:cat>
          <c:val>
            <c:numRef>
              <c:f>'nivel de escolaridade'!$B$2:$B$5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42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784-9980-D7633069AC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ocupacao!$A$2:$A$5</c:f>
              <c:strCache>
                <c:ptCount val="4"/>
                <c:pt idx="0">
                  <c:v>Estudante</c:v>
                </c:pt>
                <c:pt idx="1">
                  <c:v>Estudante e estagiário(a)</c:v>
                </c:pt>
                <c:pt idx="2">
                  <c:v>Empregado(a) em tempo integral</c:v>
                </c:pt>
                <c:pt idx="3">
                  <c:v>Autônomo(a)</c:v>
                </c:pt>
              </c:strCache>
            </c:strRef>
          </c:cat>
          <c:val>
            <c:numRef>
              <c:f>ocupacao!$B$2:$B$5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E6A-A01C-6A70B37B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42496"/>
        <c:axId val="70202848"/>
      </c:barChart>
      <c:catAx>
        <c:axId val="73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02848"/>
        <c:crosses val="autoZero"/>
        <c:auto val="1"/>
        <c:lblAlgn val="ctr"/>
        <c:lblOffset val="100"/>
        <c:noMultiLvlLbl val="0"/>
      </c:catAx>
      <c:valAx>
        <c:axId val="70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Utiliza o 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C-47C0-8E00-FFEB008EF5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C-47C0-8E00-FFEB008EF528}"/>
              </c:ext>
            </c:extLst>
          </c:dPt>
          <c:dLbls>
            <c:dLbl>
              <c:idx val="0"/>
              <c:layout>
                <c:manualLayout>
                  <c:x val="2.7958971109863155E-3"/>
                  <c:y val="-0.41258254581418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C-47C0-8E00-FFEB008EF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C-47C0-8E00-FFEB008EF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'utiliza yt'!$A$2:$A$3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'utiliza yt'!$B$2:$B$3</c:f>
              <c:numCache>
                <c:formatCode>General</c:formatCode>
                <c:ptCount val="2"/>
                <c:pt idx="0">
                  <c:v>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7C0-8E00-FFEB008EF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de conteúdo consumido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 conteudo'!$A$12:$A$17</c:f>
              <c:strCache>
                <c:ptCount val="6"/>
                <c:pt idx="0">
                  <c:v>Shorts</c:v>
                </c:pt>
                <c:pt idx="1">
                  <c:v>Live streams</c:v>
                </c:pt>
                <c:pt idx="2">
                  <c:v>Vídeos</c:v>
                </c:pt>
                <c:pt idx="3">
                  <c:v>Podcasts</c:v>
                </c:pt>
                <c:pt idx="4">
                  <c:v>Músicas</c:v>
                </c:pt>
                <c:pt idx="5">
                  <c:v>Não consumo</c:v>
                </c:pt>
              </c:strCache>
            </c:strRef>
          </c:cat>
          <c:val>
            <c:numRef>
              <c:f>'tipo conteudo'!$B$2:$B$7</c:f>
              <c:numCache>
                <c:formatCode>General</c:formatCode>
                <c:ptCount val="6"/>
                <c:pt idx="0">
                  <c:v>19</c:v>
                </c:pt>
                <c:pt idx="1">
                  <c:v>8</c:v>
                </c:pt>
                <c:pt idx="2">
                  <c:v>55</c:v>
                </c:pt>
                <c:pt idx="3">
                  <c:v>11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328-8F2E-CFFCA259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64072"/>
        <c:axId val="378066696"/>
      </c:barChart>
      <c:catAx>
        <c:axId val="378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6696"/>
        <c:crosses val="autoZero"/>
        <c:auto val="1"/>
        <c:lblAlgn val="ctr"/>
        <c:lblOffset val="100"/>
        <c:noMultiLvlLbl val="0"/>
      </c:catAx>
      <c:valAx>
        <c:axId val="378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0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Serviço</a:t>
            </a:r>
            <a:r>
              <a:rPr lang="pt-BR" baseline="0"/>
              <a:t> assinado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 por servico'!$A$9:$A$12</c:f>
              <c:strCache>
                <c:ptCount val="4"/>
                <c:pt idx="0">
                  <c:v>YouTube Premium</c:v>
                </c:pt>
                <c:pt idx="1">
                  <c:v>YouTube Music Premium</c:v>
                </c:pt>
                <c:pt idx="2">
                  <c:v>Membro de canal</c:v>
                </c:pt>
                <c:pt idx="3">
                  <c:v>Não</c:v>
                </c:pt>
              </c:strCache>
            </c:strRef>
          </c:cat>
          <c:val>
            <c:numRef>
              <c:f>'paga por servico'!$B$2:$B$5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487-9D96-556343DA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509984"/>
        <c:axId val="513513264"/>
      </c:barChart>
      <c:catAx>
        <c:axId val="5135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13264"/>
        <c:crosses val="autoZero"/>
        <c:auto val="1"/>
        <c:lblAlgn val="ctr"/>
        <c:lblOffset val="100"/>
        <c:noMultiLvlLbl val="0"/>
      </c:catAx>
      <c:valAx>
        <c:axId val="513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3-4908-BA78-C42CE5A40F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3-4908-BA78-C42CE5A40F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3-4908-BA78-C42CE5A40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'preco justo'!$A$2:$A$4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</c:strCache>
            </c:strRef>
          </c:cat>
          <c:val>
            <c:numRef>
              <c:f>'preco justo'!$C$2:$C$4</c:f>
              <c:numCache>
                <c:formatCode>0%</c:formatCode>
                <c:ptCount val="3"/>
                <c:pt idx="0">
                  <c:v>0.32142857142857145</c:v>
                </c:pt>
                <c:pt idx="1">
                  <c:v>0.375</c:v>
                </c:pt>
                <c:pt idx="2">
                  <c:v>0.30357142857142855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F35-B969-4B9AE8A6C8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assinatura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E9-45D8-B68D-110326B93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9-45D8-B68D-110326B93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3C-4A05-8AA7-9E4FD918D8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3C-4A05-8AA7-9E4FD918D8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3C-4A05-8AA7-9E4FD918D8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3C-4A05-8AA7-9E4FD918D87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E9-45D8-B68D-110326B930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E9-45D8-B68D-110326B93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'tempo de assinatura'!$A$2:$A$7</c:f>
              <c:strCache>
                <c:ptCount val="6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  <c:pt idx="5">
                  <c:v>Não assino</c:v>
                </c:pt>
              </c:strCache>
            </c:strRef>
          </c:cat>
          <c:val>
            <c:numRef>
              <c:f>'tempo de assinatura'!$B$2:$B$7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5D8-B68D-110326B930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 de assinatura'!$A$2:$A$6</c:f>
              <c:strCache>
                <c:ptCount val="5"/>
                <c:pt idx="0">
                  <c:v>Menor que 1 mês</c:v>
                </c:pt>
                <c:pt idx="1">
                  <c:v>1 - 3 meses</c:v>
                </c:pt>
                <c:pt idx="2">
                  <c:v>3 - 6 meses</c:v>
                </c:pt>
                <c:pt idx="3">
                  <c:v>6 - 12 meses</c:v>
                </c:pt>
                <c:pt idx="4">
                  <c:v>+12 meses</c:v>
                </c:pt>
              </c:strCache>
            </c:strRef>
          </c:cat>
          <c:val>
            <c:numRef>
              <c:f>'tempo de assinatura'!$B$2:$B$6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E4D-BE1E-313A0D8F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860543"/>
        <c:axId val="687862463"/>
      </c:lineChart>
      <c:catAx>
        <c:axId val="6878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2463"/>
        <c:crosses val="autoZero"/>
        <c:auto val="1"/>
        <c:lblAlgn val="ctr"/>
        <c:lblOffset val="100"/>
        <c:noMultiLvlLbl val="0"/>
      </c:catAx>
      <c:valAx>
        <c:axId val="6878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8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Idade</a:t>
          </a:r>
        </a:p>
      </cx:txPr>
    </cx:title>
    <cx:plotArea>
      <cx:plotAreaRegion>
        <cx:series layoutId="clusteredColumn" uniqueId="{00000000-A1B0-4D0B-91BF-0B61FFC1A3B8}"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Horas assistidas semanalmente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Horas assistidas semanalmente</a:t>
          </a:r>
        </a:p>
      </cx:txPr>
    </cx:title>
    <cx:plotArea>
      <cx:plotAreaRegion>
        <cx:series layoutId="clusteredColumn" uniqueId="{00000000-144F-4934-A6FC-AA32FD6A02B3}">
          <cx:dataId val="0"/>
          <cx:layoutPr>
            <cx:aggregation/>
          </cx:layoutPr>
        </cx:series>
      </cx:plotAreaRegion>
      <cx:axis id="0">
        <cx:catScaling gapWidth="0.2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Quantidade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0</xdr:rowOff>
    </xdr:from>
    <xdr:to>
      <xdr:col>12</xdr:col>
      <xdr:colOff>319087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A79E77D-AF70-4D75-9783-681E41993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9912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19050</xdr:rowOff>
    </xdr:from>
    <xdr:to>
      <xdr:col>11</xdr:col>
      <xdr:colOff>23812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6881A5-3516-8173-E9C7-821BAE51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576262</xdr:colOff>
      <xdr:row>20</xdr:row>
      <xdr:rowOff>85725</xdr:rowOff>
    </xdr:from>
    <xdr:to>
      <xdr:col>9</xdr:col>
      <xdr:colOff>271462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184AF-AF14-7A4A-7380-48559BC7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66675</xdr:rowOff>
    </xdr:from>
    <xdr:to>
      <xdr:col>10</xdr:col>
      <xdr:colOff>338137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7DC8E-814F-D3F3-6D5A-4684503C9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0</xdr:rowOff>
    </xdr:from>
    <xdr:to>
      <xdr:col>10</xdr:col>
      <xdr:colOff>300037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9AB4C-E13E-10E1-C0F2-F49DAAA9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11565</xdr:colOff>
      <xdr:row>0</xdr:row>
      <xdr:rowOff>149679</xdr:rowOff>
    </xdr:from>
    <xdr:to>
      <xdr:col>10</xdr:col>
      <xdr:colOff>6803</xdr:colOff>
      <xdr:row>16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049E92-BC75-D626-B103-BA9A912C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1</xdr:row>
      <xdr:rowOff>38100</xdr:rowOff>
    </xdr:from>
    <xdr:to>
      <xdr:col>17</xdr:col>
      <xdr:colOff>76199</xdr:colOff>
      <xdr:row>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B7CC22-E78C-014E-3A18-7041B69E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104775</xdr:rowOff>
    </xdr:from>
    <xdr:to>
      <xdr:col>11</xdr:col>
      <xdr:colOff>419100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8E5539-73DB-515D-547D-FF16037FA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</xdr:colOff>
      <xdr:row>1</xdr:row>
      <xdr:rowOff>1618</xdr:rowOff>
    </xdr:from>
    <xdr:to>
      <xdr:col>13</xdr:col>
      <xdr:colOff>306687</xdr:colOff>
      <xdr:row>17</xdr:row>
      <xdr:rowOff>153838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EFD3D-607A-4941-886D-E0461C9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0</xdr:rowOff>
    </xdr:from>
    <xdr:to>
      <xdr:col>12</xdr:col>
      <xdr:colOff>223837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B9E62-129A-40A8-8D5E-D7143FF0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0</xdr:row>
      <xdr:rowOff>123825</xdr:rowOff>
    </xdr:from>
    <xdr:to>
      <xdr:col>11</xdr:col>
      <xdr:colOff>109537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E6C5D-5FB0-48B8-8F33-F7D703F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</xdr:row>
      <xdr:rowOff>123825</xdr:rowOff>
    </xdr:from>
    <xdr:to>
      <xdr:col>11</xdr:col>
      <xdr:colOff>61912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424A43-48BC-4D5E-962E-80026D16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</xdr:row>
      <xdr:rowOff>95250</xdr:rowOff>
    </xdr:from>
    <xdr:to>
      <xdr:col>13</xdr:col>
      <xdr:colOff>147637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B79A1B3-161B-45BD-8010-3E5CA8E3F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1012" y="257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</xdr:row>
      <xdr:rowOff>28575</xdr:rowOff>
    </xdr:from>
    <xdr:to>
      <xdr:col>10</xdr:col>
      <xdr:colOff>395287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B076E-D200-45E5-B0A6-1370B050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104775</xdr:rowOff>
    </xdr:from>
    <xdr:to>
      <xdr:col>10</xdr:col>
      <xdr:colOff>500062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97C1-987D-4885-A4F3-37D793A1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1</xdr:row>
      <xdr:rowOff>28575</xdr:rowOff>
    </xdr:from>
    <xdr:to>
      <xdr:col>11</xdr:col>
      <xdr:colOff>119062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F482-D555-4D92-BF97-0BB2F3E4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opLeftCell="F1"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 x14ac:dyDescent="0.2"/>
  <cols>
    <col min="1" max="1" width="18.85546875" customWidth="1"/>
    <col min="2" max="2" width="5.28515625" customWidth="1"/>
    <col min="3" max="3" width="8.42578125" customWidth="1"/>
    <col min="4" max="4" width="24.85546875" customWidth="1"/>
    <col min="5" max="5" width="25.42578125" customWidth="1"/>
    <col min="6" max="6" width="13.85546875" customWidth="1"/>
    <col min="7" max="7" width="49" customWidth="1"/>
    <col min="8" max="8" width="38.7109375" customWidth="1"/>
    <col min="9" max="9" width="43.28515625" customWidth="1"/>
    <col min="10" max="10" width="36.140625" customWidth="1"/>
    <col min="11" max="11" width="44.42578125" customWidth="1"/>
    <col min="12" max="12" width="63" customWidth="1"/>
    <col min="13" max="13" width="28.85546875" customWidth="1"/>
    <col min="14" max="14" width="52.28515625" customWidth="1"/>
    <col min="15" max="15" width="37.28515625" customWidth="1"/>
    <col min="16" max="16" width="49.140625" customWidth="1"/>
    <col min="17" max="22" width="18.8554687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45385.734142581015</v>
      </c>
      <c r="B2" s="1">
        <v>19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 t="s">
        <v>22</v>
      </c>
      <c r="N2" s="1" t="s">
        <v>22</v>
      </c>
      <c r="O2" s="1" t="s">
        <v>25</v>
      </c>
      <c r="P2" s="1" t="s">
        <v>19</v>
      </c>
    </row>
    <row r="3" spans="1:16" x14ac:dyDescent="0.2">
      <c r="A3" s="2">
        <v>45390.459459375001</v>
      </c>
      <c r="B3" s="3">
        <v>55</v>
      </c>
      <c r="C3" s="1" t="s">
        <v>16</v>
      </c>
      <c r="D3" s="1" t="s">
        <v>26</v>
      </c>
      <c r="E3" s="1" t="s">
        <v>27</v>
      </c>
      <c r="F3" s="1" t="s">
        <v>19</v>
      </c>
      <c r="G3" s="1" t="s">
        <v>28</v>
      </c>
      <c r="H3" s="1" t="s">
        <v>29</v>
      </c>
      <c r="I3" s="1" t="s">
        <v>22</v>
      </c>
      <c r="J3" s="1" t="s">
        <v>30</v>
      </c>
      <c r="K3" s="1" t="s">
        <v>23</v>
      </c>
      <c r="L3" s="1" t="s">
        <v>24</v>
      </c>
      <c r="M3" s="1" t="s">
        <v>31</v>
      </c>
      <c r="N3" s="1" t="s">
        <v>22</v>
      </c>
      <c r="O3" s="1" t="s">
        <v>25</v>
      </c>
      <c r="P3" s="1" t="s">
        <v>30</v>
      </c>
    </row>
    <row r="4" spans="1:16" x14ac:dyDescent="0.2">
      <c r="A4" s="2">
        <v>45390.801655509262</v>
      </c>
      <c r="B4" s="1">
        <v>22</v>
      </c>
      <c r="C4" s="1" t="s">
        <v>32</v>
      </c>
      <c r="D4" s="1" t="s">
        <v>17</v>
      </c>
      <c r="E4" s="1" t="s">
        <v>18</v>
      </c>
      <c r="F4" s="1" t="s">
        <v>19</v>
      </c>
      <c r="G4" s="1" t="s">
        <v>33</v>
      </c>
      <c r="H4" s="1" t="s">
        <v>34</v>
      </c>
      <c r="I4" s="1" t="s">
        <v>22</v>
      </c>
      <c r="J4" s="1" t="s">
        <v>22</v>
      </c>
      <c r="K4" s="1" t="s">
        <v>23</v>
      </c>
      <c r="L4" s="1" t="s">
        <v>24</v>
      </c>
      <c r="M4" s="1" t="s">
        <v>31</v>
      </c>
      <c r="N4" s="1" t="s">
        <v>22</v>
      </c>
      <c r="O4" s="1" t="s">
        <v>25</v>
      </c>
      <c r="P4" s="1" t="s">
        <v>22</v>
      </c>
    </row>
    <row r="5" spans="1:16" x14ac:dyDescent="0.2">
      <c r="A5" s="2">
        <v>45390.807127395834</v>
      </c>
      <c r="B5" s="1">
        <v>19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33</v>
      </c>
      <c r="H5" s="1" t="s">
        <v>29</v>
      </c>
      <c r="I5" s="1" t="s">
        <v>35</v>
      </c>
      <c r="J5" s="1" t="s">
        <v>22</v>
      </c>
      <c r="K5" s="1" t="s">
        <v>36</v>
      </c>
      <c r="L5" s="1" t="s">
        <v>35</v>
      </c>
      <c r="M5" s="1" t="s">
        <v>19</v>
      </c>
      <c r="N5" s="1" t="s">
        <v>22</v>
      </c>
      <c r="O5" s="1" t="s">
        <v>25</v>
      </c>
      <c r="P5" s="1" t="s">
        <v>19</v>
      </c>
    </row>
    <row r="6" spans="1:16" x14ac:dyDescent="0.2">
      <c r="A6" s="2">
        <v>45390.808099282411</v>
      </c>
      <c r="B6" s="1">
        <v>20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28</v>
      </c>
      <c r="H6" s="1" t="s">
        <v>29</v>
      </c>
      <c r="I6" s="1" t="s">
        <v>22</v>
      </c>
      <c r="J6" s="1" t="s">
        <v>19</v>
      </c>
      <c r="K6" s="1" t="s">
        <v>23</v>
      </c>
      <c r="L6" s="1" t="s">
        <v>24</v>
      </c>
      <c r="M6" s="1" t="s">
        <v>31</v>
      </c>
      <c r="N6" s="1" t="s">
        <v>22</v>
      </c>
      <c r="O6" s="1" t="s">
        <v>25</v>
      </c>
      <c r="P6" s="1" t="s">
        <v>19</v>
      </c>
    </row>
    <row r="7" spans="1:16" x14ac:dyDescent="0.2">
      <c r="A7" s="2">
        <v>45390.808165694441</v>
      </c>
      <c r="B7" s="1">
        <v>19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33</v>
      </c>
      <c r="H7" s="1" t="s">
        <v>29</v>
      </c>
      <c r="I7" s="1" t="s">
        <v>22</v>
      </c>
      <c r="J7" s="1" t="s">
        <v>19</v>
      </c>
      <c r="K7" s="1" t="s">
        <v>23</v>
      </c>
      <c r="L7" s="1" t="s">
        <v>37</v>
      </c>
      <c r="M7" s="1" t="s">
        <v>22</v>
      </c>
      <c r="N7" s="1" t="s">
        <v>22</v>
      </c>
      <c r="O7" s="1" t="s">
        <v>25</v>
      </c>
      <c r="P7" s="1" t="s">
        <v>22</v>
      </c>
    </row>
    <row r="8" spans="1:16" x14ac:dyDescent="0.2">
      <c r="A8" s="2">
        <v>45390.808431770834</v>
      </c>
      <c r="B8" s="1">
        <v>21</v>
      </c>
      <c r="C8" s="1" t="s">
        <v>16</v>
      </c>
      <c r="D8" s="1" t="s">
        <v>17</v>
      </c>
      <c r="E8" s="1" t="s">
        <v>38</v>
      </c>
      <c r="F8" s="1" t="s">
        <v>19</v>
      </c>
      <c r="G8" s="1" t="s">
        <v>33</v>
      </c>
      <c r="H8" s="1" t="s">
        <v>34</v>
      </c>
      <c r="I8" s="1" t="s">
        <v>35</v>
      </c>
      <c r="J8" s="1" t="s">
        <v>19</v>
      </c>
      <c r="K8" s="1" t="s">
        <v>39</v>
      </c>
      <c r="L8" s="1" t="s">
        <v>35</v>
      </c>
      <c r="M8" s="1" t="s">
        <v>19</v>
      </c>
      <c r="N8" s="1" t="s">
        <v>22</v>
      </c>
      <c r="O8" s="1" t="s">
        <v>25</v>
      </c>
      <c r="P8" s="1" t="s">
        <v>22</v>
      </c>
    </row>
    <row r="9" spans="1:16" x14ac:dyDescent="0.2">
      <c r="A9" s="2">
        <v>45390.808893159723</v>
      </c>
      <c r="B9" s="1">
        <v>20</v>
      </c>
      <c r="C9" s="1" t="s">
        <v>32</v>
      </c>
      <c r="D9" s="1" t="s">
        <v>17</v>
      </c>
      <c r="E9" s="1" t="s">
        <v>18</v>
      </c>
      <c r="F9" s="1" t="s">
        <v>19</v>
      </c>
      <c r="G9" s="1" t="s">
        <v>28</v>
      </c>
      <c r="H9" s="1" t="s">
        <v>40</v>
      </c>
      <c r="I9" s="1" t="s">
        <v>22</v>
      </c>
      <c r="J9" s="1" t="s">
        <v>30</v>
      </c>
      <c r="K9" s="1" t="s">
        <v>23</v>
      </c>
      <c r="L9" s="1" t="s">
        <v>24</v>
      </c>
      <c r="M9" s="1" t="s">
        <v>31</v>
      </c>
      <c r="N9" s="1" t="s">
        <v>22</v>
      </c>
      <c r="O9" s="1" t="s">
        <v>25</v>
      </c>
      <c r="P9" s="1" t="s">
        <v>41</v>
      </c>
    </row>
    <row r="10" spans="1:16" x14ac:dyDescent="0.2">
      <c r="A10" s="2">
        <v>45390.809271458333</v>
      </c>
      <c r="B10" s="1">
        <v>19</v>
      </c>
      <c r="C10" s="1" t="s">
        <v>32</v>
      </c>
      <c r="D10" s="1" t="s">
        <v>17</v>
      </c>
      <c r="E10" s="1" t="s">
        <v>38</v>
      </c>
      <c r="F10" s="1" t="s">
        <v>19</v>
      </c>
      <c r="G10" s="1" t="s">
        <v>20</v>
      </c>
      <c r="H10" s="1" t="s">
        <v>34</v>
      </c>
      <c r="I10" s="1" t="s">
        <v>22</v>
      </c>
      <c r="J10" s="1" t="s">
        <v>19</v>
      </c>
      <c r="K10" s="1" t="s">
        <v>23</v>
      </c>
      <c r="L10" s="1" t="s">
        <v>42</v>
      </c>
      <c r="M10" s="1" t="s">
        <v>22</v>
      </c>
      <c r="N10" s="1" t="s">
        <v>22</v>
      </c>
      <c r="O10" s="1" t="s">
        <v>25</v>
      </c>
      <c r="P10" s="1" t="s">
        <v>22</v>
      </c>
    </row>
    <row r="11" spans="1:16" x14ac:dyDescent="0.2">
      <c r="A11" s="2">
        <v>45390.811045474533</v>
      </c>
      <c r="B11" s="1">
        <v>24</v>
      </c>
      <c r="C11" s="1" t="s">
        <v>16</v>
      </c>
      <c r="D11" s="1" t="s">
        <v>17</v>
      </c>
      <c r="E11" s="1" t="s">
        <v>38</v>
      </c>
      <c r="F11" s="1" t="s">
        <v>19</v>
      </c>
      <c r="G11" s="1" t="s">
        <v>28</v>
      </c>
      <c r="H11" s="1" t="s">
        <v>43</v>
      </c>
      <c r="I11" s="1" t="s">
        <v>22</v>
      </c>
      <c r="J11" s="1" t="s">
        <v>22</v>
      </c>
      <c r="K11" s="1" t="s">
        <v>23</v>
      </c>
      <c r="L11" s="1" t="s">
        <v>44</v>
      </c>
      <c r="M11" s="1" t="s">
        <v>22</v>
      </c>
      <c r="N11" s="1" t="s">
        <v>22</v>
      </c>
      <c r="O11" s="1" t="s">
        <v>25</v>
      </c>
      <c r="P11" s="1" t="s">
        <v>41</v>
      </c>
    </row>
    <row r="12" spans="1:16" x14ac:dyDescent="0.2">
      <c r="A12" s="2">
        <v>45390.81343086806</v>
      </c>
      <c r="B12" s="1">
        <v>20</v>
      </c>
      <c r="C12" s="1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45</v>
      </c>
      <c r="I12" s="1" t="s">
        <v>35</v>
      </c>
      <c r="J12" s="1" t="s">
        <v>19</v>
      </c>
      <c r="K12" s="1" t="s">
        <v>36</v>
      </c>
      <c r="L12" s="1" t="s">
        <v>46</v>
      </c>
      <c r="M12" s="1" t="s">
        <v>19</v>
      </c>
      <c r="N12" s="1" t="s">
        <v>22</v>
      </c>
      <c r="O12" s="1" t="s">
        <v>25</v>
      </c>
      <c r="P12" s="1" t="s">
        <v>19</v>
      </c>
    </row>
    <row r="13" spans="1:16" x14ac:dyDescent="0.2">
      <c r="A13" s="2">
        <v>45390.814590439812</v>
      </c>
      <c r="B13" s="1">
        <v>20</v>
      </c>
      <c r="C13" s="1" t="s">
        <v>32</v>
      </c>
      <c r="D13" s="1" t="s">
        <v>47</v>
      </c>
      <c r="E13" s="1" t="s">
        <v>18</v>
      </c>
      <c r="F13" s="1" t="s">
        <v>19</v>
      </c>
      <c r="G13" s="1" t="s">
        <v>28</v>
      </c>
      <c r="H13" s="1" t="s">
        <v>29</v>
      </c>
      <c r="I13" s="1" t="s">
        <v>22</v>
      </c>
      <c r="J13" s="1" t="s">
        <v>30</v>
      </c>
      <c r="K13" s="1" t="s">
        <v>23</v>
      </c>
      <c r="L13" s="1" t="s">
        <v>24</v>
      </c>
      <c r="M13" s="1" t="s">
        <v>31</v>
      </c>
      <c r="N13" s="1" t="s">
        <v>22</v>
      </c>
      <c r="O13" s="1" t="s">
        <v>25</v>
      </c>
      <c r="P13" s="1" t="s">
        <v>22</v>
      </c>
    </row>
    <row r="14" spans="1:16" x14ac:dyDescent="0.2">
      <c r="A14" s="2">
        <v>45390.814863506945</v>
      </c>
      <c r="B14" s="1">
        <v>20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48</v>
      </c>
      <c r="H14" s="1" t="s">
        <v>21</v>
      </c>
      <c r="I14" s="1" t="s">
        <v>22</v>
      </c>
      <c r="J14" s="1" t="s">
        <v>19</v>
      </c>
      <c r="K14" s="1" t="s">
        <v>23</v>
      </c>
      <c r="L14" s="1" t="s">
        <v>24</v>
      </c>
      <c r="M14" s="1" t="s">
        <v>31</v>
      </c>
      <c r="N14" s="1" t="s">
        <v>19</v>
      </c>
      <c r="O14" s="1" t="s">
        <v>49</v>
      </c>
      <c r="P14" s="1" t="s">
        <v>22</v>
      </c>
    </row>
    <row r="15" spans="1:16" x14ac:dyDescent="0.2">
      <c r="A15" s="2">
        <v>45390.81486918981</v>
      </c>
      <c r="B15" s="1">
        <v>20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33</v>
      </c>
      <c r="H15" s="1" t="s">
        <v>21</v>
      </c>
      <c r="I15" s="1" t="s">
        <v>22</v>
      </c>
      <c r="J15" s="1" t="s">
        <v>22</v>
      </c>
      <c r="K15" s="1" t="s">
        <v>23</v>
      </c>
      <c r="L15" s="1" t="s">
        <v>42</v>
      </c>
      <c r="M15" s="1" t="s">
        <v>22</v>
      </c>
      <c r="N15" s="1" t="s">
        <v>22</v>
      </c>
      <c r="O15" s="1" t="s">
        <v>25</v>
      </c>
      <c r="P15" s="1" t="s">
        <v>22</v>
      </c>
    </row>
    <row r="16" spans="1:16" x14ac:dyDescent="0.2">
      <c r="A16" s="2">
        <v>45390.815115972218</v>
      </c>
      <c r="B16" s="1">
        <v>-3052</v>
      </c>
      <c r="C16" s="1" t="s">
        <v>16</v>
      </c>
      <c r="D16" s="1" t="s">
        <v>17</v>
      </c>
      <c r="E16" s="1" t="s">
        <v>18</v>
      </c>
      <c r="F16" s="1" t="s">
        <v>19</v>
      </c>
      <c r="G16" s="1" t="s">
        <v>33</v>
      </c>
      <c r="H16" s="1" t="s">
        <v>43</v>
      </c>
      <c r="I16" s="1" t="s">
        <v>22</v>
      </c>
      <c r="J16" s="1" t="s">
        <v>22</v>
      </c>
      <c r="K16" s="1" t="s">
        <v>23</v>
      </c>
      <c r="L16" s="1" t="s">
        <v>42</v>
      </c>
      <c r="M16" s="1" t="s">
        <v>22</v>
      </c>
      <c r="N16" s="1" t="s">
        <v>22</v>
      </c>
      <c r="O16" s="1" t="s">
        <v>25</v>
      </c>
      <c r="P16" s="1" t="s">
        <v>22</v>
      </c>
    </row>
    <row r="17" spans="1:16" x14ac:dyDescent="0.2">
      <c r="A17" s="2">
        <v>45390.816471944447</v>
      </c>
      <c r="B17" s="1">
        <v>20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33</v>
      </c>
      <c r="H17" s="1" t="s">
        <v>43</v>
      </c>
      <c r="I17" s="1" t="s">
        <v>22</v>
      </c>
      <c r="J17" s="1" t="s">
        <v>22</v>
      </c>
      <c r="K17" s="1" t="s">
        <v>23</v>
      </c>
      <c r="L17" s="1" t="s">
        <v>24</v>
      </c>
      <c r="M17" s="1" t="s">
        <v>31</v>
      </c>
      <c r="N17" s="1" t="s">
        <v>22</v>
      </c>
      <c r="O17" s="1" t="s">
        <v>25</v>
      </c>
      <c r="P17" s="1" t="s">
        <v>19</v>
      </c>
    </row>
    <row r="18" spans="1:16" x14ac:dyDescent="0.2">
      <c r="A18" s="2">
        <v>45390.816500000001</v>
      </c>
      <c r="B18" s="1">
        <v>24</v>
      </c>
      <c r="C18" s="1" t="s">
        <v>16</v>
      </c>
      <c r="D18" s="1" t="s">
        <v>26</v>
      </c>
      <c r="E18" s="1" t="s">
        <v>27</v>
      </c>
      <c r="F18" s="1" t="s">
        <v>19</v>
      </c>
      <c r="G18" s="1" t="s">
        <v>33</v>
      </c>
      <c r="H18" s="1" t="s">
        <v>43</v>
      </c>
      <c r="I18" s="1" t="s">
        <v>22</v>
      </c>
      <c r="J18" s="1" t="s">
        <v>19</v>
      </c>
      <c r="K18" s="1" t="s">
        <v>23</v>
      </c>
      <c r="L18" s="1" t="s">
        <v>37</v>
      </c>
      <c r="M18" s="1" t="s">
        <v>22</v>
      </c>
      <c r="N18" s="1" t="s">
        <v>22</v>
      </c>
      <c r="O18" s="1" t="s">
        <v>25</v>
      </c>
      <c r="P18" s="1" t="s">
        <v>30</v>
      </c>
    </row>
    <row r="19" spans="1:16" x14ac:dyDescent="0.2">
      <c r="A19" s="2">
        <v>45390.816712129628</v>
      </c>
      <c r="B19" s="1">
        <v>21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33</v>
      </c>
      <c r="H19" s="1" t="s">
        <v>34</v>
      </c>
      <c r="I19" s="1" t="s">
        <v>22</v>
      </c>
      <c r="J19" s="1" t="s">
        <v>22</v>
      </c>
      <c r="K19" s="1" t="s">
        <v>23</v>
      </c>
      <c r="L19" s="1" t="s">
        <v>24</v>
      </c>
      <c r="M19" s="1" t="s">
        <v>31</v>
      </c>
      <c r="N19" s="1" t="s">
        <v>22</v>
      </c>
      <c r="O19" s="1" t="s">
        <v>25</v>
      </c>
      <c r="P19" s="1" t="s">
        <v>19</v>
      </c>
    </row>
    <row r="20" spans="1:16" x14ac:dyDescent="0.2">
      <c r="A20" s="2">
        <v>45390.819684421294</v>
      </c>
      <c r="B20" s="1">
        <v>190</v>
      </c>
      <c r="C20" s="1" t="s">
        <v>16</v>
      </c>
      <c r="D20" s="1" t="s">
        <v>50</v>
      </c>
      <c r="E20" s="1" t="s">
        <v>51</v>
      </c>
      <c r="F20" s="1" t="s">
        <v>19</v>
      </c>
      <c r="G20" s="1" t="s">
        <v>20</v>
      </c>
      <c r="H20" s="1" t="s">
        <v>52</v>
      </c>
      <c r="I20" s="1" t="s">
        <v>22</v>
      </c>
      <c r="J20" s="1" t="s">
        <v>22</v>
      </c>
      <c r="K20" s="1" t="s">
        <v>23</v>
      </c>
      <c r="L20" s="1" t="s">
        <v>24</v>
      </c>
      <c r="M20" s="1" t="s">
        <v>31</v>
      </c>
      <c r="N20" s="1" t="s">
        <v>22</v>
      </c>
      <c r="O20" s="1" t="s">
        <v>25</v>
      </c>
      <c r="P20" s="1" t="s">
        <v>22</v>
      </c>
    </row>
    <row r="21" spans="1:16" x14ac:dyDescent="0.2">
      <c r="A21" s="2">
        <v>45390.820125092592</v>
      </c>
      <c r="B21" s="1">
        <v>21</v>
      </c>
      <c r="C21" s="1" t="s">
        <v>16</v>
      </c>
      <c r="D21" s="1" t="s">
        <v>17</v>
      </c>
      <c r="E21" s="1" t="s">
        <v>18</v>
      </c>
      <c r="F21" s="1" t="s">
        <v>19</v>
      </c>
      <c r="G21" s="1" t="s">
        <v>48</v>
      </c>
      <c r="H21" s="1" t="s">
        <v>29</v>
      </c>
      <c r="I21" s="1" t="s">
        <v>22</v>
      </c>
      <c r="J21" s="1" t="s">
        <v>30</v>
      </c>
      <c r="K21" s="1" t="s">
        <v>23</v>
      </c>
      <c r="L21" s="1" t="s">
        <v>53</v>
      </c>
      <c r="M21" s="1" t="s">
        <v>22</v>
      </c>
      <c r="N21" s="1" t="s">
        <v>19</v>
      </c>
      <c r="O21" s="1" t="s">
        <v>54</v>
      </c>
      <c r="P21" s="1" t="s">
        <v>22</v>
      </c>
    </row>
    <row r="22" spans="1:16" x14ac:dyDescent="0.2">
      <c r="A22" s="2">
        <v>45390.820605196757</v>
      </c>
      <c r="B22" s="1">
        <v>18</v>
      </c>
      <c r="C22" s="1" t="s">
        <v>16</v>
      </c>
      <c r="D22" s="1" t="s">
        <v>17</v>
      </c>
      <c r="E22" s="1" t="s">
        <v>38</v>
      </c>
      <c r="F22" s="1" t="s">
        <v>19</v>
      </c>
      <c r="G22" s="1" t="s">
        <v>33</v>
      </c>
      <c r="H22" s="1" t="s">
        <v>52</v>
      </c>
      <c r="I22" s="1" t="s">
        <v>55</v>
      </c>
      <c r="J22" s="1" t="s">
        <v>19</v>
      </c>
      <c r="K22" s="1" t="s">
        <v>36</v>
      </c>
      <c r="L22" s="1" t="s">
        <v>35</v>
      </c>
      <c r="M22" s="1" t="s">
        <v>19</v>
      </c>
      <c r="N22" s="1" t="s">
        <v>19</v>
      </c>
      <c r="O22" s="1" t="s">
        <v>49</v>
      </c>
      <c r="P22" s="1" t="s">
        <v>19</v>
      </c>
    </row>
    <row r="23" spans="1:16" x14ac:dyDescent="0.2">
      <c r="A23" s="2">
        <v>45390.822525023148</v>
      </c>
      <c r="B23" s="1">
        <v>21</v>
      </c>
      <c r="C23" s="1" t="s">
        <v>16</v>
      </c>
      <c r="D23" s="1" t="s">
        <v>17</v>
      </c>
      <c r="E23" s="1" t="s">
        <v>38</v>
      </c>
      <c r="F23" s="1" t="s">
        <v>19</v>
      </c>
      <c r="G23" s="1" t="s">
        <v>20</v>
      </c>
      <c r="H23" s="1" t="s">
        <v>56</v>
      </c>
      <c r="I23" s="1" t="s">
        <v>22</v>
      </c>
      <c r="J23" s="1" t="s">
        <v>19</v>
      </c>
      <c r="K23" s="1" t="s">
        <v>23</v>
      </c>
      <c r="L23" s="1" t="s">
        <v>24</v>
      </c>
      <c r="M23" s="1" t="s">
        <v>31</v>
      </c>
      <c r="N23" s="1" t="s">
        <v>22</v>
      </c>
      <c r="O23" s="1" t="s">
        <v>25</v>
      </c>
      <c r="P23" s="1" t="s">
        <v>19</v>
      </c>
    </row>
    <row r="24" spans="1:16" x14ac:dyDescent="0.2">
      <c r="A24" s="2">
        <v>45390.824583935188</v>
      </c>
      <c r="B24" s="1">
        <v>19</v>
      </c>
      <c r="C24" s="1" t="s">
        <v>32</v>
      </c>
      <c r="D24" s="1" t="s">
        <v>17</v>
      </c>
      <c r="E24" s="1" t="s">
        <v>18</v>
      </c>
      <c r="F24" s="1" t="s">
        <v>19</v>
      </c>
      <c r="G24" s="1" t="s">
        <v>28</v>
      </c>
      <c r="H24" s="1" t="s">
        <v>34</v>
      </c>
      <c r="I24" s="1" t="s">
        <v>22</v>
      </c>
      <c r="J24" s="1" t="s">
        <v>30</v>
      </c>
      <c r="K24" s="1" t="s">
        <v>23</v>
      </c>
      <c r="L24" s="1" t="s">
        <v>24</v>
      </c>
      <c r="M24" s="1" t="s">
        <v>31</v>
      </c>
      <c r="N24" s="1" t="s">
        <v>22</v>
      </c>
      <c r="O24" s="1" t="s">
        <v>25</v>
      </c>
      <c r="P24" s="1" t="s">
        <v>22</v>
      </c>
    </row>
    <row r="25" spans="1:16" x14ac:dyDescent="0.2">
      <c r="A25" s="2">
        <v>45390.828169548608</v>
      </c>
      <c r="B25" s="1">
        <v>19</v>
      </c>
      <c r="C25" s="1" t="s">
        <v>32</v>
      </c>
      <c r="D25" s="1" t="s">
        <v>57</v>
      </c>
      <c r="E25" s="1" t="s">
        <v>18</v>
      </c>
      <c r="F25" s="1" t="s">
        <v>19</v>
      </c>
      <c r="G25" s="1" t="s">
        <v>28</v>
      </c>
      <c r="H25" s="1" t="s">
        <v>58</v>
      </c>
      <c r="I25" s="1" t="s">
        <v>22</v>
      </c>
      <c r="J25" s="1" t="s">
        <v>22</v>
      </c>
      <c r="K25" s="1" t="s">
        <v>23</v>
      </c>
      <c r="L25" s="1" t="s">
        <v>24</v>
      </c>
      <c r="M25" s="1" t="s">
        <v>31</v>
      </c>
      <c r="N25" s="1" t="s">
        <v>22</v>
      </c>
      <c r="O25" s="1" t="s">
        <v>54</v>
      </c>
      <c r="P25" s="1" t="s">
        <v>22</v>
      </c>
    </row>
    <row r="26" spans="1:16" x14ac:dyDescent="0.2">
      <c r="A26" s="2">
        <v>45390.831629733795</v>
      </c>
      <c r="B26" s="1">
        <v>19</v>
      </c>
      <c r="C26" s="1" t="s">
        <v>32</v>
      </c>
      <c r="D26" s="1" t="s">
        <v>17</v>
      </c>
      <c r="E26" s="1" t="s">
        <v>18</v>
      </c>
      <c r="F26" s="1" t="s">
        <v>19</v>
      </c>
      <c r="G26" s="1" t="s">
        <v>33</v>
      </c>
      <c r="H26" s="1" t="s">
        <v>52</v>
      </c>
      <c r="I26" s="1" t="s">
        <v>22</v>
      </c>
      <c r="J26" s="1" t="s">
        <v>19</v>
      </c>
      <c r="K26" s="1" t="s">
        <v>23</v>
      </c>
      <c r="L26" s="1" t="s">
        <v>24</v>
      </c>
      <c r="M26" s="1" t="s">
        <v>31</v>
      </c>
      <c r="N26" s="1" t="s">
        <v>22</v>
      </c>
      <c r="O26" s="1" t="s">
        <v>25</v>
      </c>
      <c r="P26" s="1" t="s">
        <v>22</v>
      </c>
    </row>
    <row r="27" spans="1:16" x14ac:dyDescent="0.2">
      <c r="A27" s="2">
        <v>45390.834871168983</v>
      </c>
      <c r="B27" s="1">
        <v>25</v>
      </c>
      <c r="C27" s="1" t="s">
        <v>16</v>
      </c>
      <c r="D27" s="1" t="s">
        <v>26</v>
      </c>
      <c r="E27" s="1" t="s">
        <v>59</v>
      </c>
      <c r="F27" s="1" t="s">
        <v>19</v>
      </c>
      <c r="G27" s="1" t="s">
        <v>20</v>
      </c>
      <c r="H27" s="1" t="s">
        <v>34</v>
      </c>
      <c r="I27" s="1" t="s">
        <v>22</v>
      </c>
      <c r="J27" s="1" t="s">
        <v>30</v>
      </c>
      <c r="K27" s="1" t="s">
        <v>23</v>
      </c>
      <c r="L27" s="1" t="s">
        <v>44</v>
      </c>
      <c r="M27" s="1" t="s">
        <v>22</v>
      </c>
      <c r="N27" s="1" t="s">
        <v>22</v>
      </c>
      <c r="O27" s="1" t="s">
        <v>25</v>
      </c>
      <c r="P27" s="1" t="s">
        <v>22</v>
      </c>
    </row>
    <row r="28" spans="1:16" x14ac:dyDescent="0.2">
      <c r="A28" s="2">
        <v>45390.836184050924</v>
      </c>
      <c r="B28" s="1">
        <v>19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33</v>
      </c>
      <c r="H28" s="1" t="s">
        <v>21</v>
      </c>
      <c r="I28" s="1" t="s">
        <v>22</v>
      </c>
      <c r="J28" s="1" t="s">
        <v>22</v>
      </c>
      <c r="K28" s="1" t="s">
        <v>23</v>
      </c>
      <c r="L28" s="1" t="s">
        <v>24</v>
      </c>
      <c r="M28" s="1" t="s">
        <v>31</v>
      </c>
      <c r="N28" s="1" t="s">
        <v>22</v>
      </c>
      <c r="O28" s="1" t="s">
        <v>25</v>
      </c>
      <c r="P28" s="1" t="s">
        <v>22</v>
      </c>
    </row>
    <row r="29" spans="1:16" x14ac:dyDescent="0.2">
      <c r="A29" s="2">
        <v>45390.86686707176</v>
      </c>
      <c r="B29" s="1">
        <v>28</v>
      </c>
      <c r="C29" s="1" t="s">
        <v>32</v>
      </c>
      <c r="D29" s="1" t="s">
        <v>26</v>
      </c>
      <c r="E29" s="1" t="s">
        <v>27</v>
      </c>
      <c r="F29" s="1" t="s">
        <v>19</v>
      </c>
      <c r="G29" s="1" t="s">
        <v>33</v>
      </c>
      <c r="H29" s="1" t="s">
        <v>34</v>
      </c>
      <c r="I29" s="1" t="s">
        <v>22</v>
      </c>
      <c r="J29" s="1" t="s">
        <v>30</v>
      </c>
      <c r="K29" s="1" t="s">
        <v>23</v>
      </c>
      <c r="L29" s="1" t="s">
        <v>42</v>
      </c>
      <c r="M29" s="1" t="s">
        <v>22</v>
      </c>
      <c r="N29" s="1" t="s">
        <v>22</v>
      </c>
      <c r="O29" s="1" t="s">
        <v>25</v>
      </c>
      <c r="P29" s="1" t="s">
        <v>41</v>
      </c>
    </row>
    <row r="30" spans="1:16" x14ac:dyDescent="0.2">
      <c r="A30" s="2">
        <v>45390.87331210648</v>
      </c>
      <c r="B30" s="1">
        <v>29</v>
      </c>
      <c r="C30" s="1" t="s">
        <v>16</v>
      </c>
      <c r="D30" s="1" t="s">
        <v>26</v>
      </c>
      <c r="E30" s="1" t="s">
        <v>27</v>
      </c>
      <c r="F30" s="1" t="s">
        <v>19</v>
      </c>
      <c r="G30" s="1" t="s">
        <v>28</v>
      </c>
      <c r="H30" s="1" t="s">
        <v>29</v>
      </c>
      <c r="I30" s="1" t="s">
        <v>22</v>
      </c>
      <c r="J30" s="1" t="s">
        <v>22</v>
      </c>
      <c r="K30" s="1" t="s">
        <v>23</v>
      </c>
      <c r="L30" s="1" t="s">
        <v>44</v>
      </c>
      <c r="M30" s="1" t="s">
        <v>22</v>
      </c>
      <c r="N30" s="1" t="s">
        <v>22</v>
      </c>
      <c r="O30" s="1" t="s">
        <v>25</v>
      </c>
      <c r="P30" s="1" t="s">
        <v>19</v>
      </c>
    </row>
    <row r="31" spans="1:16" x14ac:dyDescent="0.2">
      <c r="A31" s="2">
        <v>45390.876388923614</v>
      </c>
      <c r="B31" s="1">
        <v>20</v>
      </c>
      <c r="C31" s="1" t="s">
        <v>16</v>
      </c>
      <c r="D31" s="1" t="s">
        <v>17</v>
      </c>
      <c r="E31" s="1" t="s">
        <v>38</v>
      </c>
      <c r="F31" s="1" t="s">
        <v>19</v>
      </c>
      <c r="G31" s="1" t="s">
        <v>33</v>
      </c>
      <c r="H31" s="1" t="s">
        <v>21</v>
      </c>
      <c r="I31" s="1" t="s">
        <v>22</v>
      </c>
      <c r="J31" s="1" t="s">
        <v>30</v>
      </c>
      <c r="K31" s="1" t="s">
        <v>23</v>
      </c>
      <c r="L31" s="1" t="s">
        <v>37</v>
      </c>
      <c r="M31" s="1" t="s">
        <v>22</v>
      </c>
      <c r="N31" s="1" t="s">
        <v>22</v>
      </c>
      <c r="O31" s="1" t="s">
        <v>25</v>
      </c>
      <c r="P31" s="1" t="s">
        <v>22</v>
      </c>
    </row>
    <row r="32" spans="1:16" x14ac:dyDescent="0.2">
      <c r="A32" s="2">
        <v>45390.93863822917</v>
      </c>
      <c r="B32" s="1">
        <v>20</v>
      </c>
      <c r="C32" s="1" t="s">
        <v>16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56</v>
      </c>
      <c r="I32" s="1" t="s">
        <v>35</v>
      </c>
      <c r="J32" s="1" t="s">
        <v>19</v>
      </c>
      <c r="K32" s="1" t="s">
        <v>36</v>
      </c>
      <c r="L32" s="1" t="s">
        <v>35</v>
      </c>
      <c r="M32" s="1" t="s">
        <v>19</v>
      </c>
      <c r="N32" s="1" t="s">
        <v>22</v>
      </c>
      <c r="O32" s="1" t="s">
        <v>25</v>
      </c>
      <c r="P32" s="1" t="s">
        <v>19</v>
      </c>
    </row>
    <row r="33" spans="1:16" x14ac:dyDescent="0.2">
      <c r="A33" s="2">
        <v>45390.948422881949</v>
      </c>
      <c r="B33" s="1">
        <v>22</v>
      </c>
      <c r="C33" s="1" t="s">
        <v>16</v>
      </c>
      <c r="D33" s="1" t="s">
        <v>17</v>
      </c>
      <c r="E33" s="1" t="s">
        <v>38</v>
      </c>
      <c r="F33" s="1" t="s">
        <v>19</v>
      </c>
      <c r="G33" s="1" t="s">
        <v>20</v>
      </c>
      <c r="H33" s="1" t="s">
        <v>52</v>
      </c>
      <c r="I33" s="1" t="s">
        <v>35</v>
      </c>
      <c r="J33" s="1" t="s">
        <v>19</v>
      </c>
      <c r="K33" s="1" t="s">
        <v>36</v>
      </c>
      <c r="L33" s="1" t="s">
        <v>24</v>
      </c>
      <c r="M33" s="1" t="s">
        <v>31</v>
      </c>
      <c r="N33" s="1" t="s">
        <v>22</v>
      </c>
      <c r="O33" s="1" t="s">
        <v>25</v>
      </c>
      <c r="P33" s="1" t="s">
        <v>19</v>
      </c>
    </row>
    <row r="34" spans="1:16" x14ac:dyDescent="0.2">
      <c r="A34" s="2">
        <v>45391.264403865745</v>
      </c>
      <c r="B34" s="1">
        <v>20</v>
      </c>
      <c r="C34" s="1" t="s">
        <v>32</v>
      </c>
      <c r="D34" s="1" t="s">
        <v>17</v>
      </c>
      <c r="E34" s="1" t="s">
        <v>18</v>
      </c>
      <c r="F34" s="1" t="s">
        <v>19</v>
      </c>
      <c r="G34" s="1" t="s">
        <v>33</v>
      </c>
      <c r="H34" s="1" t="s">
        <v>43</v>
      </c>
      <c r="I34" s="1" t="s">
        <v>22</v>
      </c>
      <c r="J34" s="1" t="s">
        <v>30</v>
      </c>
      <c r="K34" s="1" t="s">
        <v>23</v>
      </c>
      <c r="L34" s="1" t="s">
        <v>44</v>
      </c>
      <c r="M34" s="1" t="s">
        <v>22</v>
      </c>
      <c r="N34" s="1" t="s">
        <v>22</v>
      </c>
      <c r="O34" s="1" t="s">
        <v>25</v>
      </c>
      <c r="P34" s="1" t="s">
        <v>41</v>
      </c>
    </row>
    <row r="35" spans="1:16" x14ac:dyDescent="0.2">
      <c r="A35" s="2">
        <v>45391.384265011569</v>
      </c>
      <c r="B35" s="1">
        <v>20</v>
      </c>
      <c r="C35" s="1" t="s">
        <v>32</v>
      </c>
      <c r="D35" s="1" t="s">
        <v>17</v>
      </c>
      <c r="E35" s="1" t="s">
        <v>18</v>
      </c>
      <c r="F35" s="1" t="s">
        <v>19</v>
      </c>
      <c r="G35" s="1" t="s">
        <v>28</v>
      </c>
      <c r="H35" s="1" t="s">
        <v>43</v>
      </c>
      <c r="I35" s="1" t="s">
        <v>22</v>
      </c>
      <c r="J35" s="1" t="s">
        <v>30</v>
      </c>
      <c r="K35" s="1" t="s">
        <v>23</v>
      </c>
      <c r="L35" s="1" t="s">
        <v>24</v>
      </c>
      <c r="M35" s="1" t="s">
        <v>31</v>
      </c>
      <c r="N35" s="1" t="s">
        <v>22</v>
      </c>
      <c r="O35" s="1" t="s">
        <v>25</v>
      </c>
      <c r="P35" s="1" t="s">
        <v>19</v>
      </c>
    </row>
    <row r="36" spans="1:16" x14ac:dyDescent="0.2">
      <c r="A36" s="2">
        <v>45391.566237407409</v>
      </c>
      <c r="B36" s="1">
        <v>22</v>
      </c>
      <c r="C36" s="1" t="s">
        <v>32</v>
      </c>
      <c r="D36" s="1" t="s">
        <v>17</v>
      </c>
      <c r="E36" s="1" t="s">
        <v>18</v>
      </c>
      <c r="F36" s="1" t="s">
        <v>19</v>
      </c>
      <c r="G36" s="1" t="s">
        <v>33</v>
      </c>
      <c r="H36" s="1" t="s">
        <v>34</v>
      </c>
      <c r="I36" s="1" t="s">
        <v>22</v>
      </c>
      <c r="J36" s="1" t="s">
        <v>22</v>
      </c>
      <c r="K36" s="1" t="s">
        <v>23</v>
      </c>
      <c r="L36" s="1" t="s">
        <v>24</v>
      </c>
      <c r="M36" s="1" t="s">
        <v>31</v>
      </c>
      <c r="N36" s="1" t="s">
        <v>22</v>
      </c>
      <c r="O36" s="1" t="s">
        <v>25</v>
      </c>
      <c r="P36" s="1" t="s">
        <v>22</v>
      </c>
    </row>
    <row r="37" spans="1:16" x14ac:dyDescent="0.2">
      <c r="A37" s="2">
        <v>45391.628021956014</v>
      </c>
      <c r="B37" s="1">
        <v>22</v>
      </c>
      <c r="C37" s="1" t="s">
        <v>16</v>
      </c>
      <c r="D37" s="1" t="s">
        <v>17</v>
      </c>
      <c r="E37" s="1" t="s">
        <v>18</v>
      </c>
      <c r="F37" s="1" t="s">
        <v>19</v>
      </c>
      <c r="G37" s="1" t="s">
        <v>33</v>
      </c>
      <c r="H37" s="1" t="s">
        <v>29</v>
      </c>
      <c r="I37" s="1" t="s">
        <v>35</v>
      </c>
      <c r="J37" s="1" t="s">
        <v>19</v>
      </c>
      <c r="K37" s="1" t="s">
        <v>36</v>
      </c>
      <c r="L37" s="1" t="s">
        <v>60</v>
      </c>
      <c r="M37" s="1" t="s">
        <v>22</v>
      </c>
      <c r="N37" s="1" t="s">
        <v>22</v>
      </c>
      <c r="O37" s="1" t="s">
        <v>25</v>
      </c>
      <c r="P37" s="1" t="s">
        <v>22</v>
      </c>
    </row>
    <row r="38" spans="1:16" x14ac:dyDescent="0.2">
      <c r="A38" s="2">
        <v>45391.754847766206</v>
      </c>
      <c r="B38" s="1">
        <v>20</v>
      </c>
      <c r="C38" s="1" t="s">
        <v>16</v>
      </c>
      <c r="D38" s="1" t="s">
        <v>17</v>
      </c>
      <c r="E38" s="1" t="s">
        <v>38</v>
      </c>
      <c r="F38" s="1" t="s">
        <v>19</v>
      </c>
      <c r="G38" s="1" t="s">
        <v>48</v>
      </c>
      <c r="H38" s="1" t="s">
        <v>61</v>
      </c>
      <c r="I38" s="1" t="s">
        <v>62</v>
      </c>
      <c r="J38" s="1" t="s">
        <v>22</v>
      </c>
      <c r="K38" s="1" t="s">
        <v>63</v>
      </c>
      <c r="L38" s="1" t="s">
        <v>42</v>
      </c>
      <c r="M38" s="1" t="s">
        <v>22</v>
      </c>
      <c r="N38" s="1" t="s">
        <v>19</v>
      </c>
      <c r="O38" s="1" t="s">
        <v>64</v>
      </c>
      <c r="P38" s="1" t="s">
        <v>22</v>
      </c>
    </row>
    <row r="39" spans="1:16" x14ac:dyDescent="0.2">
      <c r="A39" s="2">
        <v>45399.256535497683</v>
      </c>
      <c r="B39" s="1">
        <v>18</v>
      </c>
      <c r="C39" s="1" t="s">
        <v>16</v>
      </c>
      <c r="D39" s="1" t="s">
        <v>47</v>
      </c>
      <c r="E39" s="1" t="s">
        <v>18</v>
      </c>
      <c r="F39" s="1" t="s">
        <v>19</v>
      </c>
      <c r="G39" s="1" t="s">
        <v>33</v>
      </c>
      <c r="H39" s="1" t="s">
        <v>34</v>
      </c>
      <c r="I39" s="1" t="s">
        <v>22</v>
      </c>
      <c r="J39" s="1" t="s">
        <v>19</v>
      </c>
      <c r="K39" s="1" t="s">
        <v>23</v>
      </c>
      <c r="L39" s="1" t="s">
        <v>65</v>
      </c>
      <c r="M39" s="1" t="s">
        <v>22</v>
      </c>
      <c r="N39" s="1" t="s">
        <v>22</v>
      </c>
      <c r="O39" s="1" t="s">
        <v>49</v>
      </c>
      <c r="P39" s="1" t="s">
        <v>22</v>
      </c>
    </row>
    <row r="40" spans="1:16" x14ac:dyDescent="0.2">
      <c r="A40" s="2">
        <v>45399.26235149306</v>
      </c>
      <c r="B40" s="1">
        <v>18</v>
      </c>
      <c r="C40" s="1" t="s">
        <v>32</v>
      </c>
      <c r="D40" s="1" t="s">
        <v>47</v>
      </c>
      <c r="E40" s="1" t="s">
        <v>18</v>
      </c>
      <c r="F40" s="1" t="s">
        <v>19</v>
      </c>
      <c r="G40" s="1" t="s">
        <v>28</v>
      </c>
      <c r="H40" s="1" t="s">
        <v>66</v>
      </c>
      <c r="I40" s="1" t="s">
        <v>22</v>
      </c>
      <c r="J40" s="1" t="s">
        <v>22</v>
      </c>
      <c r="K40" s="1" t="s">
        <v>23</v>
      </c>
      <c r="L40" s="1" t="s">
        <v>24</v>
      </c>
      <c r="M40" s="1" t="s">
        <v>31</v>
      </c>
      <c r="N40" s="1" t="s">
        <v>19</v>
      </c>
      <c r="O40" s="1" t="s">
        <v>54</v>
      </c>
      <c r="P40" s="1" t="s">
        <v>41</v>
      </c>
    </row>
    <row r="41" spans="1:16" x14ac:dyDescent="0.2">
      <c r="A41" s="2">
        <v>45399.267404699072</v>
      </c>
      <c r="B41" s="1">
        <v>19</v>
      </c>
      <c r="C41" s="1" t="s">
        <v>32</v>
      </c>
      <c r="D41" s="1" t="s">
        <v>17</v>
      </c>
      <c r="E41" s="1" t="s">
        <v>18</v>
      </c>
      <c r="F41" s="1" t="s">
        <v>19</v>
      </c>
      <c r="G41" s="1" t="s">
        <v>33</v>
      </c>
      <c r="H41" s="1" t="s">
        <v>52</v>
      </c>
      <c r="I41" s="1" t="s">
        <v>22</v>
      </c>
      <c r="J41" s="1" t="s">
        <v>22</v>
      </c>
      <c r="K41" s="1" t="s">
        <v>23</v>
      </c>
      <c r="L41" s="1" t="s">
        <v>24</v>
      </c>
      <c r="M41" s="1" t="s">
        <v>31</v>
      </c>
      <c r="N41" s="1" t="s">
        <v>22</v>
      </c>
      <c r="O41" s="1" t="s">
        <v>25</v>
      </c>
      <c r="P41" s="1" t="s">
        <v>22</v>
      </c>
    </row>
    <row r="42" spans="1:16" x14ac:dyDescent="0.2">
      <c r="A42" s="2">
        <v>45399.268568460648</v>
      </c>
      <c r="B42" s="1">
        <v>20</v>
      </c>
      <c r="C42" s="1" t="s">
        <v>32</v>
      </c>
      <c r="D42" s="1" t="s">
        <v>17</v>
      </c>
      <c r="E42" s="1" t="s">
        <v>18</v>
      </c>
      <c r="F42" s="1" t="s">
        <v>19</v>
      </c>
      <c r="G42" s="1" t="s">
        <v>28</v>
      </c>
      <c r="H42" s="1" t="s">
        <v>67</v>
      </c>
      <c r="I42" s="1" t="s">
        <v>22</v>
      </c>
      <c r="J42" s="1" t="s">
        <v>30</v>
      </c>
      <c r="K42" s="1" t="s">
        <v>23</v>
      </c>
      <c r="L42" s="1" t="s">
        <v>24</v>
      </c>
      <c r="M42" s="1" t="s">
        <v>31</v>
      </c>
      <c r="N42" s="1" t="s">
        <v>22</v>
      </c>
      <c r="O42" s="1" t="s">
        <v>25</v>
      </c>
      <c r="P42" s="1" t="s">
        <v>30</v>
      </c>
    </row>
    <row r="43" spans="1:16" x14ac:dyDescent="0.2">
      <c r="A43" s="2">
        <v>45399.268680648151</v>
      </c>
      <c r="B43" s="1">
        <v>19</v>
      </c>
      <c r="C43" s="1" t="s">
        <v>32</v>
      </c>
      <c r="D43" s="1" t="s">
        <v>47</v>
      </c>
      <c r="E43" s="1" t="s">
        <v>18</v>
      </c>
      <c r="F43" s="1" t="s">
        <v>19</v>
      </c>
      <c r="G43" s="1" t="s">
        <v>28</v>
      </c>
      <c r="H43" s="1" t="s">
        <v>40</v>
      </c>
      <c r="I43" s="1" t="s">
        <v>22</v>
      </c>
      <c r="J43" s="1" t="s">
        <v>22</v>
      </c>
      <c r="K43" s="1" t="s">
        <v>23</v>
      </c>
      <c r="L43" s="1" t="s">
        <v>24</v>
      </c>
      <c r="M43" s="1" t="s">
        <v>31</v>
      </c>
      <c r="N43" s="1" t="s">
        <v>19</v>
      </c>
      <c r="O43" s="1" t="s">
        <v>49</v>
      </c>
      <c r="P43" s="1" t="s">
        <v>30</v>
      </c>
    </row>
    <row r="44" spans="1:16" x14ac:dyDescent="0.2">
      <c r="A44" s="2">
        <v>45399.296448379631</v>
      </c>
      <c r="B44" s="1">
        <v>18</v>
      </c>
      <c r="C44" s="1" t="s">
        <v>32</v>
      </c>
      <c r="D44" s="1" t="s">
        <v>47</v>
      </c>
      <c r="E44" s="1" t="s">
        <v>18</v>
      </c>
      <c r="F44" s="1" t="s">
        <v>19</v>
      </c>
      <c r="G44" s="1" t="s">
        <v>68</v>
      </c>
      <c r="H44" s="1" t="s">
        <v>29</v>
      </c>
      <c r="I44" s="1" t="s">
        <v>22</v>
      </c>
      <c r="J44" s="1" t="s">
        <v>19</v>
      </c>
      <c r="K44" s="1" t="s">
        <v>23</v>
      </c>
      <c r="L44" s="1" t="s">
        <v>42</v>
      </c>
      <c r="M44" s="1" t="s">
        <v>22</v>
      </c>
      <c r="N44" s="1" t="s">
        <v>22</v>
      </c>
      <c r="O44" s="1" t="s">
        <v>25</v>
      </c>
      <c r="P44" s="1" t="s">
        <v>22</v>
      </c>
    </row>
    <row r="45" spans="1:16" x14ac:dyDescent="0.2">
      <c r="A45" s="2">
        <v>45399.316600069447</v>
      </c>
      <c r="B45" s="1">
        <v>22</v>
      </c>
      <c r="C45" s="1" t="s">
        <v>69</v>
      </c>
      <c r="D45" s="1" t="s">
        <v>17</v>
      </c>
      <c r="E45" s="1" t="s">
        <v>18</v>
      </c>
      <c r="F45" s="1" t="s">
        <v>19</v>
      </c>
      <c r="G45" s="1" t="s">
        <v>28</v>
      </c>
      <c r="H45" s="1" t="s">
        <v>29</v>
      </c>
      <c r="I45" s="1" t="s">
        <v>22</v>
      </c>
      <c r="J45" s="1" t="s">
        <v>19</v>
      </c>
      <c r="K45" s="1" t="s">
        <v>23</v>
      </c>
      <c r="L45" s="1" t="s">
        <v>24</v>
      </c>
      <c r="M45" s="1" t="s">
        <v>31</v>
      </c>
      <c r="N45" s="1" t="s">
        <v>19</v>
      </c>
      <c r="O45" s="1" t="s">
        <v>49</v>
      </c>
      <c r="P45" s="1" t="s">
        <v>41</v>
      </c>
    </row>
    <row r="46" spans="1:16" x14ac:dyDescent="0.2">
      <c r="A46" s="2">
        <v>45399.334346759264</v>
      </c>
      <c r="B46" s="1">
        <v>22</v>
      </c>
      <c r="C46" s="1" t="s">
        <v>16</v>
      </c>
      <c r="D46" s="1" t="s">
        <v>17</v>
      </c>
      <c r="E46" s="1" t="s">
        <v>27</v>
      </c>
      <c r="F46" s="1" t="s">
        <v>19</v>
      </c>
      <c r="G46" s="1" t="s">
        <v>28</v>
      </c>
      <c r="H46" s="1" t="s">
        <v>40</v>
      </c>
      <c r="I46" s="1" t="s">
        <v>22</v>
      </c>
      <c r="J46" s="1" t="s">
        <v>30</v>
      </c>
      <c r="K46" s="1" t="s">
        <v>23</v>
      </c>
      <c r="L46" s="1" t="s">
        <v>44</v>
      </c>
      <c r="M46" s="1" t="s">
        <v>22</v>
      </c>
      <c r="N46" s="1" t="s">
        <v>19</v>
      </c>
      <c r="O46" s="1" t="s">
        <v>54</v>
      </c>
      <c r="P46" s="1" t="s">
        <v>22</v>
      </c>
    </row>
    <row r="47" spans="1:16" x14ac:dyDescent="0.2">
      <c r="A47" s="2">
        <v>45399.410870127314</v>
      </c>
      <c r="B47" s="1">
        <v>21</v>
      </c>
      <c r="C47" s="1" t="s">
        <v>16</v>
      </c>
      <c r="D47" s="1" t="s">
        <v>17</v>
      </c>
      <c r="E47" s="1" t="s">
        <v>38</v>
      </c>
      <c r="F47" s="1" t="s">
        <v>19</v>
      </c>
      <c r="G47" s="1" t="s">
        <v>33</v>
      </c>
      <c r="H47" s="1" t="s">
        <v>40</v>
      </c>
      <c r="I47" s="1" t="s">
        <v>22</v>
      </c>
      <c r="J47" s="1" t="s">
        <v>22</v>
      </c>
      <c r="K47" s="1" t="s">
        <v>36</v>
      </c>
      <c r="L47" s="1" t="s">
        <v>42</v>
      </c>
      <c r="M47" s="1" t="s">
        <v>22</v>
      </c>
      <c r="N47" s="1" t="s">
        <v>22</v>
      </c>
      <c r="O47" s="1" t="s">
        <v>25</v>
      </c>
      <c r="P47" s="1" t="s">
        <v>22</v>
      </c>
    </row>
    <row r="48" spans="1:16" x14ac:dyDescent="0.2">
      <c r="A48" s="2">
        <v>45399.42484010417</v>
      </c>
      <c r="B48" s="1">
        <v>18</v>
      </c>
      <c r="C48" s="1" t="s">
        <v>32</v>
      </c>
      <c r="D48" s="1" t="s">
        <v>17</v>
      </c>
      <c r="E48" s="1" t="s">
        <v>18</v>
      </c>
      <c r="F48" s="1" t="s">
        <v>19</v>
      </c>
      <c r="G48" s="1" t="s">
        <v>33</v>
      </c>
      <c r="H48" s="1" t="s">
        <v>43</v>
      </c>
      <c r="I48" s="1" t="s">
        <v>22</v>
      </c>
      <c r="J48" s="1" t="s">
        <v>30</v>
      </c>
      <c r="K48" s="1" t="s">
        <v>23</v>
      </c>
      <c r="L48" s="1" t="s">
        <v>24</v>
      </c>
      <c r="M48" s="1" t="s">
        <v>31</v>
      </c>
      <c r="N48" s="1" t="s">
        <v>19</v>
      </c>
      <c r="O48" s="1" t="s">
        <v>54</v>
      </c>
      <c r="P48" s="1" t="s">
        <v>41</v>
      </c>
    </row>
    <row r="49" spans="1:16" x14ac:dyDescent="0.2">
      <c r="A49" s="2">
        <v>45400.542459456017</v>
      </c>
      <c r="B49" s="1">
        <v>20</v>
      </c>
      <c r="C49" s="1" t="s">
        <v>32</v>
      </c>
      <c r="D49" s="1" t="s">
        <v>17</v>
      </c>
      <c r="E49" s="1" t="s">
        <v>18</v>
      </c>
      <c r="F49" s="1" t="s">
        <v>19</v>
      </c>
      <c r="G49" s="1" t="s">
        <v>33</v>
      </c>
      <c r="H49" s="1" t="s">
        <v>21</v>
      </c>
      <c r="I49" s="1" t="s">
        <v>70</v>
      </c>
      <c r="J49" s="1" t="s">
        <v>19</v>
      </c>
      <c r="K49" s="1" t="s">
        <v>36</v>
      </c>
      <c r="L49" s="1" t="s">
        <v>24</v>
      </c>
      <c r="M49" s="1" t="s">
        <v>31</v>
      </c>
      <c r="N49" s="1" t="s">
        <v>22</v>
      </c>
      <c r="O49" s="1" t="s">
        <v>25</v>
      </c>
      <c r="P49" s="1" t="s">
        <v>22</v>
      </c>
    </row>
    <row r="50" spans="1:16" x14ac:dyDescent="0.2">
      <c r="A50" s="2">
        <v>45400.543394907407</v>
      </c>
      <c r="B50" s="1">
        <v>19</v>
      </c>
      <c r="C50" s="1" t="s">
        <v>16</v>
      </c>
      <c r="D50" s="1" t="s">
        <v>47</v>
      </c>
      <c r="E50" s="1" t="s">
        <v>18</v>
      </c>
      <c r="F50" s="1" t="s">
        <v>19</v>
      </c>
      <c r="G50" s="1" t="s">
        <v>28</v>
      </c>
      <c r="H50" s="1" t="s">
        <v>43</v>
      </c>
      <c r="I50" s="1" t="s">
        <v>22</v>
      </c>
      <c r="J50" s="1" t="s">
        <v>30</v>
      </c>
      <c r="K50" s="1" t="s">
        <v>23</v>
      </c>
      <c r="L50" s="1" t="s">
        <v>24</v>
      </c>
      <c r="M50" s="1" t="s">
        <v>31</v>
      </c>
      <c r="N50" s="1" t="s">
        <v>19</v>
      </c>
      <c r="O50" s="1" t="s">
        <v>54</v>
      </c>
      <c r="P50" s="1" t="s">
        <v>19</v>
      </c>
    </row>
    <row r="51" spans="1:16" x14ac:dyDescent="0.2">
      <c r="A51" s="2">
        <v>45400.547897662036</v>
      </c>
      <c r="B51" s="1">
        <v>22</v>
      </c>
      <c r="C51" s="1" t="s">
        <v>32</v>
      </c>
      <c r="D51" s="1" t="s">
        <v>17</v>
      </c>
      <c r="E51" s="1" t="s">
        <v>18</v>
      </c>
      <c r="F51" s="1" t="s">
        <v>19</v>
      </c>
      <c r="G51" s="1" t="s">
        <v>28</v>
      </c>
      <c r="H51" s="1" t="s">
        <v>29</v>
      </c>
      <c r="I51" s="1" t="s">
        <v>22</v>
      </c>
      <c r="J51" s="1" t="s">
        <v>22</v>
      </c>
      <c r="K51" s="1" t="s">
        <v>23</v>
      </c>
      <c r="L51" s="1" t="s">
        <v>44</v>
      </c>
      <c r="M51" s="1" t="s">
        <v>31</v>
      </c>
      <c r="N51" s="1" t="s">
        <v>22</v>
      </c>
      <c r="O51" s="1" t="s">
        <v>64</v>
      </c>
      <c r="P51" s="1" t="s">
        <v>22</v>
      </c>
    </row>
    <row r="52" spans="1:16" x14ac:dyDescent="0.2">
      <c r="A52" s="2">
        <v>45400.561978981481</v>
      </c>
      <c r="B52" s="1">
        <v>20</v>
      </c>
      <c r="C52" s="1" t="s">
        <v>32</v>
      </c>
      <c r="D52" s="1" t="s">
        <v>17</v>
      </c>
      <c r="E52" s="1" t="s">
        <v>18</v>
      </c>
      <c r="F52" s="1" t="s">
        <v>19</v>
      </c>
      <c r="G52" s="1" t="s">
        <v>28</v>
      </c>
      <c r="H52" s="1" t="s">
        <v>34</v>
      </c>
      <c r="I52" s="1" t="s">
        <v>22</v>
      </c>
      <c r="J52" s="1" t="s">
        <v>22</v>
      </c>
      <c r="K52" s="1" t="s">
        <v>23</v>
      </c>
      <c r="L52" s="1" t="s">
        <v>24</v>
      </c>
      <c r="M52" s="1" t="s">
        <v>31</v>
      </c>
      <c r="N52" s="1" t="s">
        <v>22</v>
      </c>
      <c r="O52" s="1" t="s">
        <v>25</v>
      </c>
      <c r="P52" s="1" t="s">
        <v>30</v>
      </c>
    </row>
    <row r="53" spans="1:16" x14ac:dyDescent="0.2">
      <c r="A53" s="2">
        <v>45400.564653067129</v>
      </c>
      <c r="B53" s="1">
        <v>20</v>
      </c>
      <c r="C53" s="1" t="s">
        <v>16</v>
      </c>
      <c r="D53" s="1" t="s">
        <v>47</v>
      </c>
      <c r="E53" s="1" t="s">
        <v>18</v>
      </c>
      <c r="F53" s="1" t="s">
        <v>19</v>
      </c>
      <c r="G53" s="1" t="s">
        <v>28</v>
      </c>
      <c r="H53" s="1" t="s">
        <v>52</v>
      </c>
      <c r="I53" s="1" t="s">
        <v>22</v>
      </c>
      <c r="J53" s="1" t="s">
        <v>30</v>
      </c>
      <c r="K53" s="1" t="s">
        <v>23</v>
      </c>
      <c r="L53" s="1" t="s">
        <v>24</v>
      </c>
      <c r="M53" s="1" t="s">
        <v>31</v>
      </c>
      <c r="N53" s="1" t="s">
        <v>22</v>
      </c>
      <c r="O53" s="1" t="s">
        <v>25</v>
      </c>
      <c r="P53" s="1" t="s">
        <v>30</v>
      </c>
    </row>
    <row r="54" spans="1:16" x14ac:dyDescent="0.2">
      <c r="A54" s="2">
        <v>45400.56859894676</v>
      </c>
      <c r="B54" s="1">
        <v>20</v>
      </c>
      <c r="C54" s="1" t="s">
        <v>32</v>
      </c>
      <c r="D54" s="1" t="s">
        <v>17</v>
      </c>
      <c r="E54" s="1" t="s">
        <v>18</v>
      </c>
      <c r="F54" s="1" t="s">
        <v>19</v>
      </c>
      <c r="G54" s="1" t="s">
        <v>33</v>
      </c>
      <c r="H54" s="1" t="s">
        <v>29</v>
      </c>
      <c r="I54" s="1" t="s">
        <v>22</v>
      </c>
      <c r="J54" s="1" t="s">
        <v>22</v>
      </c>
      <c r="K54" s="1" t="s">
        <v>23</v>
      </c>
      <c r="L54" s="1" t="s">
        <v>24</v>
      </c>
      <c r="M54" s="1" t="s">
        <v>31</v>
      </c>
      <c r="N54" s="1" t="s">
        <v>19</v>
      </c>
      <c r="O54" s="1" t="s">
        <v>64</v>
      </c>
      <c r="P54" s="1" t="s">
        <v>22</v>
      </c>
    </row>
    <row r="55" spans="1:16" x14ac:dyDescent="0.2">
      <c r="A55" s="2">
        <v>45400.578285787036</v>
      </c>
      <c r="B55" s="1">
        <v>21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28</v>
      </c>
      <c r="H55" s="1" t="s">
        <v>56</v>
      </c>
      <c r="I55" s="1" t="s">
        <v>62</v>
      </c>
      <c r="J55" s="1" t="s">
        <v>30</v>
      </c>
      <c r="K55" s="1" t="s">
        <v>23</v>
      </c>
      <c r="L55" s="1" t="s">
        <v>24</v>
      </c>
      <c r="M55" s="1" t="s">
        <v>31</v>
      </c>
      <c r="N55" s="1" t="s">
        <v>22</v>
      </c>
      <c r="O55" s="1" t="s">
        <v>25</v>
      </c>
      <c r="P55" s="1" t="s">
        <v>30</v>
      </c>
    </row>
    <row r="56" spans="1:16" x14ac:dyDescent="0.2">
      <c r="A56" s="2">
        <v>45400.596421018519</v>
      </c>
      <c r="B56" s="1">
        <v>21</v>
      </c>
      <c r="C56" s="1" t="s">
        <v>32</v>
      </c>
      <c r="D56" s="1" t="s">
        <v>47</v>
      </c>
      <c r="E56" s="1" t="s">
        <v>18</v>
      </c>
      <c r="F56" s="1" t="s">
        <v>19</v>
      </c>
      <c r="G56" s="1" t="s">
        <v>28</v>
      </c>
      <c r="H56" s="1" t="s">
        <v>29</v>
      </c>
      <c r="I56" s="1" t="s">
        <v>22</v>
      </c>
      <c r="J56" s="1" t="s">
        <v>22</v>
      </c>
      <c r="K56" s="1" t="s">
        <v>23</v>
      </c>
      <c r="L56" s="1" t="s">
        <v>42</v>
      </c>
      <c r="M56" s="1" t="s">
        <v>22</v>
      </c>
      <c r="N56" s="1" t="s">
        <v>22</v>
      </c>
      <c r="O56" s="1" t="s">
        <v>25</v>
      </c>
      <c r="P56" s="1" t="s">
        <v>30</v>
      </c>
    </row>
    <row r="57" spans="1:16" x14ac:dyDescent="0.2">
      <c r="A57" s="2">
        <v>45400.600159131944</v>
      </c>
      <c r="B57" s="1">
        <v>21</v>
      </c>
      <c r="C57" s="1" t="s">
        <v>16</v>
      </c>
      <c r="D57" s="1" t="s">
        <v>17</v>
      </c>
      <c r="E57" s="1" t="s">
        <v>18</v>
      </c>
      <c r="F57" s="1" t="s">
        <v>19</v>
      </c>
      <c r="G57" s="1" t="s">
        <v>33</v>
      </c>
      <c r="H57" s="1" t="s">
        <v>29</v>
      </c>
      <c r="I57" s="1" t="s">
        <v>22</v>
      </c>
      <c r="J57" s="1" t="s">
        <v>22</v>
      </c>
      <c r="K57" s="1" t="s">
        <v>23</v>
      </c>
      <c r="L57" s="1" t="s">
        <v>42</v>
      </c>
      <c r="M57" s="1" t="s">
        <v>22</v>
      </c>
      <c r="N57" s="1" t="s">
        <v>22</v>
      </c>
      <c r="O57" s="1" t="s">
        <v>25</v>
      </c>
      <c r="P57" s="1" t="s">
        <v>19</v>
      </c>
    </row>
    <row r="58" spans="1:16" x14ac:dyDescent="0.2">
      <c r="A58" s="2">
        <v>45400.635468495369</v>
      </c>
      <c r="B58" s="1">
        <v>20</v>
      </c>
      <c r="C58" s="1" t="s">
        <v>16</v>
      </c>
      <c r="D58" s="1" t="s">
        <v>17</v>
      </c>
      <c r="E58" s="1" t="s">
        <v>18</v>
      </c>
      <c r="F58" s="1" t="s">
        <v>19</v>
      </c>
      <c r="G58" s="1" t="s">
        <v>33</v>
      </c>
      <c r="H58" s="1" t="s">
        <v>66</v>
      </c>
      <c r="I58" s="1" t="s">
        <v>22</v>
      </c>
      <c r="J58" s="1" t="s">
        <v>19</v>
      </c>
      <c r="K58" s="1" t="s">
        <v>23</v>
      </c>
      <c r="L58" s="1" t="s">
        <v>44</v>
      </c>
      <c r="M58" s="1" t="s">
        <v>22</v>
      </c>
      <c r="N58" s="1" t="s">
        <v>22</v>
      </c>
      <c r="O58" s="1" t="s">
        <v>25</v>
      </c>
      <c r="P58" s="1" t="s">
        <v>19</v>
      </c>
    </row>
    <row r="59" spans="1:16" x14ac:dyDescent="0.2">
      <c r="A59" s="2">
        <v>45415.791529710652</v>
      </c>
      <c r="B59" s="1">
        <v>22</v>
      </c>
      <c r="C59" s="1" t="s">
        <v>16</v>
      </c>
      <c r="D59" s="1" t="s">
        <v>17</v>
      </c>
      <c r="E59" s="1" t="s">
        <v>18</v>
      </c>
      <c r="F59" s="1" t="s">
        <v>19</v>
      </c>
      <c r="G59" s="1" t="s">
        <v>48</v>
      </c>
      <c r="H59" s="1" t="s">
        <v>21</v>
      </c>
      <c r="I59" s="1" t="s">
        <v>71</v>
      </c>
      <c r="J59" s="1" t="s">
        <v>30</v>
      </c>
      <c r="K59" s="1" t="s">
        <v>36</v>
      </c>
      <c r="L59" s="1" t="s">
        <v>72</v>
      </c>
      <c r="M59" s="1" t="s">
        <v>19</v>
      </c>
      <c r="N59" s="1" t="s">
        <v>22</v>
      </c>
      <c r="O59" s="1" t="s">
        <v>25</v>
      </c>
      <c r="P59" s="1" t="s">
        <v>30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9D41-818F-4AEB-B552-94AB530BE98C}">
  <dimension ref="A1:C12"/>
  <sheetViews>
    <sheetView workbookViewId="0">
      <selection activeCell="L41" sqref="L41"/>
    </sheetView>
  </sheetViews>
  <sheetFormatPr defaultRowHeight="12.75" x14ac:dyDescent="0.2"/>
  <cols>
    <col min="1" max="1" width="23.85546875" bestFit="1" customWidth="1"/>
    <col min="2" max="2" width="10.28515625" bestFit="1" customWidth="1"/>
  </cols>
  <sheetData>
    <row r="1" spans="1:3" x14ac:dyDescent="0.2">
      <c r="A1" s="10" t="s">
        <v>97</v>
      </c>
      <c r="B1" s="10" t="s">
        <v>74</v>
      </c>
      <c r="C1" s="8"/>
    </row>
    <row r="2" spans="1:3" x14ac:dyDescent="0.2">
      <c r="A2" t="s">
        <v>98</v>
      </c>
      <c r="B2">
        <f>COUNTIF('Tratamento de dados'!$H$2:$H$57,'paga por servico'!A2)</f>
        <v>7</v>
      </c>
    </row>
    <row r="3" spans="1:3" x14ac:dyDescent="0.2">
      <c r="A3" t="s">
        <v>99</v>
      </c>
      <c r="B3">
        <f>COUNTIF('Tratamento de dados'!$H$2:$H$57,'paga por servico'!A3)</f>
        <v>2</v>
      </c>
    </row>
    <row r="4" spans="1:3" x14ac:dyDescent="0.2">
      <c r="A4" t="s">
        <v>100</v>
      </c>
      <c r="B4">
        <f>COUNTIF('Tratamento de dados'!$H$2:$H$57,'paga por servico'!A4)</f>
        <v>4</v>
      </c>
    </row>
    <row r="5" spans="1:3" x14ac:dyDescent="0.2">
      <c r="A5" t="s">
        <v>101</v>
      </c>
      <c r="B5">
        <f>COUNTIF('Tratamento de dados'!$H$2:$H$57,'paga por servico'!A5)</f>
        <v>45</v>
      </c>
    </row>
    <row r="7" spans="1:3" x14ac:dyDescent="0.2">
      <c r="A7" s="5" t="s">
        <v>78</v>
      </c>
      <c r="B7">
        <f>SUM(B2:B5)</f>
        <v>58</v>
      </c>
    </row>
    <row r="9" spans="1:3" x14ac:dyDescent="0.2">
      <c r="A9" t="s">
        <v>35</v>
      </c>
    </row>
    <row r="10" spans="1:3" x14ac:dyDescent="0.2">
      <c r="A10" t="s">
        <v>70</v>
      </c>
    </row>
    <row r="11" spans="1:3" x14ac:dyDescent="0.2">
      <c r="A11" t="s">
        <v>62</v>
      </c>
    </row>
    <row r="12" spans="1:3" x14ac:dyDescent="0.2">
      <c r="A12" t="s">
        <v>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C1F5-B2D1-48F1-9BAC-A860EA3E26F5}">
  <dimension ref="A1:C6"/>
  <sheetViews>
    <sheetView zoomScale="120" zoomScaleNormal="120" workbookViewId="0">
      <selection activeCell="E37" sqref="E37"/>
    </sheetView>
  </sheetViews>
  <sheetFormatPr defaultRowHeight="12.75" x14ac:dyDescent="0.2"/>
  <cols>
    <col min="1" max="1" width="11.42578125" bestFit="1" customWidth="1"/>
    <col min="2" max="2" width="10.28515625" bestFit="1" customWidth="1"/>
    <col min="3" max="3" width="9.140625" style="9"/>
  </cols>
  <sheetData>
    <row r="1" spans="1:3" x14ac:dyDescent="0.2">
      <c r="A1" s="10" t="s">
        <v>102</v>
      </c>
      <c r="B1" s="10" t="s">
        <v>74</v>
      </c>
      <c r="C1" s="15" t="s">
        <v>79</v>
      </c>
    </row>
    <row r="2" spans="1:3" x14ac:dyDescent="0.2">
      <c r="A2" t="s">
        <v>19</v>
      </c>
      <c r="B2">
        <f>COUNTIF('Tratamento de dados'!$I$2:$I$57,'preco justo'!A2)</f>
        <v>18</v>
      </c>
      <c r="C2" s="9">
        <f>B2/$B$6</f>
        <v>0.32142857142857145</v>
      </c>
    </row>
    <row r="3" spans="1:3" x14ac:dyDescent="0.2">
      <c r="A3" t="s">
        <v>22</v>
      </c>
      <c r="B3">
        <f>COUNTIF('Tratamento de dados'!$I$2:$I$57,'preco justo'!A3)</f>
        <v>21</v>
      </c>
      <c r="C3" s="9">
        <f>B3/$B$6</f>
        <v>0.375</v>
      </c>
    </row>
    <row r="4" spans="1:3" x14ac:dyDescent="0.2">
      <c r="A4" t="s">
        <v>30</v>
      </c>
      <c r="B4">
        <f>COUNTIF('Tratamento de dados'!$I$2:$I$57,'preco justo'!A4)</f>
        <v>17</v>
      </c>
      <c r="C4" s="9">
        <f>B4/$B$6</f>
        <v>0.30357142857142855</v>
      </c>
    </row>
    <row r="6" spans="1:3" x14ac:dyDescent="0.2">
      <c r="A6" s="5" t="s">
        <v>78</v>
      </c>
      <c r="B6">
        <f>SUM(B2:B4)</f>
        <v>56</v>
      </c>
      <c r="C6" s="9">
        <f>SUM(C2:C4)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B279-E011-439F-AF4F-453EC7F42B6E}">
  <dimension ref="A1:B9"/>
  <sheetViews>
    <sheetView workbookViewId="0">
      <selection activeCell="A2" sqref="A2:B6"/>
    </sheetView>
  </sheetViews>
  <sheetFormatPr defaultRowHeight="12.75" x14ac:dyDescent="0.2"/>
  <cols>
    <col min="1" max="1" width="15.7109375" bestFit="1" customWidth="1"/>
  </cols>
  <sheetData>
    <row r="1" spans="1:2" x14ac:dyDescent="0.2">
      <c r="A1" t="s">
        <v>103</v>
      </c>
      <c r="B1" t="s">
        <v>74</v>
      </c>
    </row>
    <row r="2" spans="1:2" x14ac:dyDescent="0.2">
      <c r="A2" t="s">
        <v>104</v>
      </c>
      <c r="B2">
        <f>COUNTIF('Tratamento de dados'!$J$2:$J$57,'tempo de assinatura'!A2)</f>
        <v>0</v>
      </c>
    </row>
    <row r="3" spans="1:2" x14ac:dyDescent="0.2">
      <c r="A3" t="s">
        <v>105</v>
      </c>
      <c r="B3">
        <f>COUNTIF('Tratamento de dados'!$J$2:$J$57,'tempo de assinatura'!A3)</f>
        <v>0</v>
      </c>
    </row>
    <row r="4" spans="1:2" x14ac:dyDescent="0.2">
      <c r="A4" t="s">
        <v>39</v>
      </c>
      <c r="B4">
        <f>COUNTIF('Tratamento de dados'!$J$2:$J$57,'tempo de assinatura'!A4)</f>
        <v>1</v>
      </c>
    </row>
    <row r="5" spans="1:2" x14ac:dyDescent="0.2">
      <c r="A5" t="s">
        <v>63</v>
      </c>
      <c r="B5">
        <f>COUNTIF('Tratamento de dados'!$J$2:$J$57,'tempo de assinatura'!A5)</f>
        <v>1</v>
      </c>
    </row>
    <row r="6" spans="1:2" x14ac:dyDescent="0.2">
      <c r="A6" t="s">
        <v>36</v>
      </c>
      <c r="B6">
        <f>COUNTIF('Tratamento de dados'!$J$2:$J$57,'tempo de assinatura'!A6)</f>
        <v>9</v>
      </c>
    </row>
    <row r="7" spans="1:2" x14ac:dyDescent="0.2">
      <c r="A7" t="s">
        <v>23</v>
      </c>
      <c r="B7">
        <f>COUNTIF('Tratamento de dados'!$J$2:$J$57,'tempo de assinatura'!A7)</f>
        <v>45</v>
      </c>
    </row>
    <row r="9" spans="1:2" x14ac:dyDescent="0.2">
      <c r="A9" s="5" t="s">
        <v>78</v>
      </c>
      <c r="B9">
        <f>SUM(B2:B7)</f>
        <v>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7EDD-A82D-46ED-9DFD-59035B6B52F9}">
  <dimension ref="A1:B14"/>
  <sheetViews>
    <sheetView zoomScale="120" zoomScaleNormal="120" workbookViewId="0">
      <selection activeCell="F27" sqref="F27"/>
    </sheetView>
  </sheetViews>
  <sheetFormatPr defaultRowHeight="12.75" x14ac:dyDescent="0.2"/>
  <cols>
    <col min="1" max="1" width="35.7109375" bestFit="1" customWidth="1"/>
    <col min="2" max="2" width="9.7109375" bestFit="1" customWidth="1"/>
  </cols>
  <sheetData>
    <row r="1" spans="1:2" x14ac:dyDescent="0.2">
      <c r="A1" s="4" t="s">
        <v>106</v>
      </c>
      <c r="B1" s="4" t="s">
        <v>74</v>
      </c>
    </row>
    <row r="2" spans="1:2" x14ac:dyDescent="0.2">
      <c r="A2" t="s">
        <v>107</v>
      </c>
      <c r="B2">
        <f>COUNTIF('Tratamento de dados'!$K$2:$K$57,'usa ad block'!A2)</f>
        <v>14</v>
      </c>
    </row>
    <row r="3" spans="1:2" x14ac:dyDescent="0.2">
      <c r="A3" t="s">
        <v>108</v>
      </c>
      <c r="B3">
        <f>COUNTIF('Tratamento de dados'!$K$2:$K$57,'usa ad block'!A3)</f>
        <v>12</v>
      </c>
    </row>
    <row r="4" spans="1:2" x14ac:dyDescent="0.2">
      <c r="A4" t="s">
        <v>98</v>
      </c>
      <c r="B4">
        <f>COUNTIF('Tratamento de dados'!$K$2:$K$57,'usa ad block'!A4)</f>
        <v>7</v>
      </c>
    </row>
    <row r="5" spans="1:2" x14ac:dyDescent="0.2">
      <c r="A5" t="s">
        <v>109</v>
      </c>
      <c r="B5">
        <f>COUNTIF('Tratamento de dados'!$K$2:$K$57,'usa ad block'!A5)</f>
        <v>3</v>
      </c>
    </row>
    <row r="6" spans="1:2" x14ac:dyDescent="0.2">
      <c r="A6" t="s">
        <v>110</v>
      </c>
      <c r="B6">
        <f>COUNTIF('Tratamento de dados'!$K$2:$K$57,'usa ad block'!A6)</f>
        <v>29</v>
      </c>
    </row>
    <row r="8" spans="1:2" x14ac:dyDescent="0.2">
      <c r="A8" s="5" t="s">
        <v>78</v>
      </c>
      <c r="B8">
        <f>SUM(B2:B6)</f>
        <v>65</v>
      </c>
    </row>
    <row r="10" spans="1:2" x14ac:dyDescent="0.2">
      <c r="A10" s="12" t="s">
        <v>42</v>
      </c>
    </row>
    <row r="11" spans="1:2" x14ac:dyDescent="0.2">
      <c r="A11" s="12" t="s">
        <v>44</v>
      </c>
    </row>
    <row r="12" spans="1:2" x14ac:dyDescent="0.2">
      <c r="A12" s="12" t="s">
        <v>35</v>
      </c>
    </row>
    <row r="13" spans="1:2" x14ac:dyDescent="0.2">
      <c r="A13" s="12" t="s">
        <v>117</v>
      </c>
    </row>
    <row r="14" spans="1:2" x14ac:dyDescent="0.2">
      <c r="A14" s="12" t="s">
        <v>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9C6-DA7B-4C31-BED0-51666C36670B}">
  <dimension ref="A1:B6"/>
  <sheetViews>
    <sheetView tabSelected="1" zoomScale="106" zoomScaleNormal="106" workbookViewId="0">
      <selection activeCell="E29" sqref="E29"/>
    </sheetView>
  </sheetViews>
  <sheetFormatPr defaultRowHeight="12.75" x14ac:dyDescent="0.2"/>
  <cols>
    <col min="1" max="1" width="23" bestFit="1" customWidth="1"/>
    <col min="2" max="2" width="10.28515625" bestFit="1" customWidth="1"/>
  </cols>
  <sheetData>
    <row r="1" spans="1:2" x14ac:dyDescent="0.2">
      <c r="A1" s="4" t="s">
        <v>111</v>
      </c>
      <c r="B1" s="4" t="s">
        <v>74</v>
      </c>
    </row>
    <row r="2" spans="1:2" x14ac:dyDescent="0.2">
      <c r="A2" t="s">
        <v>19</v>
      </c>
      <c r="B2">
        <f>COUNTIF('Tratamento de dados'!$L$2:$L$57,'paga pelo servico'!A2)</f>
        <v>6</v>
      </c>
    </row>
    <row r="3" spans="1:2" x14ac:dyDescent="0.2">
      <c r="A3" t="s">
        <v>22</v>
      </c>
      <c r="B3">
        <f>COUNTIF('Tratamento de dados'!$L$2:$L$57,'paga pelo servico'!A3)</f>
        <v>21</v>
      </c>
    </row>
    <row r="4" spans="1:2" x14ac:dyDescent="0.2">
      <c r="A4" t="s">
        <v>31</v>
      </c>
      <c r="B4">
        <f>COUNTIF('Tratamento de dados'!$L$2:$L$57,'paga pelo servico'!A4)</f>
        <v>29</v>
      </c>
    </row>
    <row r="6" spans="1:2" x14ac:dyDescent="0.2">
      <c r="A6" s="5" t="s">
        <v>78</v>
      </c>
      <c r="B6">
        <f>SUM(B2:B4)</f>
        <v>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B56-F605-49E3-922D-C91EBBA65154}">
  <dimension ref="A1:C5"/>
  <sheetViews>
    <sheetView zoomScale="112" zoomScaleNormal="112" workbookViewId="0">
      <selection activeCell="C1" sqref="A1:C1"/>
    </sheetView>
  </sheetViews>
  <sheetFormatPr defaultRowHeight="12.75" x14ac:dyDescent="0.2"/>
  <cols>
    <col min="1" max="1" width="9" bestFit="1" customWidth="1"/>
    <col min="2" max="2" width="10.28515625" bestFit="1" customWidth="1"/>
  </cols>
  <sheetData>
    <row r="1" spans="1:3" x14ac:dyDescent="0.2">
      <c r="A1" s="11" t="s">
        <v>112</v>
      </c>
      <c r="B1" s="11" t="s">
        <v>74</v>
      </c>
      <c r="C1" s="11" t="s">
        <v>79</v>
      </c>
    </row>
    <row r="2" spans="1:3" x14ac:dyDescent="0.2">
      <c r="A2" t="s">
        <v>19</v>
      </c>
      <c r="B2">
        <f>COUNTIF('Tratamento de dados'!$M$2:$M$57,'mas pagaria'!A2)</f>
        <v>11</v>
      </c>
      <c r="C2" s="9">
        <f>B2/$B$5</f>
        <v>0.19642857142857142</v>
      </c>
    </row>
    <row r="3" spans="1:3" x14ac:dyDescent="0.2">
      <c r="A3" t="s">
        <v>22</v>
      </c>
      <c r="B3">
        <f>COUNTIF('Tratamento de dados'!$M$2:$M$57,'mas pagaria'!A3)</f>
        <v>45</v>
      </c>
      <c r="C3" s="9">
        <f>B3/$B$5</f>
        <v>0.8035714285714286</v>
      </c>
    </row>
    <row r="5" spans="1:3" x14ac:dyDescent="0.2">
      <c r="A5" s="5" t="s">
        <v>78</v>
      </c>
      <c r="B5">
        <f>SUM(B2:B3)</f>
        <v>56</v>
      </c>
      <c r="C5" s="9">
        <f>SUM(C2:C3)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7BF-C29C-44F8-BE44-28D46D1DD98B}">
  <dimension ref="A1:F21"/>
  <sheetViews>
    <sheetView workbookViewId="0">
      <selection activeCell="E5" sqref="E5"/>
    </sheetView>
  </sheetViews>
  <sheetFormatPr defaultRowHeight="12.75" x14ac:dyDescent="0.2"/>
  <cols>
    <col min="1" max="1" width="21.140625" bestFit="1" customWidth="1"/>
    <col min="2" max="2" width="10.5703125" bestFit="1" customWidth="1"/>
    <col min="3" max="3" width="9.5703125" bestFit="1" customWidth="1"/>
    <col min="6" max="6" width="10.85546875" bestFit="1" customWidth="1"/>
  </cols>
  <sheetData>
    <row r="1" spans="1:6" x14ac:dyDescent="0.2">
      <c r="A1" t="s">
        <v>113</v>
      </c>
      <c r="B1" t="s">
        <v>74</v>
      </c>
    </row>
    <row r="2" spans="1:6" x14ac:dyDescent="0.2">
      <c r="A2" t="s">
        <v>64</v>
      </c>
      <c r="B2">
        <f>COUNTIF('Tratamento de dados'!$N$2:$N$57,quanto!A2)</f>
        <v>3</v>
      </c>
      <c r="C2" s="17">
        <v>2.5</v>
      </c>
    </row>
    <row r="3" spans="1:6" x14ac:dyDescent="0.2">
      <c r="A3" t="s">
        <v>54</v>
      </c>
      <c r="B3">
        <f>COUNTIF('Tratamento de dados'!$N$2:$N$57,quanto!A3)</f>
        <v>6</v>
      </c>
      <c r="C3" s="17">
        <v>7.5</v>
      </c>
      <c r="D3" s="12" t="s">
        <v>75</v>
      </c>
      <c r="E3" s="17">
        <f>SUMPRODUCT(B2:B7,C2:C7)/B9</f>
        <v>2.0535714285714284</v>
      </c>
    </row>
    <row r="4" spans="1:6" x14ac:dyDescent="0.2">
      <c r="A4" t="s">
        <v>49</v>
      </c>
      <c r="B4">
        <f>COUNTIF('Tratamento de dados'!$N$2:$N$57,quanto!A4)</f>
        <v>5</v>
      </c>
      <c r="C4" s="17">
        <v>12.5</v>
      </c>
      <c r="D4" s="12" t="s">
        <v>76</v>
      </c>
      <c r="E4">
        <v>0</v>
      </c>
      <c r="F4" t="str">
        <f>A7</f>
        <v>Não pagaria</v>
      </c>
    </row>
    <row r="5" spans="1:6" x14ac:dyDescent="0.2">
      <c r="A5" t="s">
        <v>114</v>
      </c>
      <c r="B5">
        <f>COUNTIF('Tratamento de dados'!$N$2:$N$57,quanto!A5)</f>
        <v>0</v>
      </c>
      <c r="C5" s="17">
        <v>20</v>
      </c>
      <c r="D5" s="12" t="s">
        <v>116</v>
      </c>
      <c r="E5" s="17">
        <f>SQRT(SUM(B16:B21)/B9)</f>
        <v>4.7175301432351615</v>
      </c>
    </row>
    <row r="6" spans="1:6" x14ac:dyDescent="0.2">
      <c r="A6" t="s">
        <v>115</v>
      </c>
      <c r="B6">
        <f>COUNTIF('Tratamento de dados'!$N$2:$N$57,quanto!A6)</f>
        <v>0</v>
      </c>
      <c r="C6" s="17">
        <v>30</v>
      </c>
    </row>
    <row r="7" spans="1:6" x14ac:dyDescent="0.2">
      <c r="A7" t="s">
        <v>25</v>
      </c>
      <c r="B7">
        <f>COUNTIF('Tratamento de dados'!$N$2:$N$57,quanto!A7)</f>
        <v>42</v>
      </c>
      <c r="C7" s="17">
        <v>0</v>
      </c>
    </row>
    <row r="9" spans="1:6" x14ac:dyDescent="0.2">
      <c r="A9" s="5" t="s">
        <v>78</v>
      </c>
      <c r="B9">
        <f>SUM(B2:B7)</f>
        <v>56</v>
      </c>
    </row>
    <row r="11" spans="1:6" x14ac:dyDescent="0.2">
      <c r="A11" s="12"/>
    </row>
    <row r="12" spans="1:6" x14ac:dyDescent="0.2">
      <c r="A12" s="16"/>
    </row>
    <row r="13" spans="1:6" x14ac:dyDescent="0.2">
      <c r="A13" s="12"/>
    </row>
    <row r="14" spans="1:6" x14ac:dyDescent="0.2">
      <c r="A14" s="12"/>
    </row>
    <row r="15" spans="1:6" x14ac:dyDescent="0.2">
      <c r="A15" s="12"/>
    </row>
    <row r="16" spans="1:6" x14ac:dyDescent="0.2">
      <c r="A16" s="12"/>
      <c r="B16" s="18">
        <f t="shared" ref="B16:B21" si="0">(C2-$E$3)^2</f>
        <v>0.19929846938775528</v>
      </c>
    </row>
    <row r="17" spans="2:2" x14ac:dyDescent="0.2">
      <c r="B17" s="18">
        <f t="shared" si="0"/>
        <v>29.663584183673468</v>
      </c>
    </row>
    <row r="18" spans="2:2" x14ac:dyDescent="0.2">
      <c r="B18" s="18">
        <f t="shared" si="0"/>
        <v>109.12786989795917</v>
      </c>
    </row>
    <row r="19" spans="2:2" x14ac:dyDescent="0.2">
      <c r="B19" s="18">
        <f t="shared" si="0"/>
        <v>322.07429846938783</v>
      </c>
    </row>
    <row r="20" spans="2:2" x14ac:dyDescent="0.2">
      <c r="B20" s="18">
        <f t="shared" si="0"/>
        <v>781.00286989795927</v>
      </c>
    </row>
    <row r="21" spans="2:2" x14ac:dyDescent="0.2">
      <c r="B21" s="18">
        <f t="shared" si="0"/>
        <v>4.2171556122448974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6F89-ABD0-43D5-950C-1B0B30965F52}">
  <dimension ref="A1:C7"/>
  <sheetViews>
    <sheetView workbookViewId="0">
      <selection activeCell="Q28" sqref="Q28"/>
    </sheetView>
  </sheetViews>
  <sheetFormatPr defaultRowHeight="12.75" x14ac:dyDescent="0.2"/>
  <cols>
    <col min="1" max="1" width="11.42578125" bestFit="1" customWidth="1"/>
    <col min="2" max="2" width="10.28515625" bestFit="1" customWidth="1"/>
    <col min="3" max="3" width="9.140625" style="9"/>
  </cols>
  <sheetData>
    <row r="1" spans="1:3" x14ac:dyDescent="0.2">
      <c r="A1" s="11"/>
      <c r="B1" s="11" t="s">
        <v>74</v>
      </c>
      <c r="C1" s="14" t="s">
        <v>79</v>
      </c>
    </row>
    <row r="2" spans="1:3" x14ac:dyDescent="0.2">
      <c r="A2" t="s">
        <v>19</v>
      </c>
      <c r="B2">
        <f>COUNTIF('Tratamento de dados'!$O$2:$O$57,A2)</f>
        <v>15</v>
      </c>
      <c r="C2" s="9">
        <f>B2/$B$7</f>
        <v>0.26785714285714285</v>
      </c>
    </row>
    <row r="3" spans="1:3" x14ac:dyDescent="0.2">
      <c r="A3" t="s">
        <v>22</v>
      </c>
      <c r="B3">
        <f>COUNTIF('Tratamento de dados'!$O$2:$O$57,A3)</f>
        <v>25</v>
      </c>
      <c r="C3" s="9">
        <f>B3/$B$7</f>
        <v>0.44642857142857145</v>
      </c>
    </row>
    <row r="4" spans="1:3" x14ac:dyDescent="0.2">
      <c r="A4" t="s">
        <v>30</v>
      </c>
      <c r="B4">
        <f>COUNTIF('Tratamento de dados'!$O$2:$O$57,A4)</f>
        <v>9</v>
      </c>
      <c r="C4" s="9">
        <f>B4/$B$7</f>
        <v>0.16071428571428573</v>
      </c>
    </row>
    <row r="5" spans="1:3" x14ac:dyDescent="0.2">
      <c r="A5" t="s">
        <v>41</v>
      </c>
      <c r="B5">
        <f>COUNTIF('Tratamento de dados'!$O$2:$O$57,A5)</f>
        <v>7</v>
      </c>
      <c r="C5" s="9">
        <f>B5/$B$7</f>
        <v>0.125</v>
      </c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7"/>
  <sheetViews>
    <sheetView workbookViewId="0">
      <pane ySplit="1" topLeftCell="A2" activePane="bottomLeft" state="frozen"/>
      <selection pane="bottomLeft" activeCell="E32" sqref="E32"/>
    </sheetView>
  </sheetViews>
  <sheetFormatPr defaultColWidth="12.5703125" defaultRowHeight="15.75" customHeight="1" x14ac:dyDescent="0.2"/>
  <cols>
    <col min="3" max="3" width="27" bestFit="1" customWidth="1"/>
    <col min="6" max="6" width="56.140625" bestFit="1" customWidth="1"/>
    <col min="7" max="7" width="44.28515625" bestFit="1" customWidth="1"/>
    <col min="8" max="8" width="49.42578125" bestFit="1" customWidth="1"/>
    <col min="9" max="9" width="41.28515625" bestFit="1" customWidth="1"/>
    <col min="10" max="10" width="51" bestFit="1" customWidth="1"/>
    <col min="11" max="11" width="72.28515625" bestFit="1" customWidth="1"/>
    <col min="12" max="12" width="33" bestFit="1" customWidth="1"/>
    <col min="13" max="13" width="59.85546875" bestFit="1" customWidth="1"/>
    <col min="14" max="14" width="42.7109375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9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2">
      <c r="A2" s="1">
        <v>19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22</v>
      </c>
      <c r="M2" s="1" t="s">
        <v>22</v>
      </c>
      <c r="N2" s="1" t="s">
        <v>25</v>
      </c>
      <c r="O2" s="1" t="s">
        <v>19</v>
      </c>
    </row>
    <row r="3" spans="1:15" x14ac:dyDescent="0.2">
      <c r="A3" s="1">
        <v>55</v>
      </c>
      <c r="B3" s="1" t="s">
        <v>16</v>
      </c>
      <c r="C3" s="1" t="s">
        <v>26</v>
      </c>
      <c r="D3" s="1" t="s">
        <v>27</v>
      </c>
      <c r="E3" s="1" t="s">
        <v>19</v>
      </c>
      <c r="F3" s="7" t="s">
        <v>73</v>
      </c>
      <c r="G3" s="1" t="s">
        <v>29</v>
      </c>
      <c r="H3" s="1" t="s">
        <v>22</v>
      </c>
      <c r="I3" s="1" t="s">
        <v>30</v>
      </c>
      <c r="J3" s="1" t="s">
        <v>23</v>
      </c>
      <c r="K3" s="1" t="s">
        <v>24</v>
      </c>
      <c r="L3" s="1" t="s">
        <v>31</v>
      </c>
      <c r="M3" s="1" t="s">
        <v>22</v>
      </c>
      <c r="N3" s="1" t="s">
        <v>25</v>
      </c>
      <c r="O3" s="1" t="s">
        <v>30</v>
      </c>
    </row>
    <row r="4" spans="1:15" x14ac:dyDescent="0.2">
      <c r="A4" s="1">
        <v>22</v>
      </c>
      <c r="B4" s="1" t="s">
        <v>32</v>
      </c>
      <c r="C4" s="1" t="s">
        <v>17</v>
      </c>
      <c r="D4" s="1" t="s">
        <v>18</v>
      </c>
      <c r="E4" s="1" t="s">
        <v>19</v>
      </c>
      <c r="F4" s="1" t="s">
        <v>33</v>
      </c>
      <c r="G4" s="1" t="s">
        <v>34</v>
      </c>
      <c r="H4" s="1" t="s">
        <v>22</v>
      </c>
      <c r="I4" s="1" t="s">
        <v>22</v>
      </c>
      <c r="J4" s="1" t="s">
        <v>23</v>
      </c>
      <c r="K4" s="1" t="s">
        <v>24</v>
      </c>
      <c r="L4" s="1" t="s">
        <v>31</v>
      </c>
      <c r="M4" s="1" t="s">
        <v>22</v>
      </c>
      <c r="N4" s="1" t="s">
        <v>25</v>
      </c>
      <c r="O4" s="1" t="s">
        <v>22</v>
      </c>
    </row>
    <row r="5" spans="1:15" x14ac:dyDescent="0.2">
      <c r="A5" s="1">
        <v>19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33</v>
      </c>
      <c r="G5" s="1" t="s">
        <v>29</v>
      </c>
      <c r="H5" s="1" t="s">
        <v>35</v>
      </c>
      <c r="I5" s="1" t="s">
        <v>22</v>
      </c>
      <c r="J5" s="1" t="s">
        <v>36</v>
      </c>
      <c r="K5" s="1" t="s">
        <v>35</v>
      </c>
      <c r="L5" s="1" t="s">
        <v>19</v>
      </c>
      <c r="M5" s="1" t="s">
        <v>22</v>
      </c>
      <c r="N5" s="1" t="s">
        <v>25</v>
      </c>
      <c r="O5" s="1" t="s">
        <v>19</v>
      </c>
    </row>
    <row r="6" spans="1:15" x14ac:dyDescent="0.2">
      <c r="A6" s="1">
        <v>20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73</v>
      </c>
      <c r="G6" s="1" t="s">
        <v>29</v>
      </c>
      <c r="H6" s="1" t="s">
        <v>22</v>
      </c>
      <c r="I6" s="1" t="s">
        <v>19</v>
      </c>
      <c r="J6" s="1" t="s">
        <v>23</v>
      </c>
      <c r="K6" s="1" t="s">
        <v>24</v>
      </c>
      <c r="L6" s="1" t="s">
        <v>31</v>
      </c>
      <c r="M6" s="1" t="s">
        <v>22</v>
      </c>
      <c r="N6" s="1" t="s">
        <v>25</v>
      </c>
      <c r="O6" s="1" t="s">
        <v>19</v>
      </c>
    </row>
    <row r="7" spans="1:15" x14ac:dyDescent="0.2">
      <c r="A7" s="1">
        <v>19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33</v>
      </c>
      <c r="G7" s="1" t="s">
        <v>29</v>
      </c>
      <c r="H7" s="1" t="s">
        <v>22</v>
      </c>
      <c r="I7" s="1" t="s">
        <v>19</v>
      </c>
      <c r="J7" s="1" t="s">
        <v>23</v>
      </c>
      <c r="K7" s="1" t="s">
        <v>37</v>
      </c>
      <c r="L7" s="1" t="s">
        <v>22</v>
      </c>
      <c r="M7" s="1" t="s">
        <v>22</v>
      </c>
      <c r="N7" s="1" t="s">
        <v>25</v>
      </c>
      <c r="O7" s="1" t="s">
        <v>22</v>
      </c>
    </row>
    <row r="8" spans="1:15" x14ac:dyDescent="0.2">
      <c r="A8" s="1">
        <v>21</v>
      </c>
      <c r="B8" s="1" t="s">
        <v>16</v>
      </c>
      <c r="C8" s="1" t="s">
        <v>17</v>
      </c>
      <c r="D8" s="1" t="s">
        <v>38</v>
      </c>
      <c r="E8" s="1" t="s">
        <v>19</v>
      </c>
      <c r="F8" s="1" t="s">
        <v>33</v>
      </c>
      <c r="G8" s="1" t="s">
        <v>34</v>
      </c>
      <c r="H8" s="1" t="s">
        <v>35</v>
      </c>
      <c r="I8" s="1" t="s">
        <v>19</v>
      </c>
      <c r="J8" s="1" t="s">
        <v>39</v>
      </c>
      <c r="K8" s="1" t="s">
        <v>35</v>
      </c>
      <c r="L8" s="1" t="s">
        <v>19</v>
      </c>
      <c r="M8" s="1" t="s">
        <v>22</v>
      </c>
      <c r="N8" s="1" t="s">
        <v>25</v>
      </c>
      <c r="O8" s="1" t="s">
        <v>22</v>
      </c>
    </row>
    <row r="9" spans="1:15" x14ac:dyDescent="0.2">
      <c r="A9" s="1">
        <v>20</v>
      </c>
      <c r="B9" s="1" t="s">
        <v>32</v>
      </c>
      <c r="C9" s="1" t="s">
        <v>17</v>
      </c>
      <c r="D9" s="1" t="s">
        <v>18</v>
      </c>
      <c r="E9" s="1" t="s">
        <v>19</v>
      </c>
      <c r="F9" s="1" t="s">
        <v>73</v>
      </c>
      <c r="G9" s="1" t="s">
        <v>40</v>
      </c>
      <c r="H9" s="1" t="s">
        <v>22</v>
      </c>
      <c r="I9" s="1" t="s">
        <v>30</v>
      </c>
      <c r="J9" s="1" t="s">
        <v>23</v>
      </c>
      <c r="K9" s="1" t="s">
        <v>24</v>
      </c>
      <c r="L9" s="1" t="s">
        <v>31</v>
      </c>
      <c r="M9" s="1" t="s">
        <v>22</v>
      </c>
      <c r="N9" s="1" t="s">
        <v>25</v>
      </c>
      <c r="O9" s="1" t="s">
        <v>41</v>
      </c>
    </row>
    <row r="10" spans="1:15" x14ac:dyDescent="0.2">
      <c r="A10" s="1">
        <v>19</v>
      </c>
      <c r="B10" s="1" t="s">
        <v>32</v>
      </c>
      <c r="C10" s="1" t="s">
        <v>17</v>
      </c>
      <c r="D10" s="1" t="s">
        <v>38</v>
      </c>
      <c r="E10" s="1" t="s">
        <v>19</v>
      </c>
      <c r="F10" s="1" t="s">
        <v>20</v>
      </c>
      <c r="G10" s="1" t="s">
        <v>34</v>
      </c>
      <c r="H10" s="1" t="s">
        <v>22</v>
      </c>
      <c r="I10" s="1" t="s">
        <v>19</v>
      </c>
      <c r="J10" s="1" t="s">
        <v>23</v>
      </c>
      <c r="K10" s="1" t="s">
        <v>42</v>
      </c>
      <c r="L10" s="1" t="s">
        <v>22</v>
      </c>
      <c r="M10" s="1" t="s">
        <v>22</v>
      </c>
      <c r="N10" s="1" t="s">
        <v>25</v>
      </c>
      <c r="O10" s="1" t="s">
        <v>22</v>
      </c>
    </row>
    <row r="11" spans="1:15" x14ac:dyDescent="0.2">
      <c r="A11" s="1">
        <v>24</v>
      </c>
      <c r="B11" s="1" t="s">
        <v>16</v>
      </c>
      <c r="C11" s="1" t="s">
        <v>17</v>
      </c>
      <c r="D11" s="1" t="s">
        <v>38</v>
      </c>
      <c r="E11" s="1" t="s">
        <v>19</v>
      </c>
      <c r="F11" s="1" t="s">
        <v>73</v>
      </c>
      <c r="G11" s="1" t="s">
        <v>43</v>
      </c>
      <c r="H11" s="1" t="s">
        <v>22</v>
      </c>
      <c r="I11" s="1" t="s">
        <v>22</v>
      </c>
      <c r="J11" s="1" t="s">
        <v>23</v>
      </c>
      <c r="K11" s="1" t="s">
        <v>44</v>
      </c>
      <c r="L11" s="1" t="s">
        <v>22</v>
      </c>
      <c r="M11" s="1" t="s">
        <v>22</v>
      </c>
      <c r="N11" s="1" t="s">
        <v>25</v>
      </c>
      <c r="O11" s="1" t="s">
        <v>41</v>
      </c>
    </row>
    <row r="12" spans="1:15" x14ac:dyDescent="0.2">
      <c r="A12" s="1">
        <v>20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45</v>
      </c>
      <c r="H12" s="1" t="s">
        <v>35</v>
      </c>
      <c r="I12" s="1" t="s">
        <v>19</v>
      </c>
      <c r="J12" s="1" t="s">
        <v>36</v>
      </c>
      <c r="K12" s="1" t="s">
        <v>46</v>
      </c>
      <c r="L12" s="1" t="s">
        <v>19</v>
      </c>
      <c r="M12" s="1" t="s">
        <v>22</v>
      </c>
      <c r="N12" s="1" t="s">
        <v>25</v>
      </c>
      <c r="O12" s="1" t="s">
        <v>19</v>
      </c>
    </row>
    <row r="13" spans="1:15" x14ac:dyDescent="0.2">
      <c r="A13" s="1">
        <v>20</v>
      </c>
      <c r="B13" s="1" t="s">
        <v>32</v>
      </c>
      <c r="C13" s="1" t="s">
        <v>47</v>
      </c>
      <c r="D13" s="1" t="s">
        <v>18</v>
      </c>
      <c r="E13" s="1" t="s">
        <v>19</v>
      </c>
      <c r="F13" s="1" t="s">
        <v>73</v>
      </c>
      <c r="G13" s="1" t="s">
        <v>29</v>
      </c>
      <c r="H13" s="1" t="s">
        <v>22</v>
      </c>
      <c r="I13" s="1" t="s">
        <v>30</v>
      </c>
      <c r="J13" s="1" t="s">
        <v>23</v>
      </c>
      <c r="K13" s="1" t="s">
        <v>24</v>
      </c>
      <c r="L13" s="1" t="s">
        <v>31</v>
      </c>
      <c r="M13" s="1" t="s">
        <v>22</v>
      </c>
      <c r="N13" s="1" t="s">
        <v>25</v>
      </c>
      <c r="O13" s="1" t="s">
        <v>22</v>
      </c>
    </row>
    <row r="14" spans="1:15" x14ac:dyDescent="0.2">
      <c r="A14" s="1">
        <v>20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48</v>
      </c>
      <c r="G14" s="1" t="s">
        <v>21</v>
      </c>
      <c r="H14" s="1" t="s">
        <v>22</v>
      </c>
      <c r="I14" s="1" t="s">
        <v>19</v>
      </c>
      <c r="J14" s="1" t="s">
        <v>23</v>
      </c>
      <c r="K14" s="1" t="s">
        <v>24</v>
      </c>
      <c r="L14" s="1" t="s">
        <v>31</v>
      </c>
      <c r="M14" s="1" t="s">
        <v>19</v>
      </c>
      <c r="N14" s="1" t="s">
        <v>49</v>
      </c>
      <c r="O14" s="1" t="s">
        <v>22</v>
      </c>
    </row>
    <row r="15" spans="1:15" x14ac:dyDescent="0.2">
      <c r="A15" s="1">
        <v>20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33</v>
      </c>
      <c r="G15" s="1" t="s">
        <v>21</v>
      </c>
      <c r="H15" s="1" t="s">
        <v>22</v>
      </c>
      <c r="I15" s="1" t="s">
        <v>22</v>
      </c>
      <c r="J15" s="1" t="s">
        <v>23</v>
      </c>
      <c r="K15" s="1" t="s">
        <v>42</v>
      </c>
      <c r="L15" s="1" t="s">
        <v>22</v>
      </c>
      <c r="M15" s="1" t="s">
        <v>22</v>
      </c>
      <c r="N15" s="1" t="s">
        <v>25</v>
      </c>
      <c r="O15" s="1" t="s">
        <v>22</v>
      </c>
    </row>
    <row r="16" spans="1:15" x14ac:dyDescent="0.2">
      <c r="A16" s="1">
        <v>20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33</v>
      </c>
      <c r="G16" s="1" t="s">
        <v>43</v>
      </c>
      <c r="H16" s="1" t="s">
        <v>22</v>
      </c>
      <c r="I16" s="1" t="s">
        <v>22</v>
      </c>
      <c r="J16" s="1" t="s">
        <v>23</v>
      </c>
      <c r="K16" s="1" t="s">
        <v>24</v>
      </c>
      <c r="L16" s="1" t="s">
        <v>31</v>
      </c>
      <c r="M16" s="1" t="s">
        <v>22</v>
      </c>
      <c r="N16" s="1" t="s">
        <v>25</v>
      </c>
      <c r="O16" s="1" t="s">
        <v>19</v>
      </c>
    </row>
    <row r="17" spans="1:15" x14ac:dyDescent="0.2">
      <c r="A17" s="1">
        <v>24</v>
      </c>
      <c r="B17" s="1" t="s">
        <v>16</v>
      </c>
      <c r="C17" s="1" t="s">
        <v>26</v>
      </c>
      <c r="D17" s="1" t="s">
        <v>27</v>
      </c>
      <c r="E17" s="1" t="s">
        <v>19</v>
      </c>
      <c r="F17" s="1" t="s">
        <v>33</v>
      </c>
      <c r="G17" s="1" t="s">
        <v>43</v>
      </c>
      <c r="H17" s="1" t="s">
        <v>22</v>
      </c>
      <c r="I17" s="1" t="s">
        <v>19</v>
      </c>
      <c r="J17" s="1" t="s">
        <v>23</v>
      </c>
      <c r="K17" s="1" t="s">
        <v>37</v>
      </c>
      <c r="L17" s="1" t="s">
        <v>22</v>
      </c>
      <c r="M17" s="1" t="s">
        <v>22</v>
      </c>
      <c r="N17" s="1" t="s">
        <v>25</v>
      </c>
      <c r="O17" s="1" t="s">
        <v>30</v>
      </c>
    </row>
    <row r="18" spans="1:15" x14ac:dyDescent="0.2">
      <c r="A18" s="1">
        <v>21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33</v>
      </c>
      <c r="G18" s="1" t="s">
        <v>34</v>
      </c>
      <c r="H18" s="1" t="s">
        <v>22</v>
      </c>
      <c r="I18" s="1" t="s">
        <v>22</v>
      </c>
      <c r="J18" s="1" t="s">
        <v>23</v>
      </c>
      <c r="K18" s="1" t="s">
        <v>24</v>
      </c>
      <c r="L18" s="1" t="s">
        <v>31</v>
      </c>
      <c r="M18" s="1" t="s">
        <v>22</v>
      </c>
      <c r="N18" s="1" t="s">
        <v>25</v>
      </c>
      <c r="O18" s="1" t="s">
        <v>19</v>
      </c>
    </row>
    <row r="19" spans="1:15" x14ac:dyDescent="0.2">
      <c r="A19" s="1">
        <v>21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48</v>
      </c>
      <c r="G19" s="1" t="s">
        <v>29</v>
      </c>
      <c r="H19" s="1" t="s">
        <v>22</v>
      </c>
      <c r="I19" s="1" t="s">
        <v>30</v>
      </c>
      <c r="J19" s="1" t="s">
        <v>23</v>
      </c>
      <c r="K19" s="1" t="s">
        <v>53</v>
      </c>
      <c r="L19" s="1" t="s">
        <v>22</v>
      </c>
      <c r="M19" s="1" t="s">
        <v>19</v>
      </c>
      <c r="N19" s="1" t="s">
        <v>54</v>
      </c>
      <c r="O19" s="1" t="s">
        <v>22</v>
      </c>
    </row>
    <row r="20" spans="1:15" x14ac:dyDescent="0.2">
      <c r="A20" s="1">
        <v>18</v>
      </c>
      <c r="B20" s="1" t="s">
        <v>16</v>
      </c>
      <c r="C20" s="1" t="s">
        <v>17</v>
      </c>
      <c r="D20" s="1" t="s">
        <v>38</v>
      </c>
      <c r="E20" s="1" t="s">
        <v>19</v>
      </c>
      <c r="F20" s="1" t="s">
        <v>33</v>
      </c>
      <c r="G20" s="1" t="s">
        <v>52</v>
      </c>
      <c r="H20" s="1" t="s">
        <v>55</v>
      </c>
      <c r="I20" s="1" t="s">
        <v>19</v>
      </c>
      <c r="J20" s="1" t="s">
        <v>36</v>
      </c>
      <c r="K20" s="1" t="s">
        <v>35</v>
      </c>
      <c r="L20" s="1" t="s">
        <v>19</v>
      </c>
      <c r="M20" s="1" t="s">
        <v>19</v>
      </c>
      <c r="N20" s="1" t="s">
        <v>49</v>
      </c>
      <c r="O20" s="1" t="s">
        <v>19</v>
      </c>
    </row>
    <row r="21" spans="1:15" x14ac:dyDescent="0.2">
      <c r="A21" s="1">
        <v>21</v>
      </c>
      <c r="B21" s="1" t="s">
        <v>16</v>
      </c>
      <c r="C21" s="1" t="s">
        <v>17</v>
      </c>
      <c r="D21" s="1" t="s">
        <v>38</v>
      </c>
      <c r="E21" s="1" t="s">
        <v>19</v>
      </c>
      <c r="F21" s="1" t="s">
        <v>20</v>
      </c>
      <c r="G21" s="1" t="s">
        <v>56</v>
      </c>
      <c r="H21" s="1" t="s">
        <v>22</v>
      </c>
      <c r="I21" s="1" t="s">
        <v>19</v>
      </c>
      <c r="J21" s="1" t="s">
        <v>23</v>
      </c>
      <c r="K21" s="1" t="s">
        <v>24</v>
      </c>
      <c r="L21" s="1" t="s">
        <v>31</v>
      </c>
      <c r="M21" s="1" t="s">
        <v>22</v>
      </c>
      <c r="N21" s="1" t="s">
        <v>25</v>
      </c>
      <c r="O21" s="1" t="s">
        <v>19</v>
      </c>
    </row>
    <row r="22" spans="1:15" x14ac:dyDescent="0.2">
      <c r="A22" s="1">
        <v>19</v>
      </c>
      <c r="B22" s="1" t="s">
        <v>32</v>
      </c>
      <c r="C22" s="1" t="s">
        <v>17</v>
      </c>
      <c r="D22" s="1" t="s">
        <v>18</v>
      </c>
      <c r="E22" s="1" t="s">
        <v>19</v>
      </c>
      <c r="F22" s="1" t="s">
        <v>73</v>
      </c>
      <c r="G22" s="1" t="s">
        <v>34</v>
      </c>
      <c r="H22" s="1" t="s">
        <v>22</v>
      </c>
      <c r="I22" s="1" t="s">
        <v>30</v>
      </c>
      <c r="J22" s="1" t="s">
        <v>23</v>
      </c>
      <c r="K22" s="1" t="s">
        <v>24</v>
      </c>
      <c r="L22" s="1" t="s">
        <v>31</v>
      </c>
      <c r="M22" s="1" t="s">
        <v>22</v>
      </c>
      <c r="N22" s="1" t="s">
        <v>25</v>
      </c>
      <c r="O22" s="1" t="s">
        <v>22</v>
      </c>
    </row>
    <row r="23" spans="1:15" x14ac:dyDescent="0.2">
      <c r="A23" s="1">
        <v>19</v>
      </c>
      <c r="B23" s="1" t="s">
        <v>32</v>
      </c>
      <c r="C23" s="1" t="s">
        <v>57</v>
      </c>
      <c r="D23" s="1" t="s">
        <v>18</v>
      </c>
      <c r="E23" s="1" t="s">
        <v>19</v>
      </c>
      <c r="F23" s="1" t="s">
        <v>73</v>
      </c>
      <c r="G23" s="1" t="s">
        <v>58</v>
      </c>
      <c r="H23" s="1" t="s">
        <v>22</v>
      </c>
      <c r="I23" s="1" t="s">
        <v>22</v>
      </c>
      <c r="J23" s="1" t="s">
        <v>23</v>
      </c>
      <c r="K23" s="1" t="s">
        <v>24</v>
      </c>
      <c r="L23" s="1" t="s">
        <v>31</v>
      </c>
      <c r="M23" s="1" t="s">
        <v>22</v>
      </c>
      <c r="N23" s="1" t="s">
        <v>54</v>
      </c>
      <c r="O23" s="1" t="s">
        <v>22</v>
      </c>
    </row>
    <row r="24" spans="1:15" x14ac:dyDescent="0.2">
      <c r="A24" s="1">
        <v>19</v>
      </c>
      <c r="B24" s="1" t="s">
        <v>32</v>
      </c>
      <c r="C24" s="1" t="s">
        <v>17</v>
      </c>
      <c r="D24" s="1" t="s">
        <v>18</v>
      </c>
      <c r="E24" s="1" t="s">
        <v>19</v>
      </c>
      <c r="F24" s="1" t="s">
        <v>33</v>
      </c>
      <c r="G24" s="1" t="s">
        <v>52</v>
      </c>
      <c r="H24" s="1" t="s">
        <v>22</v>
      </c>
      <c r="I24" s="1" t="s">
        <v>19</v>
      </c>
      <c r="J24" s="1" t="s">
        <v>23</v>
      </c>
      <c r="K24" s="1" t="s">
        <v>24</v>
      </c>
      <c r="L24" s="1" t="s">
        <v>31</v>
      </c>
      <c r="M24" s="1" t="s">
        <v>22</v>
      </c>
      <c r="N24" s="1" t="s">
        <v>25</v>
      </c>
      <c r="O24" s="1" t="s">
        <v>22</v>
      </c>
    </row>
    <row r="25" spans="1:15" x14ac:dyDescent="0.2">
      <c r="A25" s="1">
        <v>25</v>
      </c>
      <c r="B25" s="1" t="s">
        <v>16</v>
      </c>
      <c r="C25" s="1" t="s">
        <v>26</v>
      </c>
      <c r="D25" s="1" t="s">
        <v>59</v>
      </c>
      <c r="E25" s="1" t="s">
        <v>19</v>
      </c>
      <c r="F25" s="1" t="s">
        <v>20</v>
      </c>
      <c r="G25" s="1" t="s">
        <v>34</v>
      </c>
      <c r="H25" s="1" t="s">
        <v>22</v>
      </c>
      <c r="I25" s="1" t="s">
        <v>30</v>
      </c>
      <c r="J25" s="1" t="s">
        <v>23</v>
      </c>
      <c r="K25" s="1" t="s">
        <v>44</v>
      </c>
      <c r="L25" s="1" t="s">
        <v>22</v>
      </c>
      <c r="M25" s="1" t="s">
        <v>22</v>
      </c>
      <c r="N25" s="1" t="s">
        <v>25</v>
      </c>
      <c r="O25" s="1" t="s">
        <v>22</v>
      </c>
    </row>
    <row r="26" spans="1:15" x14ac:dyDescent="0.2">
      <c r="A26" s="1">
        <v>19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33</v>
      </c>
      <c r="G26" s="1" t="s">
        <v>21</v>
      </c>
      <c r="H26" s="1" t="s">
        <v>22</v>
      </c>
      <c r="I26" s="1" t="s">
        <v>22</v>
      </c>
      <c r="J26" s="1" t="s">
        <v>23</v>
      </c>
      <c r="K26" s="1" t="s">
        <v>24</v>
      </c>
      <c r="L26" s="1" t="s">
        <v>31</v>
      </c>
      <c r="M26" s="1" t="s">
        <v>22</v>
      </c>
      <c r="N26" s="1" t="s">
        <v>25</v>
      </c>
      <c r="O26" s="1" t="s">
        <v>22</v>
      </c>
    </row>
    <row r="27" spans="1:15" x14ac:dyDescent="0.2">
      <c r="A27" s="1">
        <v>28</v>
      </c>
      <c r="B27" s="1" t="s">
        <v>32</v>
      </c>
      <c r="C27" s="1" t="s">
        <v>26</v>
      </c>
      <c r="D27" s="1" t="s">
        <v>27</v>
      </c>
      <c r="E27" s="1" t="s">
        <v>19</v>
      </c>
      <c r="F27" s="1" t="s">
        <v>33</v>
      </c>
      <c r="G27" s="1" t="s">
        <v>34</v>
      </c>
      <c r="H27" s="1" t="s">
        <v>22</v>
      </c>
      <c r="I27" s="1" t="s">
        <v>30</v>
      </c>
      <c r="J27" s="1" t="s">
        <v>23</v>
      </c>
      <c r="K27" s="1" t="s">
        <v>42</v>
      </c>
      <c r="L27" s="1" t="s">
        <v>22</v>
      </c>
      <c r="M27" s="1" t="s">
        <v>22</v>
      </c>
      <c r="N27" s="1" t="s">
        <v>25</v>
      </c>
      <c r="O27" s="1" t="s">
        <v>41</v>
      </c>
    </row>
    <row r="28" spans="1:15" x14ac:dyDescent="0.2">
      <c r="A28" s="1">
        <v>29</v>
      </c>
      <c r="B28" s="1" t="s">
        <v>16</v>
      </c>
      <c r="C28" s="1" t="s">
        <v>26</v>
      </c>
      <c r="D28" s="1" t="s">
        <v>27</v>
      </c>
      <c r="E28" s="1" t="s">
        <v>19</v>
      </c>
      <c r="F28" s="1" t="s">
        <v>73</v>
      </c>
      <c r="G28" s="1" t="s">
        <v>29</v>
      </c>
      <c r="H28" s="1" t="s">
        <v>22</v>
      </c>
      <c r="I28" s="1" t="s">
        <v>22</v>
      </c>
      <c r="J28" s="1" t="s">
        <v>23</v>
      </c>
      <c r="K28" s="1" t="s">
        <v>44</v>
      </c>
      <c r="L28" s="1" t="s">
        <v>22</v>
      </c>
      <c r="M28" s="1" t="s">
        <v>22</v>
      </c>
      <c r="N28" s="1" t="s">
        <v>25</v>
      </c>
      <c r="O28" s="1" t="s">
        <v>19</v>
      </c>
    </row>
    <row r="29" spans="1:15" x14ac:dyDescent="0.2">
      <c r="A29" s="1">
        <v>20</v>
      </c>
      <c r="B29" s="1" t="s">
        <v>16</v>
      </c>
      <c r="C29" s="1" t="s">
        <v>17</v>
      </c>
      <c r="D29" s="1" t="s">
        <v>38</v>
      </c>
      <c r="E29" s="1" t="s">
        <v>19</v>
      </c>
      <c r="F29" s="1" t="s">
        <v>33</v>
      </c>
      <c r="G29" s="1" t="s">
        <v>21</v>
      </c>
      <c r="H29" s="1" t="s">
        <v>22</v>
      </c>
      <c r="I29" s="1" t="s">
        <v>30</v>
      </c>
      <c r="J29" s="1" t="s">
        <v>23</v>
      </c>
      <c r="K29" s="1" t="s">
        <v>37</v>
      </c>
      <c r="L29" s="1" t="s">
        <v>22</v>
      </c>
      <c r="M29" s="1" t="s">
        <v>22</v>
      </c>
      <c r="N29" s="1" t="s">
        <v>25</v>
      </c>
      <c r="O29" s="1" t="s">
        <v>22</v>
      </c>
    </row>
    <row r="30" spans="1:15" x14ac:dyDescent="0.2">
      <c r="A30" s="1">
        <v>20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56</v>
      </c>
      <c r="H30" s="1" t="s">
        <v>35</v>
      </c>
      <c r="I30" s="1" t="s">
        <v>19</v>
      </c>
      <c r="J30" s="1" t="s">
        <v>36</v>
      </c>
      <c r="K30" s="1" t="s">
        <v>35</v>
      </c>
      <c r="L30" s="1" t="s">
        <v>19</v>
      </c>
      <c r="M30" s="1" t="s">
        <v>22</v>
      </c>
      <c r="N30" s="1" t="s">
        <v>25</v>
      </c>
      <c r="O30" s="1" t="s">
        <v>19</v>
      </c>
    </row>
    <row r="31" spans="1:15" x14ac:dyDescent="0.2">
      <c r="A31" s="1">
        <v>22</v>
      </c>
      <c r="B31" s="1" t="s">
        <v>16</v>
      </c>
      <c r="C31" s="1" t="s">
        <v>17</v>
      </c>
      <c r="D31" s="1" t="s">
        <v>38</v>
      </c>
      <c r="E31" s="1" t="s">
        <v>19</v>
      </c>
      <c r="F31" s="1" t="s">
        <v>20</v>
      </c>
      <c r="G31" s="1" t="s">
        <v>52</v>
      </c>
      <c r="H31" s="1" t="s">
        <v>35</v>
      </c>
      <c r="I31" s="1" t="s">
        <v>19</v>
      </c>
      <c r="J31" s="1" t="s">
        <v>36</v>
      </c>
      <c r="K31" s="1" t="s">
        <v>24</v>
      </c>
      <c r="L31" s="1" t="s">
        <v>31</v>
      </c>
      <c r="M31" s="1" t="s">
        <v>22</v>
      </c>
      <c r="N31" s="1" t="s">
        <v>25</v>
      </c>
      <c r="O31" s="1" t="s">
        <v>19</v>
      </c>
    </row>
    <row r="32" spans="1:15" x14ac:dyDescent="0.2">
      <c r="A32" s="1">
        <v>20</v>
      </c>
      <c r="B32" s="1" t="s">
        <v>32</v>
      </c>
      <c r="C32" s="1" t="s">
        <v>17</v>
      </c>
      <c r="D32" s="1" t="s">
        <v>18</v>
      </c>
      <c r="E32" s="1" t="s">
        <v>19</v>
      </c>
      <c r="F32" s="1" t="s">
        <v>33</v>
      </c>
      <c r="G32" s="1" t="s">
        <v>43</v>
      </c>
      <c r="H32" s="1" t="s">
        <v>22</v>
      </c>
      <c r="I32" s="1" t="s">
        <v>30</v>
      </c>
      <c r="J32" s="1" t="s">
        <v>23</v>
      </c>
      <c r="K32" s="1" t="s">
        <v>44</v>
      </c>
      <c r="L32" s="1" t="s">
        <v>22</v>
      </c>
      <c r="M32" s="1" t="s">
        <v>22</v>
      </c>
      <c r="N32" s="1" t="s">
        <v>25</v>
      </c>
      <c r="O32" s="1" t="s">
        <v>41</v>
      </c>
    </row>
    <row r="33" spans="1:15" x14ac:dyDescent="0.2">
      <c r="A33" s="1">
        <v>20</v>
      </c>
      <c r="B33" s="1" t="s">
        <v>32</v>
      </c>
      <c r="C33" s="1" t="s">
        <v>17</v>
      </c>
      <c r="D33" s="1" t="s">
        <v>18</v>
      </c>
      <c r="E33" s="1" t="s">
        <v>19</v>
      </c>
      <c r="F33" s="1" t="s">
        <v>73</v>
      </c>
      <c r="G33" s="1" t="s">
        <v>43</v>
      </c>
      <c r="H33" s="1" t="s">
        <v>22</v>
      </c>
      <c r="I33" s="1" t="s">
        <v>30</v>
      </c>
      <c r="J33" s="1" t="s">
        <v>23</v>
      </c>
      <c r="K33" s="1" t="s">
        <v>24</v>
      </c>
      <c r="L33" s="1" t="s">
        <v>31</v>
      </c>
      <c r="M33" s="1" t="s">
        <v>22</v>
      </c>
      <c r="N33" s="1" t="s">
        <v>25</v>
      </c>
      <c r="O33" s="1" t="s">
        <v>19</v>
      </c>
    </row>
    <row r="34" spans="1:15" x14ac:dyDescent="0.2">
      <c r="A34" s="1">
        <v>22</v>
      </c>
      <c r="B34" s="1" t="s">
        <v>32</v>
      </c>
      <c r="C34" s="1" t="s">
        <v>17</v>
      </c>
      <c r="D34" s="1" t="s">
        <v>18</v>
      </c>
      <c r="E34" s="1" t="s">
        <v>19</v>
      </c>
      <c r="F34" s="1" t="s">
        <v>33</v>
      </c>
      <c r="G34" s="1" t="s">
        <v>34</v>
      </c>
      <c r="H34" s="1" t="s">
        <v>22</v>
      </c>
      <c r="I34" s="1" t="s">
        <v>22</v>
      </c>
      <c r="J34" s="1" t="s">
        <v>23</v>
      </c>
      <c r="K34" s="1" t="s">
        <v>24</v>
      </c>
      <c r="L34" s="1" t="s">
        <v>31</v>
      </c>
      <c r="M34" s="1" t="s">
        <v>22</v>
      </c>
      <c r="N34" s="1" t="s">
        <v>25</v>
      </c>
      <c r="O34" s="1" t="s">
        <v>22</v>
      </c>
    </row>
    <row r="35" spans="1:15" x14ac:dyDescent="0.2">
      <c r="A35" s="1">
        <v>22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33</v>
      </c>
      <c r="G35" s="1" t="s">
        <v>29</v>
      </c>
      <c r="H35" s="1" t="s">
        <v>35</v>
      </c>
      <c r="I35" s="1" t="s">
        <v>19</v>
      </c>
      <c r="J35" s="1" t="s">
        <v>36</v>
      </c>
      <c r="K35" s="1" t="s">
        <v>60</v>
      </c>
      <c r="L35" s="1" t="s">
        <v>22</v>
      </c>
      <c r="M35" s="1" t="s">
        <v>22</v>
      </c>
      <c r="N35" s="1" t="s">
        <v>25</v>
      </c>
      <c r="O35" s="1" t="s">
        <v>22</v>
      </c>
    </row>
    <row r="36" spans="1:15" x14ac:dyDescent="0.2">
      <c r="A36" s="1">
        <v>20</v>
      </c>
      <c r="B36" s="1" t="s">
        <v>16</v>
      </c>
      <c r="C36" s="1" t="s">
        <v>17</v>
      </c>
      <c r="D36" s="1" t="s">
        <v>38</v>
      </c>
      <c r="E36" s="1" t="s">
        <v>19</v>
      </c>
      <c r="F36" s="1" t="s">
        <v>48</v>
      </c>
      <c r="G36" s="1" t="s">
        <v>61</v>
      </c>
      <c r="H36" s="1" t="s">
        <v>62</v>
      </c>
      <c r="I36" s="1" t="s">
        <v>22</v>
      </c>
      <c r="J36" s="1" t="s">
        <v>63</v>
      </c>
      <c r="K36" s="1" t="s">
        <v>42</v>
      </c>
      <c r="L36" s="1" t="s">
        <v>22</v>
      </c>
      <c r="M36" s="1" t="s">
        <v>19</v>
      </c>
      <c r="N36" s="1" t="s">
        <v>64</v>
      </c>
      <c r="O36" s="1" t="s">
        <v>22</v>
      </c>
    </row>
    <row r="37" spans="1:15" x14ac:dyDescent="0.2">
      <c r="A37" s="1">
        <v>18</v>
      </c>
      <c r="B37" s="1" t="s">
        <v>16</v>
      </c>
      <c r="C37" s="1" t="s">
        <v>47</v>
      </c>
      <c r="D37" s="1" t="s">
        <v>18</v>
      </c>
      <c r="E37" s="1" t="s">
        <v>19</v>
      </c>
      <c r="F37" s="1" t="s">
        <v>33</v>
      </c>
      <c r="G37" s="1" t="s">
        <v>34</v>
      </c>
      <c r="H37" s="1" t="s">
        <v>22</v>
      </c>
      <c r="I37" s="1" t="s">
        <v>19</v>
      </c>
      <c r="J37" s="1" t="s">
        <v>23</v>
      </c>
      <c r="K37" s="1" t="s">
        <v>65</v>
      </c>
      <c r="L37" s="1" t="s">
        <v>22</v>
      </c>
      <c r="M37" s="1" t="s">
        <v>22</v>
      </c>
      <c r="N37" s="1" t="s">
        <v>49</v>
      </c>
      <c r="O37" s="1" t="s">
        <v>22</v>
      </c>
    </row>
    <row r="38" spans="1:15" x14ac:dyDescent="0.2">
      <c r="A38" s="1">
        <v>18</v>
      </c>
      <c r="B38" s="1" t="s">
        <v>32</v>
      </c>
      <c r="C38" s="1" t="s">
        <v>47</v>
      </c>
      <c r="D38" s="1" t="s">
        <v>18</v>
      </c>
      <c r="E38" s="1" t="s">
        <v>19</v>
      </c>
      <c r="F38" s="1" t="s">
        <v>73</v>
      </c>
      <c r="G38" s="1" t="s">
        <v>66</v>
      </c>
      <c r="H38" s="1" t="s">
        <v>22</v>
      </c>
      <c r="I38" s="1" t="s">
        <v>22</v>
      </c>
      <c r="J38" s="1" t="s">
        <v>23</v>
      </c>
      <c r="K38" s="1" t="s">
        <v>24</v>
      </c>
      <c r="L38" s="1" t="s">
        <v>31</v>
      </c>
      <c r="M38" s="1" t="s">
        <v>19</v>
      </c>
      <c r="N38" s="1" t="s">
        <v>54</v>
      </c>
      <c r="O38" s="1" t="s">
        <v>41</v>
      </c>
    </row>
    <row r="39" spans="1:15" x14ac:dyDescent="0.2">
      <c r="A39" s="1">
        <v>19</v>
      </c>
      <c r="B39" s="1" t="s">
        <v>32</v>
      </c>
      <c r="C39" s="1" t="s">
        <v>17</v>
      </c>
      <c r="D39" s="1" t="s">
        <v>18</v>
      </c>
      <c r="E39" s="1" t="s">
        <v>19</v>
      </c>
      <c r="F39" s="1" t="s">
        <v>33</v>
      </c>
      <c r="G39" s="1" t="s">
        <v>52</v>
      </c>
      <c r="H39" s="1" t="s">
        <v>22</v>
      </c>
      <c r="I39" s="1" t="s">
        <v>22</v>
      </c>
      <c r="J39" s="1" t="s">
        <v>23</v>
      </c>
      <c r="K39" s="1" t="s">
        <v>24</v>
      </c>
      <c r="L39" s="1" t="s">
        <v>31</v>
      </c>
      <c r="M39" s="1" t="s">
        <v>22</v>
      </c>
      <c r="N39" s="1" t="s">
        <v>25</v>
      </c>
      <c r="O39" s="1" t="s">
        <v>22</v>
      </c>
    </row>
    <row r="40" spans="1:15" x14ac:dyDescent="0.2">
      <c r="A40" s="1">
        <v>20</v>
      </c>
      <c r="B40" s="1" t="s">
        <v>32</v>
      </c>
      <c r="C40" s="1" t="s">
        <v>17</v>
      </c>
      <c r="D40" s="1" t="s">
        <v>18</v>
      </c>
      <c r="E40" s="1" t="s">
        <v>19</v>
      </c>
      <c r="F40" s="1" t="s">
        <v>73</v>
      </c>
      <c r="G40" s="1" t="s">
        <v>67</v>
      </c>
      <c r="H40" s="1" t="s">
        <v>22</v>
      </c>
      <c r="I40" s="1" t="s">
        <v>30</v>
      </c>
      <c r="J40" s="1" t="s">
        <v>23</v>
      </c>
      <c r="K40" s="1" t="s">
        <v>24</v>
      </c>
      <c r="L40" s="1" t="s">
        <v>31</v>
      </c>
      <c r="M40" s="1" t="s">
        <v>22</v>
      </c>
      <c r="N40" s="1" t="s">
        <v>25</v>
      </c>
      <c r="O40" s="1" t="s">
        <v>30</v>
      </c>
    </row>
    <row r="41" spans="1:15" x14ac:dyDescent="0.2">
      <c r="A41" s="1">
        <v>19</v>
      </c>
      <c r="B41" s="1" t="s">
        <v>32</v>
      </c>
      <c r="C41" s="1" t="s">
        <v>47</v>
      </c>
      <c r="D41" s="1" t="s">
        <v>18</v>
      </c>
      <c r="E41" s="1" t="s">
        <v>19</v>
      </c>
      <c r="F41" s="1" t="s">
        <v>73</v>
      </c>
      <c r="G41" s="1" t="s">
        <v>40</v>
      </c>
      <c r="H41" s="1" t="s">
        <v>22</v>
      </c>
      <c r="I41" s="1" t="s">
        <v>22</v>
      </c>
      <c r="J41" s="1" t="s">
        <v>23</v>
      </c>
      <c r="K41" s="1" t="s">
        <v>24</v>
      </c>
      <c r="L41" s="1" t="s">
        <v>31</v>
      </c>
      <c r="M41" s="1" t="s">
        <v>19</v>
      </c>
      <c r="N41" s="1" t="s">
        <v>49</v>
      </c>
      <c r="O41" s="1" t="s">
        <v>30</v>
      </c>
    </row>
    <row r="42" spans="1:15" x14ac:dyDescent="0.2">
      <c r="A42" s="1">
        <v>18</v>
      </c>
      <c r="B42" s="1" t="s">
        <v>32</v>
      </c>
      <c r="C42" s="1" t="s">
        <v>47</v>
      </c>
      <c r="D42" s="1" t="s">
        <v>18</v>
      </c>
      <c r="E42" s="1" t="s">
        <v>19</v>
      </c>
      <c r="F42" s="1" t="s">
        <v>68</v>
      </c>
      <c r="G42" s="1" t="s">
        <v>29</v>
      </c>
      <c r="H42" s="1" t="s">
        <v>22</v>
      </c>
      <c r="I42" s="1" t="s">
        <v>19</v>
      </c>
      <c r="J42" s="1" t="s">
        <v>23</v>
      </c>
      <c r="K42" s="1" t="s">
        <v>42</v>
      </c>
      <c r="L42" s="1" t="s">
        <v>22</v>
      </c>
      <c r="M42" s="1" t="s">
        <v>22</v>
      </c>
      <c r="N42" s="1" t="s">
        <v>25</v>
      </c>
      <c r="O42" s="1" t="s">
        <v>22</v>
      </c>
    </row>
    <row r="43" spans="1:15" x14ac:dyDescent="0.2">
      <c r="A43" s="1">
        <v>22</v>
      </c>
      <c r="B43" s="1" t="s">
        <v>69</v>
      </c>
      <c r="C43" s="1" t="s">
        <v>17</v>
      </c>
      <c r="D43" s="1" t="s">
        <v>18</v>
      </c>
      <c r="E43" s="1" t="s">
        <v>19</v>
      </c>
      <c r="F43" s="1" t="s">
        <v>73</v>
      </c>
      <c r="G43" s="1" t="s">
        <v>29</v>
      </c>
      <c r="H43" s="1" t="s">
        <v>22</v>
      </c>
      <c r="I43" s="1" t="s">
        <v>19</v>
      </c>
      <c r="J43" s="1" t="s">
        <v>23</v>
      </c>
      <c r="K43" s="1" t="s">
        <v>24</v>
      </c>
      <c r="L43" s="1" t="s">
        <v>31</v>
      </c>
      <c r="M43" s="1" t="s">
        <v>19</v>
      </c>
      <c r="N43" s="1" t="s">
        <v>49</v>
      </c>
      <c r="O43" s="1" t="s">
        <v>41</v>
      </c>
    </row>
    <row r="44" spans="1:15" x14ac:dyDescent="0.2">
      <c r="A44" s="1">
        <v>22</v>
      </c>
      <c r="B44" s="1" t="s">
        <v>16</v>
      </c>
      <c r="C44" s="1" t="s">
        <v>17</v>
      </c>
      <c r="D44" s="1" t="s">
        <v>27</v>
      </c>
      <c r="E44" s="1" t="s">
        <v>19</v>
      </c>
      <c r="F44" s="1" t="s">
        <v>73</v>
      </c>
      <c r="G44" s="1" t="s">
        <v>40</v>
      </c>
      <c r="H44" s="1" t="s">
        <v>22</v>
      </c>
      <c r="I44" s="1" t="s">
        <v>30</v>
      </c>
      <c r="J44" s="1" t="s">
        <v>23</v>
      </c>
      <c r="K44" s="1" t="s">
        <v>44</v>
      </c>
      <c r="L44" s="1" t="s">
        <v>22</v>
      </c>
      <c r="M44" s="1" t="s">
        <v>19</v>
      </c>
      <c r="N44" s="1" t="s">
        <v>54</v>
      </c>
      <c r="O44" s="1" t="s">
        <v>22</v>
      </c>
    </row>
    <row r="45" spans="1:15" x14ac:dyDescent="0.2">
      <c r="A45" s="1">
        <v>21</v>
      </c>
      <c r="B45" s="1" t="s">
        <v>16</v>
      </c>
      <c r="C45" s="1" t="s">
        <v>17</v>
      </c>
      <c r="D45" s="1" t="s">
        <v>38</v>
      </c>
      <c r="E45" s="1" t="s">
        <v>19</v>
      </c>
      <c r="F45" s="1" t="s">
        <v>33</v>
      </c>
      <c r="G45" s="1" t="s">
        <v>40</v>
      </c>
      <c r="H45" s="1" t="s">
        <v>22</v>
      </c>
      <c r="I45" s="1" t="s">
        <v>22</v>
      </c>
      <c r="J45" s="1" t="s">
        <v>36</v>
      </c>
      <c r="K45" s="1" t="s">
        <v>42</v>
      </c>
      <c r="L45" s="1" t="s">
        <v>22</v>
      </c>
      <c r="M45" s="1" t="s">
        <v>22</v>
      </c>
      <c r="N45" s="1" t="s">
        <v>25</v>
      </c>
      <c r="O45" s="1" t="s">
        <v>22</v>
      </c>
    </row>
    <row r="46" spans="1:15" x14ac:dyDescent="0.2">
      <c r="A46" s="1">
        <v>18</v>
      </c>
      <c r="B46" s="1" t="s">
        <v>32</v>
      </c>
      <c r="C46" s="1" t="s">
        <v>17</v>
      </c>
      <c r="D46" s="1" t="s">
        <v>18</v>
      </c>
      <c r="E46" s="1" t="s">
        <v>19</v>
      </c>
      <c r="F46" s="1" t="s">
        <v>33</v>
      </c>
      <c r="G46" s="1" t="s">
        <v>43</v>
      </c>
      <c r="H46" s="1" t="s">
        <v>22</v>
      </c>
      <c r="I46" s="1" t="s">
        <v>30</v>
      </c>
      <c r="J46" s="1" t="s">
        <v>23</v>
      </c>
      <c r="K46" s="1" t="s">
        <v>24</v>
      </c>
      <c r="L46" s="1" t="s">
        <v>31</v>
      </c>
      <c r="M46" s="1" t="s">
        <v>19</v>
      </c>
      <c r="N46" s="1" t="s">
        <v>54</v>
      </c>
      <c r="O46" s="1" t="s">
        <v>41</v>
      </c>
    </row>
    <row r="47" spans="1:15" x14ac:dyDescent="0.2">
      <c r="A47" s="1">
        <v>20</v>
      </c>
      <c r="B47" s="1" t="s">
        <v>32</v>
      </c>
      <c r="C47" s="1" t="s">
        <v>17</v>
      </c>
      <c r="D47" s="1" t="s">
        <v>18</v>
      </c>
      <c r="E47" s="1" t="s">
        <v>19</v>
      </c>
      <c r="F47" s="1" t="s">
        <v>33</v>
      </c>
      <c r="G47" s="1" t="s">
        <v>21</v>
      </c>
      <c r="H47" s="1" t="s">
        <v>70</v>
      </c>
      <c r="I47" s="1" t="s">
        <v>19</v>
      </c>
      <c r="J47" s="1" t="s">
        <v>36</v>
      </c>
      <c r="K47" s="1" t="s">
        <v>24</v>
      </c>
      <c r="L47" s="1" t="s">
        <v>31</v>
      </c>
      <c r="M47" s="1" t="s">
        <v>22</v>
      </c>
      <c r="N47" s="1" t="s">
        <v>25</v>
      </c>
      <c r="O47" s="1" t="s">
        <v>22</v>
      </c>
    </row>
    <row r="48" spans="1:15" x14ac:dyDescent="0.2">
      <c r="A48" s="1">
        <v>19</v>
      </c>
      <c r="B48" s="1" t="s">
        <v>16</v>
      </c>
      <c r="C48" s="1" t="s">
        <v>47</v>
      </c>
      <c r="D48" s="1" t="s">
        <v>18</v>
      </c>
      <c r="E48" s="1" t="s">
        <v>19</v>
      </c>
      <c r="F48" s="1" t="s">
        <v>73</v>
      </c>
      <c r="G48" s="1" t="s">
        <v>43</v>
      </c>
      <c r="H48" s="1" t="s">
        <v>22</v>
      </c>
      <c r="I48" s="1" t="s">
        <v>30</v>
      </c>
      <c r="J48" s="1" t="s">
        <v>23</v>
      </c>
      <c r="K48" s="1" t="s">
        <v>24</v>
      </c>
      <c r="L48" s="1" t="s">
        <v>31</v>
      </c>
      <c r="M48" s="1" t="s">
        <v>19</v>
      </c>
      <c r="N48" s="1" t="s">
        <v>54</v>
      </c>
      <c r="O48" s="1" t="s">
        <v>19</v>
      </c>
    </row>
    <row r="49" spans="1:15" x14ac:dyDescent="0.2">
      <c r="A49" s="1">
        <v>22</v>
      </c>
      <c r="B49" s="1" t="s">
        <v>32</v>
      </c>
      <c r="C49" s="1" t="s">
        <v>17</v>
      </c>
      <c r="D49" s="1" t="s">
        <v>18</v>
      </c>
      <c r="E49" s="1" t="s">
        <v>19</v>
      </c>
      <c r="F49" s="1" t="s">
        <v>73</v>
      </c>
      <c r="G49" s="1" t="s">
        <v>29</v>
      </c>
      <c r="H49" s="1" t="s">
        <v>22</v>
      </c>
      <c r="I49" s="1" t="s">
        <v>22</v>
      </c>
      <c r="J49" s="1" t="s">
        <v>23</v>
      </c>
      <c r="K49" s="1" t="s">
        <v>44</v>
      </c>
      <c r="L49" s="1" t="s">
        <v>31</v>
      </c>
      <c r="M49" s="1" t="s">
        <v>22</v>
      </c>
      <c r="N49" s="1" t="s">
        <v>64</v>
      </c>
      <c r="O49" s="1" t="s">
        <v>22</v>
      </c>
    </row>
    <row r="50" spans="1:15" x14ac:dyDescent="0.2">
      <c r="A50" s="1">
        <v>20</v>
      </c>
      <c r="B50" s="1" t="s">
        <v>32</v>
      </c>
      <c r="C50" s="1" t="s">
        <v>17</v>
      </c>
      <c r="D50" s="1" t="s">
        <v>18</v>
      </c>
      <c r="E50" s="1" t="s">
        <v>19</v>
      </c>
      <c r="F50" s="1" t="s">
        <v>73</v>
      </c>
      <c r="G50" s="1" t="s">
        <v>34</v>
      </c>
      <c r="H50" s="1" t="s">
        <v>22</v>
      </c>
      <c r="I50" s="1" t="s">
        <v>22</v>
      </c>
      <c r="J50" s="1" t="s">
        <v>23</v>
      </c>
      <c r="K50" s="1" t="s">
        <v>24</v>
      </c>
      <c r="L50" s="1" t="s">
        <v>31</v>
      </c>
      <c r="M50" s="1" t="s">
        <v>22</v>
      </c>
      <c r="N50" s="1" t="s">
        <v>25</v>
      </c>
      <c r="O50" s="1" t="s">
        <v>30</v>
      </c>
    </row>
    <row r="51" spans="1:15" x14ac:dyDescent="0.2">
      <c r="A51" s="1">
        <v>20</v>
      </c>
      <c r="B51" s="1" t="s">
        <v>16</v>
      </c>
      <c r="C51" s="1" t="s">
        <v>47</v>
      </c>
      <c r="D51" s="1" t="s">
        <v>18</v>
      </c>
      <c r="E51" s="1" t="s">
        <v>19</v>
      </c>
      <c r="F51" s="1" t="s">
        <v>73</v>
      </c>
      <c r="G51" s="1" t="s">
        <v>52</v>
      </c>
      <c r="H51" s="1" t="s">
        <v>22</v>
      </c>
      <c r="I51" s="1" t="s">
        <v>30</v>
      </c>
      <c r="J51" s="1" t="s">
        <v>23</v>
      </c>
      <c r="K51" s="1" t="s">
        <v>24</v>
      </c>
      <c r="L51" s="1" t="s">
        <v>31</v>
      </c>
      <c r="M51" s="1" t="s">
        <v>22</v>
      </c>
      <c r="N51" s="1" t="s">
        <v>25</v>
      </c>
      <c r="O51" s="1" t="s">
        <v>30</v>
      </c>
    </row>
    <row r="52" spans="1:15" x14ac:dyDescent="0.2">
      <c r="A52" s="1">
        <v>20</v>
      </c>
      <c r="B52" s="1" t="s">
        <v>32</v>
      </c>
      <c r="C52" s="1" t="s">
        <v>17</v>
      </c>
      <c r="D52" s="1" t="s">
        <v>18</v>
      </c>
      <c r="E52" s="1" t="s">
        <v>19</v>
      </c>
      <c r="F52" s="1" t="s">
        <v>33</v>
      </c>
      <c r="G52" s="1" t="s">
        <v>29</v>
      </c>
      <c r="H52" s="1" t="s">
        <v>22</v>
      </c>
      <c r="I52" s="1" t="s">
        <v>22</v>
      </c>
      <c r="J52" s="1" t="s">
        <v>23</v>
      </c>
      <c r="K52" s="1" t="s">
        <v>24</v>
      </c>
      <c r="L52" s="1" t="s">
        <v>31</v>
      </c>
      <c r="M52" s="1" t="s">
        <v>19</v>
      </c>
      <c r="N52" s="1" t="s">
        <v>64</v>
      </c>
      <c r="O52" s="1" t="s">
        <v>22</v>
      </c>
    </row>
    <row r="53" spans="1:15" x14ac:dyDescent="0.2">
      <c r="A53" s="1">
        <v>21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73</v>
      </c>
      <c r="G53" s="1" t="s">
        <v>56</v>
      </c>
      <c r="H53" s="1" t="s">
        <v>62</v>
      </c>
      <c r="I53" s="1" t="s">
        <v>30</v>
      </c>
      <c r="J53" s="1" t="s">
        <v>23</v>
      </c>
      <c r="K53" s="1" t="s">
        <v>24</v>
      </c>
      <c r="L53" s="1" t="s">
        <v>31</v>
      </c>
      <c r="M53" s="1" t="s">
        <v>22</v>
      </c>
      <c r="N53" s="1" t="s">
        <v>25</v>
      </c>
      <c r="O53" s="1" t="s">
        <v>30</v>
      </c>
    </row>
    <row r="54" spans="1:15" x14ac:dyDescent="0.2">
      <c r="A54" s="1">
        <v>21</v>
      </c>
      <c r="B54" s="1" t="s">
        <v>32</v>
      </c>
      <c r="C54" s="1" t="s">
        <v>47</v>
      </c>
      <c r="D54" s="1" t="s">
        <v>18</v>
      </c>
      <c r="E54" s="1" t="s">
        <v>19</v>
      </c>
      <c r="F54" s="1" t="s">
        <v>73</v>
      </c>
      <c r="G54" s="1" t="s">
        <v>29</v>
      </c>
      <c r="H54" s="1" t="s">
        <v>22</v>
      </c>
      <c r="I54" s="1" t="s">
        <v>22</v>
      </c>
      <c r="J54" s="1" t="s">
        <v>23</v>
      </c>
      <c r="K54" s="1" t="s">
        <v>42</v>
      </c>
      <c r="L54" s="1" t="s">
        <v>22</v>
      </c>
      <c r="M54" s="1" t="s">
        <v>22</v>
      </c>
      <c r="N54" s="1" t="s">
        <v>25</v>
      </c>
      <c r="O54" s="1" t="s">
        <v>30</v>
      </c>
    </row>
    <row r="55" spans="1:15" x14ac:dyDescent="0.2">
      <c r="A55" s="1">
        <v>21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33</v>
      </c>
      <c r="G55" s="1" t="s">
        <v>29</v>
      </c>
      <c r="H55" s="1" t="s">
        <v>22</v>
      </c>
      <c r="I55" s="1" t="s">
        <v>22</v>
      </c>
      <c r="J55" s="1" t="s">
        <v>23</v>
      </c>
      <c r="K55" s="1" t="s">
        <v>42</v>
      </c>
      <c r="L55" s="1" t="s">
        <v>22</v>
      </c>
      <c r="M55" s="1" t="s">
        <v>22</v>
      </c>
      <c r="N55" s="1" t="s">
        <v>25</v>
      </c>
      <c r="O55" s="1" t="s">
        <v>19</v>
      </c>
    </row>
    <row r="56" spans="1:15" x14ac:dyDescent="0.2">
      <c r="A56" s="1">
        <v>20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33</v>
      </c>
      <c r="G56" s="1" t="s">
        <v>66</v>
      </c>
      <c r="H56" s="1" t="s">
        <v>22</v>
      </c>
      <c r="I56" s="1" t="s">
        <v>19</v>
      </c>
      <c r="J56" s="1" t="s">
        <v>23</v>
      </c>
      <c r="K56" s="1" t="s">
        <v>44</v>
      </c>
      <c r="L56" s="1" t="s">
        <v>22</v>
      </c>
      <c r="M56" s="1" t="s">
        <v>22</v>
      </c>
      <c r="N56" s="1" t="s">
        <v>25</v>
      </c>
      <c r="O56" s="1" t="s">
        <v>19</v>
      </c>
    </row>
    <row r="57" spans="1:15" x14ac:dyDescent="0.2">
      <c r="A57" s="1">
        <v>22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48</v>
      </c>
      <c r="G57" s="1" t="s">
        <v>21</v>
      </c>
      <c r="H57" s="1" t="s">
        <v>71</v>
      </c>
      <c r="I57" s="1" t="s">
        <v>30</v>
      </c>
      <c r="J57" s="1" t="s">
        <v>36</v>
      </c>
      <c r="K57" s="1" t="s">
        <v>72</v>
      </c>
      <c r="L57" s="1" t="s">
        <v>19</v>
      </c>
      <c r="M57" s="1" t="s">
        <v>22</v>
      </c>
      <c r="N57" s="1" t="s">
        <v>25</v>
      </c>
      <c r="O57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19D5-3FC1-4252-AD04-5455BD741DB9}">
  <dimension ref="A1:E17"/>
  <sheetViews>
    <sheetView workbookViewId="0">
      <selection activeCell="B18" sqref="B18"/>
    </sheetView>
  </sheetViews>
  <sheetFormatPr defaultRowHeight="12.75" x14ac:dyDescent="0.2"/>
  <cols>
    <col min="2" max="2" width="9.85546875" bestFit="1" customWidth="1"/>
  </cols>
  <sheetData>
    <row r="1" spans="1:5" x14ac:dyDescent="0.2">
      <c r="A1" s="4" t="s">
        <v>1</v>
      </c>
      <c r="B1" s="4" t="s">
        <v>74</v>
      </c>
    </row>
    <row r="2" spans="1:5" x14ac:dyDescent="0.2">
      <c r="A2">
        <v>18</v>
      </c>
      <c r="B2">
        <f>COUNTIF('Tratamento de dados'!$A$2:$A$57,Idade!A2)</f>
        <v>5</v>
      </c>
    </row>
    <row r="3" spans="1:5" x14ac:dyDescent="0.2">
      <c r="A3">
        <v>19</v>
      </c>
      <c r="B3">
        <f>COUNTIF('Tratamento de dados'!$A$2:$A$57,Idade!A3)</f>
        <v>11</v>
      </c>
      <c r="D3" s="12" t="s">
        <v>75</v>
      </c>
      <c r="E3" s="13">
        <f>SUMPRODUCT(A2:A11,B2:B11)/SUM(B2:B11)</f>
        <v>21.214285714285715</v>
      </c>
    </row>
    <row r="4" spans="1:5" x14ac:dyDescent="0.2">
      <c r="A4">
        <v>20</v>
      </c>
      <c r="B4">
        <f>COUNTIF('Tratamento de dados'!$A$2:$A$57,Idade!A4)</f>
        <v>18</v>
      </c>
      <c r="D4" s="12" t="s">
        <v>76</v>
      </c>
      <c r="E4">
        <f>MEDIAN(A2:A11,B2:B11)</f>
        <v>18</v>
      </c>
    </row>
    <row r="5" spans="1:5" x14ac:dyDescent="0.2">
      <c r="A5">
        <v>21</v>
      </c>
      <c r="B5">
        <f>COUNTIF('Tratamento de dados'!$A$2:$A$57,Idade!A5)</f>
        <v>8</v>
      </c>
      <c r="D5" s="12" t="s">
        <v>77</v>
      </c>
      <c r="E5">
        <f>SQRT(E17/B13)</f>
        <v>4.795090571199446</v>
      </c>
    </row>
    <row r="6" spans="1:5" x14ac:dyDescent="0.2">
      <c r="A6">
        <v>22</v>
      </c>
      <c r="B6">
        <f>COUNTIF('Tratamento de dados'!$A$2:$A$57,Idade!A6)</f>
        <v>8</v>
      </c>
    </row>
    <row r="7" spans="1:5" x14ac:dyDescent="0.2">
      <c r="A7">
        <v>24</v>
      </c>
      <c r="B7">
        <f>COUNTIF('Tratamento de dados'!$A$2:$A$57,Idade!A7)</f>
        <v>2</v>
      </c>
      <c r="E7" s="13">
        <f>(A2-$E$3)^2</f>
        <v>10.331632653061231</v>
      </c>
    </row>
    <row r="8" spans="1:5" x14ac:dyDescent="0.2">
      <c r="A8">
        <v>25</v>
      </c>
      <c r="B8">
        <f>COUNTIF('Tratamento de dados'!$A$2:$A$57,Idade!A8)</f>
        <v>1</v>
      </c>
      <c r="E8" s="13">
        <f t="shared" ref="E8:E16" si="0">(A3-$E$3)^2</f>
        <v>4.9030612244898002</v>
      </c>
    </row>
    <row r="9" spans="1:5" x14ac:dyDescent="0.2">
      <c r="A9">
        <v>28</v>
      </c>
      <c r="B9">
        <f>COUNTIF('Tratamento de dados'!$A$2:$A$57,Idade!A9)</f>
        <v>1</v>
      </c>
      <c r="E9" s="13">
        <f t="shared" si="0"/>
        <v>1.4744897959183698</v>
      </c>
    </row>
    <row r="10" spans="1:5" x14ac:dyDescent="0.2">
      <c r="A10">
        <v>29</v>
      </c>
      <c r="B10">
        <f>COUNTIF('Tratamento de dados'!$A$2:$A$57,Idade!A10)</f>
        <v>1</v>
      </c>
      <c r="E10" s="13">
        <f t="shared" si="0"/>
        <v>4.5918367346939208E-2</v>
      </c>
    </row>
    <row r="11" spans="1:5" x14ac:dyDescent="0.2">
      <c r="A11">
        <v>55</v>
      </c>
      <c r="B11">
        <f>COUNTIF('Tratamento de dados'!$A$2:$A$57,Idade!A11)</f>
        <v>1</v>
      </c>
      <c r="E11" s="13">
        <f t="shared" si="0"/>
        <v>0.61734693877550861</v>
      </c>
    </row>
    <row r="12" spans="1:5" x14ac:dyDescent="0.2">
      <c r="E12" s="13">
        <f t="shared" si="0"/>
        <v>7.7602040816326472</v>
      </c>
    </row>
    <row r="13" spans="1:5" x14ac:dyDescent="0.2">
      <c r="A13" s="5" t="s">
        <v>78</v>
      </c>
      <c r="B13">
        <f>SUM(B2:B11)</f>
        <v>56</v>
      </c>
      <c r="E13" s="13">
        <f t="shared" si="0"/>
        <v>14.331632653061217</v>
      </c>
    </row>
    <row r="14" spans="1:5" x14ac:dyDescent="0.2">
      <c r="E14" s="13">
        <f t="shared" si="0"/>
        <v>46.045918367346928</v>
      </c>
    </row>
    <row r="15" spans="1:5" x14ac:dyDescent="0.2">
      <c r="E15" s="13">
        <f t="shared" si="0"/>
        <v>60.617346938775498</v>
      </c>
    </row>
    <row r="16" spans="1:5" x14ac:dyDescent="0.2">
      <c r="E16" s="13">
        <f t="shared" si="0"/>
        <v>1141.4744897959183</v>
      </c>
    </row>
    <row r="17" spans="5:5" x14ac:dyDescent="0.2">
      <c r="E17" s="13">
        <f>SUM(E7:E16)</f>
        <v>1287.6020408163265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4B38-022D-431A-BD1C-074A7D4A6005}">
  <dimension ref="A1:C12"/>
  <sheetViews>
    <sheetView zoomScale="106" zoomScaleNormal="106" workbookViewId="0">
      <selection activeCell="E11" sqref="E11"/>
    </sheetView>
  </sheetViews>
  <sheetFormatPr defaultRowHeight="12.75" x14ac:dyDescent="0.2"/>
  <cols>
    <col min="1" max="1" width="19.140625" bestFit="1" customWidth="1"/>
    <col min="2" max="2" width="19.42578125" bestFit="1" customWidth="1"/>
  </cols>
  <sheetData>
    <row r="1" spans="1:3" x14ac:dyDescent="0.2">
      <c r="A1" s="10" t="s">
        <v>2</v>
      </c>
      <c r="B1" s="10" t="s">
        <v>74</v>
      </c>
      <c r="C1" s="11" t="s">
        <v>79</v>
      </c>
    </row>
    <row r="2" spans="1:3" x14ac:dyDescent="0.2">
      <c r="A2" t="s">
        <v>16</v>
      </c>
      <c r="B2">
        <f>COUNTIF('Tratamento de dados'!$B$2:$B$57,genero!A2)</f>
        <v>33</v>
      </c>
      <c r="C2" s="9">
        <f>B2/$B$6</f>
        <v>0.5892857142857143</v>
      </c>
    </row>
    <row r="3" spans="1:3" x14ac:dyDescent="0.2">
      <c r="A3" t="s">
        <v>32</v>
      </c>
      <c r="B3">
        <f>COUNTIF('Tratamento de dados'!$B$2:$B$57,genero!A3)</f>
        <v>22</v>
      </c>
      <c r="C3" s="9">
        <f>B3/$B$6</f>
        <v>0.39285714285714285</v>
      </c>
    </row>
    <row r="4" spans="1:3" x14ac:dyDescent="0.2">
      <c r="A4" t="s">
        <v>69</v>
      </c>
      <c r="B4">
        <f>COUNTIF('Tratamento de dados'!$B$2:$B$57,genero!A4)</f>
        <v>1</v>
      </c>
      <c r="C4" s="9">
        <f>B4/$B$6</f>
        <v>1.7857142857142856E-2</v>
      </c>
    </row>
    <row r="6" spans="1:3" x14ac:dyDescent="0.2">
      <c r="A6" s="5" t="s">
        <v>78</v>
      </c>
      <c r="B6">
        <f>SUM(B2:B4)</f>
        <v>56</v>
      </c>
      <c r="C6" s="9">
        <f>SUM(C2:C4)</f>
        <v>1</v>
      </c>
    </row>
    <row r="9" spans="1:3" x14ac:dyDescent="0.2">
      <c r="C9" s="8"/>
    </row>
    <row r="10" spans="1:3" x14ac:dyDescent="0.2">
      <c r="C10" s="9"/>
    </row>
    <row r="11" spans="1:3" x14ac:dyDescent="0.2">
      <c r="C11" s="9"/>
    </row>
    <row r="12" spans="1:3" x14ac:dyDescent="0.2">
      <c r="C12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6046-8B49-481F-A550-A2FBB75459EE}">
  <dimension ref="A1:C7"/>
  <sheetViews>
    <sheetView workbookViewId="0">
      <selection activeCell="A14" sqref="A14"/>
    </sheetView>
  </sheetViews>
  <sheetFormatPr defaultRowHeight="12.75" x14ac:dyDescent="0.2"/>
  <cols>
    <col min="1" max="1" width="28.28515625" bestFit="1" customWidth="1"/>
    <col min="2" max="2" width="10.28515625" bestFit="1" customWidth="1"/>
  </cols>
  <sheetData>
    <row r="1" spans="1:3" x14ac:dyDescent="0.2">
      <c r="A1" s="10" t="s">
        <v>80</v>
      </c>
      <c r="B1" s="10" t="s">
        <v>74</v>
      </c>
      <c r="C1" s="11" t="s">
        <v>79</v>
      </c>
    </row>
    <row r="2" spans="1:3" x14ac:dyDescent="0.2">
      <c r="A2" t="s">
        <v>57</v>
      </c>
      <c r="B2">
        <f>COUNTIF('Tratamento de dados'!$C$2:$C$57,'nivel de escolaridade'!A2)</f>
        <v>1</v>
      </c>
      <c r="C2" s="9">
        <f>B2/$B$7</f>
        <v>1.7857142857142856E-2</v>
      </c>
    </row>
    <row r="3" spans="1:3" x14ac:dyDescent="0.2">
      <c r="A3" t="s">
        <v>47</v>
      </c>
      <c r="B3">
        <f>COUNTIF('Tratamento de dados'!$C$2:$C$57,'nivel de escolaridade'!A3)</f>
        <v>8</v>
      </c>
      <c r="C3" s="9">
        <f>B3/$B$7</f>
        <v>0.14285714285714285</v>
      </c>
    </row>
    <row r="4" spans="1:3" x14ac:dyDescent="0.2">
      <c r="A4" t="s">
        <v>17</v>
      </c>
      <c r="B4">
        <f>COUNTIF('Tratamento de dados'!$C$2:$C$57,'nivel de escolaridade'!A4)</f>
        <v>42</v>
      </c>
      <c r="C4" s="9">
        <f>B4/$B$7</f>
        <v>0.75</v>
      </c>
    </row>
    <row r="5" spans="1:3" x14ac:dyDescent="0.2">
      <c r="A5" t="s">
        <v>26</v>
      </c>
      <c r="B5">
        <f>COUNTIF('Tratamento de dados'!$C$2:$C$57,'nivel de escolaridade'!A5)</f>
        <v>5</v>
      </c>
      <c r="C5" s="9">
        <f>B5/$B$7</f>
        <v>8.9285714285714288E-2</v>
      </c>
    </row>
    <row r="6" spans="1:3" x14ac:dyDescent="0.2">
      <c r="C6" s="9"/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D283-A500-4C6D-98D0-92BF72308E9D}">
  <dimension ref="A1:C7"/>
  <sheetViews>
    <sheetView workbookViewId="0">
      <selection activeCell="I22" sqref="I22"/>
    </sheetView>
  </sheetViews>
  <sheetFormatPr defaultRowHeight="12.75" x14ac:dyDescent="0.2"/>
  <cols>
    <col min="1" max="1" width="29" bestFit="1" customWidth="1"/>
    <col min="2" max="2" width="9.7109375" bestFit="1" customWidth="1"/>
    <col min="3" max="3" width="9.140625" style="9"/>
  </cols>
  <sheetData>
    <row r="1" spans="1:3" x14ac:dyDescent="0.2">
      <c r="A1" s="11" t="s">
        <v>4</v>
      </c>
      <c r="B1" s="11" t="s">
        <v>74</v>
      </c>
      <c r="C1" s="14" t="s">
        <v>79</v>
      </c>
    </row>
    <row r="2" spans="1:3" x14ac:dyDescent="0.2">
      <c r="A2" t="s">
        <v>18</v>
      </c>
      <c r="B2">
        <f>COUNTIF('Tratamento de dados'!$D$2:$D$57,ocupacao!A2)</f>
        <v>41</v>
      </c>
      <c r="C2" s="9">
        <f>B2/$B$7</f>
        <v>0.7321428571428571</v>
      </c>
    </row>
    <row r="3" spans="1:3" x14ac:dyDescent="0.2">
      <c r="A3" t="s">
        <v>38</v>
      </c>
      <c r="B3">
        <f>COUNTIF('Tratamento de dados'!$D$2:$D$57,ocupacao!A3)</f>
        <v>9</v>
      </c>
      <c r="C3" s="9">
        <f>B3/$B$7</f>
        <v>0.16071428571428573</v>
      </c>
    </row>
    <row r="4" spans="1:3" x14ac:dyDescent="0.2">
      <c r="A4" t="s">
        <v>27</v>
      </c>
      <c r="B4">
        <f>COUNTIF('Tratamento de dados'!$D$2:$D$57,ocupacao!A4)</f>
        <v>5</v>
      </c>
      <c r="C4" s="9">
        <f>B4/$B$7</f>
        <v>8.9285714285714288E-2</v>
      </c>
    </row>
    <row r="5" spans="1:3" x14ac:dyDescent="0.2">
      <c r="A5" t="s">
        <v>59</v>
      </c>
      <c r="B5">
        <f>COUNTIF('Tratamento de dados'!$D$2:$D$57,ocupacao!A5)</f>
        <v>1</v>
      </c>
      <c r="C5" s="9">
        <f>B5/$B$7</f>
        <v>1.7857142857142856E-2</v>
      </c>
    </row>
    <row r="7" spans="1:3" x14ac:dyDescent="0.2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66FC-5377-4403-80CB-F22AFF40262A}">
  <dimension ref="A1:C5"/>
  <sheetViews>
    <sheetView zoomScale="106" zoomScaleNormal="106" workbookViewId="0">
      <selection activeCell="M33" sqref="M33"/>
    </sheetView>
  </sheetViews>
  <sheetFormatPr defaultRowHeight="12.75" x14ac:dyDescent="0.2"/>
  <cols>
    <col min="2" max="2" width="10.28515625" bestFit="1" customWidth="1"/>
    <col min="3" max="3" width="9.140625" style="9"/>
  </cols>
  <sheetData>
    <row r="1" spans="1:3" x14ac:dyDescent="0.2">
      <c r="A1" s="11" t="s">
        <v>81</v>
      </c>
      <c r="B1" s="11" t="s">
        <v>74</v>
      </c>
      <c r="C1" s="14" t="s">
        <v>79</v>
      </c>
    </row>
    <row r="2" spans="1:3" x14ac:dyDescent="0.2">
      <c r="A2" t="s">
        <v>19</v>
      </c>
      <c r="B2">
        <f>COUNTIF('Tratamento de dados'!$E$2:$E$57,'utiliza yt'!A2)</f>
        <v>56</v>
      </c>
      <c r="C2" s="9">
        <f>B2/$B$5</f>
        <v>1</v>
      </c>
    </row>
    <row r="3" spans="1:3" x14ac:dyDescent="0.2">
      <c r="A3" t="s">
        <v>22</v>
      </c>
      <c r="B3">
        <f>COUNTIF('Tratamento de dados'!$E$2:$E$57,'utiliza yt'!A3)</f>
        <v>0</v>
      </c>
      <c r="C3" s="9">
        <f>B3/$B$5</f>
        <v>0</v>
      </c>
    </row>
    <row r="5" spans="1:3" x14ac:dyDescent="0.2">
      <c r="A5" s="5" t="s">
        <v>78</v>
      </c>
      <c r="B5">
        <f>SUM(B2:B3)</f>
        <v>56</v>
      </c>
      <c r="C5" s="9">
        <f>SUM(C2:C3)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FDC4-FCBF-485C-9F23-B6CC9B0F1B4C}">
  <dimension ref="A1:E18"/>
  <sheetViews>
    <sheetView workbookViewId="0">
      <selection activeCell="E6" sqref="E6"/>
    </sheetView>
  </sheetViews>
  <sheetFormatPr defaultRowHeight="12.75" x14ac:dyDescent="0.2"/>
  <cols>
    <col min="1" max="1" width="17" bestFit="1" customWidth="1"/>
    <col min="2" max="2" width="10.28515625" bestFit="1" customWidth="1"/>
    <col min="5" max="5" width="12" bestFit="1" customWidth="1"/>
  </cols>
  <sheetData>
    <row r="1" spans="1:5" x14ac:dyDescent="0.2">
      <c r="A1" s="11" t="s">
        <v>82</v>
      </c>
      <c r="B1" s="11" t="s">
        <v>74</v>
      </c>
    </row>
    <row r="2" spans="1:5" x14ac:dyDescent="0.2">
      <c r="A2" t="s">
        <v>68</v>
      </c>
      <c r="B2">
        <f>COUNTIF('Tratamento de dados'!$F$2:$F$57,horas!A2)</f>
        <v>1</v>
      </c>
    </row>
    <row r="3" spans="1:5" x14ac:dyDescent="0.2">
      <c r="A3" s="6" t="s">
        <v>73</v>
      </c>
      <c r="B3">
        <f>COUNTIF('Tratamento de dados'!$F$2:$F$57,horas!A3)</f>
        <v>20</v>
      </c>
      <c r="D3" s="12" t="s">
        <v>75</v>
      </c>
      <c r="E3">
        <f>SUMPRODUCT(B2:B6,B14:B18)/SUM(B2:B6)</f>
        <v>7.1607142857142856</v>
      </c>
    </row>
    <row r="4" spans="1:5" x14ac:dyDescent="0.2">
      <c r="A4" t="s">
        <v>33</v>
      </c>
      <c r="B4">
        <f>COUNTIF('Tratamento de dados'!$F$2:$F$57,horas!A4)</f>
        <v>24</v>
      </c>
      <c r="D4" s="12" t="s">
        <v>76</v>
      </c>
      <c r="E4" t="str">
        <f>A4</f>
        <v>2 - 10 horas</v>
      </c>
    </row>
    <row r="5" spans="1:5" x14ac:dyDescent="0.2">
      <c r="A5" t="s">
        <v>48</v>
      </c>
      <c r="B5">
        <f>COUNTIF('Tratamento de dados'!$F$2:$F$57,horas!A5)</f>
        <v>4</v>
      </c>
      <c r="D5" s="12" t="s">
        <v>77</v>
      </c>
      <c r="E5">
        <f>SQRT(E12/B8)</f>
        <v>2.9226983870869172</v>
      </c>
    </row>
    <row r="6" spans="1:5" x14ac:dyDescent="0.2">
      <c r="A6" t="s">
        <v>20</v>
      </c>
      <c r="B6">
        <f>COUNTIF('Tratamento de dados'!$F$2:$F$57,horas!A6)</f>
        <v>7</v>
      </c>
    </row>
    <row r="7" spans="1:5" x14ac:dyDescent="0.2">
      <c r="E7">
        <f>(B14-$E$3)^2</f>
        <v>51.275829081632651</v>
      </c>
    </row>
    <row r="8" spans="1:5" x14ac:dyDescent="0.2">
      <c r="A8" s="5" t="s">
        <v>78</v>
      </c>
      <c r="B8">
        <f>SUM(B2:B6)</f>
        <v>56</v>
      </c>
      <c r="E8">
        <f>(B15-$E$3)^2</f>
        <v>37.954400510204081</v>
      </c>
    </row>
    <row r="9" spans="1:5" x14ac:dyDescent="0.2">
      <c r="E9">
        <f>(B16-$E$3)^2</f>
        <v>1.3472576530612241</v>
      </c>
    </row>
    <row r="10" spans="1:5" x14ac:dyDescent="0.2">
      <c r="E10">
        <f>(B17-$E$3)^2</f>
        <v>69.543686224489818</v>
      </c>
    </row>
    <row r="11" spans="1:5" x14ac:dyDescent="0.2">
      <c r="E11">
        <f>(B18-$E$3)^2</f>
        <v>318.24011479591843</v>
      </c>
    </row>
    <row r="12" spans="1:5" x14ac:dyDescent="0.2">
      <c r="E12">
        <f>SUM(E7:E11)</f>
        <v>478.3612882653062</v>
      </c>
    </row>
    <row r="14" spans="1:5" x14ac:dyDescent="0.2">
      <c r="A14" s="12" t="s">
        <v>83</v>
      </c>
      <c r="B14">
        <v>0</v>
      </c>
    </row>
    <row r="15" spans="1:5" x14ac:dyDescent="0.2">
      <c r="A15" s="12" t="s">
        <v>28</v>
      </c>
      <c r="B15">
        <v>1</v>
      </c>
    </row>
    <row r="16" spans="1:5" x14ac:dyDescent="0.2">
      <c r="A16" t="s">
        <v>33</v>
      </c>
      <c r="B16">
        <f>(10-2)/2+2</f>
        <v>6</v>
      </c>
    </row>
    <row r="17" spans="1:2" x14ac:dyDescent="0.2">
      <c r="A17" t="s">
        <v>48</v>
      </c>
      <c r="B17">
        <v>15.5</v>
      </c>
    </row>
    <row r="18" spans="1:2" x14ac:dyDescent="0.2">
      <c r="A18" t="s">
        <v>20</v>
      </c>
      <c r="B18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3B0-B9D0-460E-A8EA-F572289399FA}">
  <dimension ref="A1:C17"/>
  <sheetViews>
    <sheetView workbookViewId="0">
      <selection activeCell="L31" sqref="L31"/>
    </sheetView>
  </sheetViews>
  <sheetFormatPr defaultRowHeight="12.75" x14ac:dyDescent="0.2"/>
  <cols>
    <col min="1" max="1" width="14.140625" bestFit="1" customWidth="1"/>
    <col min="2" max="2" width="10" bestFit="1" customWidth="1"/>
    <col min="3" max="3" width="9.140625" style="9"/>
  </cols>
  <sheetData>
    <row r="1" spans="1:3" x14ac:dyDescent="0.2">
      <c r="A1" s="11" t="s">
        <v>84</v>
      </c>
      <c r="B1" s="11" t="s">
        <v>85</v>
      </c>
      <c r="C1" s="14"/>
    </row>
    <row r="2" spans="1:3" x14ac:dyDescent="0.2">
      <c r="A2" t="s">
        <v>86</v>
      </c>
      <c r="B2">
        <f>COUNTIF('Tratamento de dados'!$G$2:$G$57,'tipo conteudo'!A2)</f>
        <v>19</v>
      </c>
    </row>
    <row r="3" spans="1:3" x14ac:dyDescent="0.2">
      <c r="A3" t="s">
        <v>87</v>
      </c>
      <c r="B3">
        <f>COUNTIF('Tratamento de dados'!$G$2:$G$57,'tipo conteudo'!A3)</f>
        <v>8</v>
      </c>
    </row>
    <row r="4" spans="1:3" x14ac:dyDescent="0.2">
      <c r="A4" t="s">
        <v>88</v>
      </c>
      <c r="B4">
        <f>COUNTIF('Tratamento de dados'!$G$2:$G$57,'tipo conteudo'!A4)</f>
        <v>55</v>
      </c>
    </row>
    <row r="5" spans="1:3" x14ac:dyDescent="0.2">
      <c r="A5" t="s">
        <v>89</v>
      </c>
      <c r="B5">
        <f>COUNTIF('Tratamento de dados'!$G$2:$G$57,'tipo conteudo'!A5)</f>
        <v>11</v>
      </c>
    </row>
    <row r="6" spans="1:3" x14ac:dyDescent="0.2">
      <c r="A6" t="s">
        <v>90</v>
      </c>
      <c r="B6">
        <f>COUNTIF('Tratamento de dados'!$G$2:$G$57,'tipo conteudo'!A6)</f>
        <v>27</v>
      </c>
    </row>
    <row r="7" spans="1:3" x14ac:dyDescent="0.2">
      <c r="A7" t="s">
        <v>91</v>
      </c>
      <c r="B7">
        <f>COUNTIF('Tratamento de dados'!$G$2:$G$57,'tipo conteudo'!A7)</f>
        <v>0</v>
      </c>
    </row>
    <row r="9" spans="1:3" x14ac:dyDescent="0.2">
      <c r="A9" s="5" t="s">
        <v>92</v>
      </c>
      <c r="B9">
        <f>SUM(B2:B7)</f>
        <v>120</v>
      </c>
    </row>
    <row r="12" spans="1:3" x14ac:dyDescent="0.2">
      <c r="A12" s="12" t="s">
        <v>93</v>
      </c>
    </row>
    <row r="13" spans="1:3" x14ac:dyDescent="0.2">
      <c r="A13" s="12" t="s">
        <v>94</v>
      </c>
    </row>
    <row r="14" spans="1:3" x14ac:dyDescent="0.2">
      <c r="A14" s="12" t="s">
        <v>29</v>
      </c>
    </row>
    <row r="15" spans="1:3" x14ac:dyDescent="0.2">
      <c r="A15" s="12" t="s">
        <v>95</v>
      </c>
    </row>
    <row r="16" spans="1:3" x14ac:dyDescent="0.2">
      <c r="A16" s="12" t="s">
        <v>58</v>
      </c>
    </row>
    <row r="17" spans="1:1" x14ac:dyDescent="0.2">
      <c r="A17" s="12" t="s">
        <v>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Respostas ao formulário 1</vt:lpstr>
      <vt:lpstr>Tratamento de dados</vt:lpstr>
      <vt:lpstr>Idade</vt:lpstr>
      <vt:lpstr>genero</vt:lpstr>
      <vt:lpstr>nivel de escolaridade</vt:lpstr>
      <vt:lpstr>ocupacao</vt:lpstr>
      <vt:lpstr>utiliza yt</vt:lpstr>
      <vt:lpstr>horas</vt:lpstr>
      <vt:lpstr>tipo conteudo</vt:lpstr>
      <vt:lpstr>paga por servico</vt:lpstr>
      <vt:lpstr>preco justo</vt:lpstr>
      <vt:lpstr>tempo de assinatura</vt:lpstr>
      <vt:lpstr>usa ad block</vt:lpstr>
      <vt:lpstr>paga pelo servico</vt:lpstr>
      <vt:lpstr>mas pagaria</vt:lpstr>
      <vt:lpstr>quanto</vt:lpstr>
      <vt:lpstr>banimento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Teodoro Bauke</dc:creator>
  <cp:keywords/>
  <dc:description/>
  <cp:lastModifiedBy>PEDRO TEODORO BAUKE</cp:lastModifiedBy>
  <cp:revision/>
  <dcterms:created xsi:type="dcterms:W3CDTF">2024-05-05T23:08:25Z</dcterms:created>
  <dcterms:modified xsi:type="dcterms:W3CDTF">2024-05-07T18:30:59Z</dcterms:modified>
  <cp:category/>
  <cp:contentStatus/>
</cp:coreProperties>
</file>