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TUD_APP\Manager_QuanLyHieuSach\src\main\resources\DataImports\"/>
    </mc:Choice>
  </mc:AlternateContent>
  <xr:revisionPtr revIDLastSave="0" documentId="13_ncr:1_{21021D18-7634-4847-98D8-92FDE818833D}" xr6:coauthVersionLast="47" xr6:coauthVersionMax="47" xr10:uidLastSave="{00000000-0000-0000-0000-000000000000}"/>
  <bookViews>
    <workbookView xWindow="-108" yWindow="-108" windowWidth="23256" windowHeight="12456" activeTab="3" xr2:uid="{7A4CCB57-DFB2-49A9-895D-86A3A43274B1}"/>
  </bookViews>
  <sheets>
    <sheet name="Trang_tính1" sheetId="1" r:id="rId1"/>
    <sheet name="Trang_tính2" sheetId="2" r:id="rId2"/>
    <sheet name="Trang_tính5" sheetId="5" r:id="rId3"/>
    <sheet name="Trang_tính6" sheetId="6" r:id="rId4"/>
    <sheet name="Trang_tính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6" l="1"/>
  <c r="A5" i="6"/>
  <c r="A4" i="6"/>
  <c r="A3" i="6"/>
  <c r="A2" i="6"/>
  <c r="A6" i="5"/>
  <c r="A5" i="5"/>
  <c r="A4" i="5"/>
  <c r="A3" i="5"/>
  <c r="A2" i="5"/>
  <c r="C3" i="3" l="1"/>
  <c r="C4" i="3"/>
  <c r="C5" i="3"/>
  <c r="C6" i="3"/>
  <c r="D6" i="1"/>
  <c r="A6" i="3" l="1"/>
  <c r="A3" i="3"/>
  <c r="A4" i="3"/>
  <c r="A5" i="3"/>
  <c r="A2" i="3"/>
  <c r="E2" i="3"/>
  <c r="O6" i="3"/>
  <c r="N6" i="3"/>
  <c r="L6" i="3"/>
  <c r="J6" i="3"/>
  <c r="I6" i="3"/>
  <c r="H6" i="3"/>
  <c r="G6" i="3"/>
  <c r="F6" i="3"/>
  <c r="E6" i="3"/>
  <c r="D6" i="3"/>
  <c r="C6" i="2" s="1"/>
  <c r="D5" i="1"/>
  <c r="O5" i="3"/>
  <c r="N5" i="3"/>
  <c r="L5" i="3"/>
  <c r="J5" i="3"/>
  <c r="I5" i="3"/>
  <c r="H5" i="3"/>
  <c r="G5" i="3"/>
  <c r="F5" i="3"/>
  <c r="E5" i="3"/>
  <c r="D5" i="3"/>
  <c r="C5" i="2" s="1"/>
  <c r="O4" i="3"/>
  <c r="N4" i="3"/>
  <c r="L4" i="3"/>
  <c r="J4" i="3"/>
  <c r="I4" i="3"/>
  <c r="H4" i="3"/>
  <c r="G4" i="3"/>
  <c r="F4" i="3"/>
  <c r="E4" i="3"/>
  <c r="D4" i="3"/>
  <c r="D3" i="1"/>
  <c r="O3" i="3"/>
  <c r="N3" i="3"/>
  <c r="L3" i="3"/>
  <c r="J3" i="3"/>
  <c r="I3" i="3"/>
  <c r="H3" i="3"/>
  <c r="G3" i="3"/>
  <c r="F3" i="3"/>
  <c r="E3" i="3"/>
  <c r="D3" i="3"/>
  <c r="D2" i="1"/>
  <c r="O2" i="3"/>
  <c r="N2" i="3"/>
  <c r="L2" i="3"/>
  <c r="J2" i="3"/>
  <c r="I2" i="3"/>
  <c r="H2" i="3"/>
  <c r="G2" i="3"/>
  <c r="F2" i="3"/>
  <c r="D2" i="3"/>
  <c r="C2" i="3"/>
  <c r="A4" i="2"/>
  <c r="A5" i="2"/>
  <c r="A6" i="2"/>
  <c r="A3" i="2"/>
  <c r="A2" i="2"/>
  <c r="A4" i="1"/>
  <c r="A5" i="1"/>
  <c r="A6" i="1"/>
  <c r="A3" i="1"/>
  <c r="A2" i="1"/>
  <c r="C3" i="2" l="1"/>
  <c r="C2" i="2"/>
  <c r="C4" i="2"/>
  <c r="D4" i="1"/>
  <c r="M2" i="3"/>
  <c r="P2" i="3" s="1"/>
  <c r="M3" i="3"/>
  <c r="P3" i="3" s="1"/>
  <c r="M4" i="3"/>
  <c r="P4" i="3" s="1"/>
  <c r="M5" i="3"/>
  <c r="P5" i="3" s="1"/>
  <c r="M6" i="3"/>
  <c r="P6" i="3" s="1"/>
</calcChain>
</file>

<file path=xl/sharedStrings.xml><?xml version="1.0" encoding="utf-8"?>
<sst xmlns="http://schemas.openxmlformats.org/spreadsheetml/2006/main" count="76" uniqueCount="72">
  <si>
    <t>idTacGia</t>
  </si>
  <si>
    <t>tenTacGia</t>
  </si>
  <si>
    <t>ngaySinh</t>
  </si>
  <si>
    <t>soLuongTacPham</t>
  </si>
  <si>
    <t>Lê Văn Hoàng</t>
  </si>
  <si>
    <t>Phạm Hữu Vinh</t>
  </si>
  <si>
    <t>Phạm Tấn Đạt</t>
  </si>
  <si>
    <t>Trần Vũ Duy</t>
  </si>
  <si>
    <t>Trần Thị Anh Thi</t>
  </si>
  <si>
    <t>idTheLoai</t>
  </si>
  <si>
    <t>tenTheLoai</t>
  </si>
  <si>
    <t>soLuongSach</t>
  </si>
  <si>
    <t>moTa</t>
  </si>
  <si>
    <t>Sách Về Thiên Nhiên và Môi Trường</t>
  </si>
  <si>
    <t>Tiếng Anh</t>
  </si>
  <si>
    <t>Manga</t>
  </si>
  <si>
    <t>Anime</t>
  </si>
  <si>
    <t>Bí ẩn</t>
  </si>
  <si>
    <t>Tiểu thuyết dựa trên những khả năng khoa học và công nghệ trong tương lai hoặc thế giới khác</t>
  </si>
  <si>
    <t>idSanPham</t>
  </si>
  <si>
    <t>tenSanPham</t>
  </si>
  <si>
    <t>tacGia</t>
  </si>
  <si>
    <t>theLoai</t>
  </si>
  <si>
    <t>namXuatBan</t>
  </si>
  <si>
    <t>ISBN</t>
  </si>
  <si>
    <t>soTrang</t>
  </si>
  <si>
    <t>loaiSanPham</t>
  </si>
  <si>
    <t>nhaCungCap</t>
  </si>
  <si>
    <t>kichThuoc</t>
  </si>
  <si>
    <t>mauSac</t>
  </si>
  <si>
    <t>trangThai</t>
  </si>
  <si>
    <t>thue</t>
  </si>
  <si>
    <t>soLuong</t>
  </si>
  <si>
    <t>giaNhap</t>
  </si>
  <si>
    <t>giaBan</t>
  </si>
  <si>
    <t>giaKhuyenMai</t>
  </si>
  <si>
    <t>Vàng</t>
  </si>
  <si>
    <t>Trắng</t>
  </si>
  <si>
    <t>Xanh</t>
  </si>
  <si>
    <t>Nâu</t>
  </si>
  <si>
    <t>Đen</t>
  </si>
  <si>
    <t>Sự Kiện 24 Giờ</t>
  </si>
  <si>
    <t>Vũ Trụ Đen</t>
  </si>
  <si>
    <t>Chạm Ngôi Sao</t>
  </si>
  <si>
    <t>Hành Trình Của Những Đám Mây</t>
  </si>
  <si>
    <t>Đồng Hành Cùng Những Con Số</t>
  </si>
  <si>
    <t>idNhaCungCap</t>
  </si>
  <si>
    <t>tenNhaCungCap</t>
  </si>
  <si>
    <t>diaChi</t>
  </si>
  <si>
    <t>soDienThoai</t>
  </si>
  <si>
    <t>Công ty Điện tử Minh Châu</t>
  </si>
  <si>
    <t>123 Đường Nguyễn Văn Linh, Quận 1, TP.Hồ Chí Minh</t>
  </si>
  <si>
    <t>0912345678</t>
  </si>
  <si>
    <t>Công ty Thời trang Áo Đẹp</t>
  </si>
  <si>
    <t>456 Đường Lê Lai, Quận 3, TP.Hồ Chí Minh</t>
  </si>
  <si>
    <t>0912345679</t>
  </si>
  <si>
    <t>Công ty Đồ gia dụng Hạnh Phúc</t>
  </si>
  <si>
    <t>789 Đường Lê Thị Riêng, Quận 5, TP.Hồ Chí Minh</t>
  </si>
  <si>
    <t>0912345680</t>
  </si>
  <si>
    <t>Công ty Mỹ phẩm Tâm Anh</t>
  </si>
  <si>
    <t>234 Đường Bà Triệu, Quận 7, TP.Hồ Chí Minh</t>
  </si>
  <si>
    <t>0912345681</t>
  </si>
  <si>
    <t>Công ty Quà lưu niệm Vui Vẻ</t>
  </si>
  <si>
    <t>567 Đường Đống Đa, Quận 10, TP.Hồ Chí Minh</t>
  </si>
  <si>
    <t>0912345682</t>
  </si>
  <si>
    <t>idLoaiSanPham</t>
  </si>
  <si>
    <t>tenLoaiSanPham</t>
  </si>
  <si>
    <t>Sách</t>
  </si>
  <si>
    <t>Trò chơi giáo dục</t>
  </si>
  <si>
    <t>Sổ tay và sổ ghi chú</t>
  </si>
  <si>
    <t>Đồ chơi</t>
  </si>
  <si>
    <t>Phim và album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</si>
</sst>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\ &quot;₫&quot;"/>
  </numFmts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49" fontId="0" fillId="0" borderId="1" xfId="0" applyNumberFormat="1" applyBorder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B419-A5DB-41FC-99A7-4870CFC2B612}">
  <dimension ref="A1:D6"/>
  <sheetViews>
    <sheetView workbookViewId="0">
      <selection activeCell="D7" sqref="D7"/>
    </sheetView>
  </sheetViews>
  <sheetFormatPr defaultRowHeight="13.8" x14ac:dyDescent="0.25"/>
  <cols>
    <col min="1" max="1" width="15.59765625" bestFit="1" customWidth="1"/>
    <col min="2" max="2" width="14.59765625" bestFit="1" customWidth="1"/>
    <col min="3" max="3" width="10.09765625" style="1" bestFit="1" customWidth="1"/>
    <col min="4" max="4" width="15.59765625" bestFit="1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3</v>
      </c>
    </row>
    <row r="2" spans="1:4" x14ac:dyDescent="0.25">
      <c r="A2" t="str">
        <f ca="1">"TG" &amp; TEXT(TODAY(), "yyyyMMdd") &amp; "0030"</f>
        <v>TG202312140030</v>
      </c>
      <c r="B2" t="s">
        <v>4</v>
      </c>
      <c r="C2" s="1">
        <v>20216</v>
      </c>
      <c r="D2">
        <f ca="1">COUNTIF(Trang_tính3!C3:C7, "TG" &amp; TEXT(TODAY(), "yyyyMMdd") &amp; TEXT(RANDBETWEEN(1,29), "0000"))</f>
        <v>0</v>
      </c>
    </row>
    <row r="3" spans="1:4" x14ac:dyDescent="0.25">
      <c r="A3" t="str">
        <f ca="1">"TG" &amp; TEXT(TODAY(), "yyyyMMdd") &amp; TEXT(ROW(A2), "0030")</f>
        <v>TG202312140032</v>
      </c>
      <c r="B3" t="s">
        <v>8</v>
      </c>
      <c r="C3" s="1">
        <v>20217</v>
      </c>
      <c r="D3">
        <f ca="1">COUNTIF(Trang_tính3!C4:C8, "TG" &amp; TEXT(TODAY(), "yyyyMMdd") &amp; TEXT(RANDBETWEEN(1,29), "0000"))</f>
        <v>0</v>
      </c>
    </row>
    <row r="4" spans="1:4" x14ac:dyDescent="0.25">
      <c r="A4" t="str">
        <f t="shared" ref="A4:A6" ca="1" si="0">"TG" &amp; TEXT(TODAY(), "yyyyMMdd") &amp; TEXT(ROW(A3), "0030")</f>
        <v>TG202312140033</v>
      </c>
      <c r="B4" t="s">
        <v>5</v>
      </c>
      <c r="C4" s="1">
        <v>20218</v>
      </c>
      <c r="D4">
        <f ca="1">COUNTIF(Trang_tính3!C5:C9, "TG" &amp; TEXT(TODAY(), "yyyyMMdd") &amp; TEXT(RANDBETWEEN(1,29), "0000"))</f>
        <v>0</v>
      </c>
    </row>
    <row r="5" spans="1:4" x14ac:dyDescent="0.25">
      <c r="A5" t="str">
        <f t="shared" ca="1" si="0"/>
        <v>TG202312140034</v>
      </c>
      <c r="B5" t="s">
        <v>6</v>
      </c>
      <c r="C5" s="1">
        <v>20219</v>
      </c>
      <c r="D5">
        <f ca="1">COUNTIF(Trang_tính3!C6:C10, "TG" &amp; TEXT(TODAY(), "yyyyMMdd") &amp; TEXT(RANDBETWEEN(1,29), "0000"))</f>
        <v>0</v>
      </c>
    </row>
    <row r="6" spans="1:4" x14ac:dyDescent="0.25">
      <c r="A6" t="str">
        <f t="shared" ca="1" si="0"/>
        <v>TG202312140035</v>
      </c>
      <c r="B6" t="s">
        <v>7</v>
      </c>
      <c r="C6" s="1">
        <v>20220</v>
      </c>
      <c r="D6">
        <f ca="1">COUNTIF(Trang_tính3!C7:C11, "TG" &amp; TEXT(TODAY(), "yyyyMMdd") &amp; TEXT(RANDBETWEEN(1,29), "0000"))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F054-011B-4D41-AB17-C5878D0E49A4}">
  <dimension ref="A1:D6"/>
  <sheetViews>
    <sheetView workbookViewId="0">
      <selection activeCell="C2" sqref="C2:C6"/>
    </sheetView>
  </sheetViews>
  <sheetFormatPr defaultRowHeight="13.8" x14ac:dyDescent="0.25"/>
  <cols>
    <col min="1" max="1" width="15.19921875" bestFit="1" customWidth="1"/>
    <col min="2" max="2" width="30.8984375" bestFit="1" customWidth="1"/>
    <col min="3" max="3" width="11.8984375" bestFit="1" customWidth="1"/>
    <col min="4" max="4" width="79.0976562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 t="str">
        <f ca="1">"TL" &amp; TEXT(TODAY(), "yyyyMMdd") &amp; "0025"</f>
        <v>TL202312140025</v>
      </c>
      <c r="B2" t="s">
        <v>13</v>
      </c>
      <c r="C2">
        <f ca="1">COUNTIF(Trang_tính3!D2:D6, "TL" &amp; TEXT(TODAY(), "yyyyMMdd") &amp; TEXT(RANDBETWEEN(1,29), "0000"))</f>
        <v>0</v>
      </c>
      <c r="D2" t="s">
        <v>18</v>
      </c>
    </row>
    <row r="3" spans="1:4" x14ac:dyDescent="0.25">
      <c r="A3" t="str">
        <f ca="1">"TL" &amp; TEXT(TODAY(), "yyyyMMdd") &amp; TEXT(ROW(A2), "0004")</f>
        <v>TL202312140024</v>
      </c>
      <c r="B3" t="s">
        <v>14</v>
      </c>
      <c r="C3">
        <f ca="1">COUNTIF(Trang_tính3!D3:D7, "TL" &amp; TEXT(TODAY(), "yyyyMMdd") &amp; TEXT(RANDBETWEEN(1,29), "0000"))</f>
        <v>0</v>
      </c>
      <c r="D3" t="s">
        <v>18</v>
      </c>
    </row>
    <row r="4" spans="1:4" x14ac:dyDescent="0.25">
      <c r="A4" t="str">
        <f t="shared" ref="A4:A6" ca="1" si="0">"TL" &amp; TEXT(TODAY(), "yyyyMMdd") &amp; TEXT(ROW(A3), "0004")</f>
        <v>TL202312140034</v>
      </c>
      <c r="B4" t="s">
        <v>15</v>
      </c>
      <c r="C4">
        <f ca="1">COUNTIF(Trang_tính3!D4:D8, "TL" &amp; TEXT(TODAY(), "yyyyMMdd") &amp; TEXT(RANDBETWEEN(1,29), "0000"))</f>
        <v>0</v>
      </c>
      <c r="D4" t="s">
        <v>18</v>
      </c>
    </row>
    <row r="5" spans="1:4" x14ac:dyDescent="0.25">
      <c r="A5" t="str">
        <f t="shared" ca="1" si="0"/>
        <v>TL202312140044</v>
      </c>
      <c r="B5" t="s">
        <v>16</v>
      </c>
      <c r="C5">
        <f ca="1">COUNTIF(Trang_tính3!D5:D9, "TL" &amp; TEXT(TODAY(), "yyyyMMdd") &amp; TEXT(RANDBETWEEN(1,29), "0000"))</f>
        <v>0</v>
      </c>
      <c r="D5" t="s">
        <v>18</v>
      </c>
    </row>
    <row r="6" spans="1:4" x14ac:dyDescent="0.25">
      <c r="A6" t="str">
        <f t="shared" ca="1" si="0"/>
        <v>TL202312140054</v>
      </c>
      <c r="B6" t="s">
        <v>17</v>
      </c>
      <c r="C6">
        <f ca="1">COUNTIF(Trang_tính3!D6:D10, "TL" &amp; TEXT(TODAY(), "yyyyMMdd") &amp; TEXT(RANDBETWEEN(1,29), "0000"))</f>
        <v>0</v>
      </c>
      <c r="D6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4454-20F1-44B0-AA70-6659C2403827}">
  <dimension ref="A1:D6"/>
  <sheetViews>
    <sheetView workbookViewId="0">
      <selection activeCell="D11" sqref="D11"/>
    </sheetView>
  </sheetViews>
  <sheetFormatPr defaultRowHeight="13.8" x14ac:dyDescent="0.25"/>
  <cols>
    <col min="1" max="1" width="16.8984375" bestFit="1" customWidth="1"/>
    <col min="2" max="2" width="27.09765625" bestFit="1" customWidth="1"/>
    <col min="3" max="3" width="46" bestFit="1" customWidth="1"/>
    <col min="4" max="4" width="11.09765625" bestFit="1" customWidth="1"/>
  </cols>
  <sheetData>
    <row r="1" spans="1:4" x14ac:dyDescent="0.25">
      <c r="A1" s="3" t="s">
        <v>46</v>
      </c>
      <c r="B1" s="3" t="s">
        <v>47</v>
      </c>
      <c r="C1" s="3" t="s">
        <v>48</v>
      </c>
      <c r="D1" s="3" t="s">
        <v>49</v>
      </c>
    </row>
    <row r="2" spans="1:4" x14ac:dyDescent="0.25">
      <c r="A2" s="3" t="str">
        <f ca="1">"NCC" &amp; TEXT(TODAY(), "yyyyMMdd") &amp; "0001"</f>
        <v>NCC202312140001</v>
      </c>
      <c r="B2" s="3" t="s">
        <v>50</v>
      </c>
      <c r="C2" s="3" t="s">
        <v>51</v>
      </c>
      <c r="D2" s="4" t="s">
        <v>52</v>
      </c>
    </row>
    <row r="3" spans="1:4" x14ac:dyDescent="0.25">
      <c r="A3" s="3" t="str">
        <f ca="1">"NCC" &amp; TEXT(TODAY(), "yyyyMMdd") &amp; TEXT(ROW(A2), "0000")</f>
        <v>NCC202312140002</v>
      </c>
      <c r="B3" s="3" t="s">
        <v>53</v>
      </c>
      <c r="C3" s="3" t="s">
        <v>54</v>
      </c>
      <c r="D3" s="4" t="s">
        <v>55</v>
      </c>
    </row>
    <row r="4" spans="1:4" x14ac:dyDescent="0.25">
      <c r="A4" s="3" t="str">
        <f t="shared" ref="A4:A6" ca="1" si="0">"NCC" &amp; TEXT(TODAY(), "yyyyMMdd") &amp; TEXT(ROW(A3), "0000")</f>
        <v>NCC202312140003</v>
      </c>
      <c r="B4" s="3" t="s">
        <v>56</v>
      </c>
      <c r="C4" s="3" t="s">
        <v>57</v>
      </c>
      <c r="D4" s="4" t="s">
        <v>58</v>
      </c>
    </row>
    <row r="5" spans="1:4" x14ac:dyDescent="0.25">
      <c r="A5" s="3" t="str">
        <f t="shared" ca="1" si="0"/>
        <v>NCC202312140004</v>
      </c>
      <c r="B5" s="3" t="s">
        <v>59</v>
      </c>
      <c r="C5" s="3" t="s">
        <v>60</v>
      </c>
      <c r="D5" s="4" t="s">
        <v>61</v>
      </c>
    </row>
    <row r="6" spans="1:4" x14ac:dyDescent="0.25">
      <c r="A6" s="3" t="str">
        <f t="shared" ca="1" si="0"/>
        <v>NCC202312140005</v>
      </c>
      <c r="B6" s="3" t="s">
        <v>62</v>
      </c>
      <c r="C6" s="3" t="s">
        <v>63</v>
      </c>
      <c r="D6" s="4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ED475-0DA4-44FC-B828-E2B2C346B87F}">
  <dimension ref="A1:B6"/>
  <sheetViews>
    <sheetView tabSelected="1" workbookViewId="0">
      <selection sqref="A1:B6"/>
    </sheetView>
  </sheetViews>
  <sheetFormatPr defaultRowHeight="13.8" x14ac:dyDescent="0.25"/>
  <cols>
    <col min="1" max="1" width="16.3984375" bestFit="1" customWidth="1"/>
    <col min="2" max="2" width="17.296875" bestFit="1" customWidth="1"/>
  </cols>
  <sheetData>
    <row r="1" spans="1:2" x14ac:dyDescent="0.25">
      <c r="A1" t="s">
        <v>65</v>
      </c>
      <c r="B1" t="s">
        <v>66</v>
      </c>
    </row>
    <row r="2" spans="1:2" x14ac:dyDescent="0.25">
      <c r="A2" t="str">
        <f ca="1">"LSP" &amp; TEXT(TODAY(), "yyyyMMdd") &amp; "0001"</f>
        <v>LSP202312140001</v>
      </c>
      <c r="B2" t="s">
        <v>67</v>
      </c>
    </row>
    <row r="3" spans="1:2" x14ac:dyDescent="0.25">
      <c r="A3" t="str">
        <f ca="1">"LSP" &amp; TEXT(TODAY(), "yyyyMMdd") &amp; TEXT(ROW(A2), "0000")</f>
        <v>LSP202312140002</v>
      </c>
      <c r="B3" t="s">
        <v>68</v>
      </c>
    </row>
    <row r="4" spans="1:2" x14ac:dyDescent="0.25">
      <c r="A4" t="str">
        <f t="shared" ref="A4:A6" ca="1" si="0">"LSP" &amp; TEXT(TODAY(), "yyyyMMdd") &amp; TEXT(ROW(A3), "0000")</f>
        <v>LSP202312140003</v>
      </c>
      <c r="B4" t="s">
        <v>69</v>
      </c>
    </row>
    <row r="5" spans="1:2" x14ac:dyDescent="0.25">
      <c r="A5" t="str">
        <f t="shared" ca="1" si="0"/>
        <v>LSP202312140004</v>
      </c>
      <c r="B5" t="s">
        <v>70</v>
      </c>
    </row>
    <row r="6" spans="1:2" x14ac:dyDescent="0.25">
      <c r="A6" t="str">
        <f t="shared" ca="1" si="0"/>
        <v>LSP202312140005</v>
      </c>
      <c r="B6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AFE5-6DDE-4827-8105-E9B63CCBC3E6}">
  <dimension ref="A1:Q6"/>
  <sheetViews>
    <sheetView workbookViewId="0">
      <selection activeCell="E1" sqref="E1:E6"/>
    </sheetView>
  </sheetViews>
  <sheetFormatPr defaultRowHeight="13.8" x14ac:dyDescent="0.25"/>
  <cols>
    <col min="1" max="1" width="14.19921875" bestFit="1" customWidth="1"/>
    <col min="2" max="2" width="17.296875" bestFit="1" customWidth="1"/>
    <col min="3" max="3" width="15.59765625" bestFit="1" customWidth="1"/>
    <col min="4" max="4" width="15.19921875" bestFit="1" customWidth="1"/>
    <col min="5" max="5" width="11.09765625" style="1" bestFit="1" customWidth="1"/>
    <col min="6" max="6" width="16.3984375" bestFit="1" customWidth="1"/>
    <col min="7" max="7" width="7.59765625" bestFit="1" customWidth="1"/>
    <col min="8" max="8" width="16.3984375" bestFit="1" customWidth="1"/>
    <col min="9" max="9" width="16.8984375" bestFit="1" customWidth="1"/>
    <col min="10" max="10" width="9.19921875" bestFit="1" customWidth="1"/>
    <col min="11" max="11" width="7.3984375" bestFit="1" customWidth="1"/>
    <col min="12" max="12" width="8.59765625" bestFit="1" customWidth="1"/>
    <col min="13" max="13" width="8.8984375" style="2" bestFit="1" customWidth="1"/>
    <col min="14" max="14" width="7.796875" bestFit="1" customWidth="1"/>
    <col min="15" max="15" width="8.796875" style="2" bestFit="1" customWidth="1"/>
    <col min="16" max="16" width="8.8984375" style="2" bestFit="1" customWidth="1"/>
    <col min="17" max="17" width="12.296875" style="2" bestFit="1" customWidth="1"/>
  </cols>
  <sheetData>
    <row r="1" spans="1:17" x14ac:dyDescent="0.25">
      <c r="A1" t="s">
        <v>19</v>
      </c>
      <c r="B1" t="s">
        <v>20</v>
      </c>
      <c r="C1" t="s">
        <v>21</v>
      </c>
      <c r="D1" t="s">
        <v>22</v>
      </c>
      <c r="E1" s="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s="2" t="s">
        <v>31</v>
      </c>
      <c r="N1" t="s">
        <v>32</v>
      </c>
      <c r="O1" s="2" t="s">
        <v>33</v>
      </c>
      <c r="P1" s="2" t="s">
        <v>34</v>
      </c>
      <c r="Q1" s="2" t="s">
        <v>35</v>
      </c>
    </row>
    <row r="2" spans="1:17" x14ac:dyDescent="0.25">
      <c r="A2" t="str">
        <f ca="1">"S" &amp; TEXT(TODAY(), "yyyyMMdd") &amp; TEXT(ROW(A1), "0025")</f>
        <v>S202312140125</v>
      </c>
      <c r="B2" t="s">
        <v>41</v>
      </c>
      <c r="C2" t="str">
        <f ca="1">"TG" &amp; TEXT(TODAY(), "yyyyMMdd") &amp; TEXT(RANDBETWEEN(1, 29), "0000")</f>
        <v>TG202312140002</v>
      </c>
      <c r="D2" t="str">
        <f ca="1">"TL" &amp; TEXT(TODAY(), "yyyyMMdd") &amp; TEXT(RANDBETWEEN(1, 24), "0000")</f>
        <v>TL202312140018</v>
      </c>
      <c r="E2" s="1">
        <f ca="1">RANDBETWEEN(DATE(2007, 1,1), TODAY())</f>
        <v>44652</v>
      </c>
      <c r="F2" t="str">
        <f ca="1">"978-" &amp; IF(RANDBETWEEN(0,1)=0,TEXT(RANDBETWEEN(600,631),"000"), TEXT(RANDBETWEEN(950,989),"000")) &amp; "-" &amp; TEXT(RANDBETWEEN(100,999),"000") &amp; "-" &amp; TEXT(RANDBETWEEN(100,999),"000") &amp; "-" &amp; RANDBETWEEN(1,9)</f>
        <v>978-619-990-482-6</v>
      </c>
      <c r="G2">
        <f ca="1">INT(RAND() * (1000 - 100 + 1) + 100)</f>
        <v>325</v>
      </c>
      <c r="H2" t="str">
        <f ca="1">"LSP" &amp; TEXT(TODAY(), "YYYYMMDD") &amp; TEXT(1,"0000")</f>
        <v>LSP202312140001</v>
      </c>
      <c r="I2" t="str">
        <f ca="1">"NCC" &amp; TEXT(TODAY(), "yyyyMMdd") &amp; TEXT(RANDBETWEEN(1, 23), "0000")</f>
        <v>NCC202312140023</v>
      </c>
      <c r="J2">
        <f ca="1">RANDBETWEEN(20, 35)</f>
        <v>35</v>
      </c>
      <c r="K2" t="s">
        <v>36</v>
      </c>
      <c r="L2">
        <f ca="1">IF(RAND() &lt;= 0.89, 1, 0)</f>
        <v>1</v>
      </c>
      <c r="M2" s="2">
        <f ca="1">O2*0.05</f>
        <v>4498.95</v>
      </c>
      <c r="N2">
        <f ca="1">RANDBETWEEN(10,100)</f>
        <v>15</v>
      </c>
      <c r="O2" s="2">
        <f ca="1">RANDBETWEEN(30000, 450000)</f>
        <v>89979</v>
      </c>
      <c r="P2" s="2">
        <f ca="1">O2+(O2*0.55) +M2</f>
        <v>143966.40000000002</v>
      </c>
      <c r="Q2" s="2">
        <v>0</v>
      </c>
    </row>
    <row r="3" spans="1:17" x14ac:dyDescent="0.25">
      <c r="A3" t="str">
        <f t="shared" ref="A3:A6" ca="1" si="0">"S" &amp; TEXT(TODAY(), "yyyyMMdd") &amp; TEXT(ROW(A2), "0025")</f>
        <v>S202312140225</v>
      </c>
      <c r="B3" t="s">
        <v>42</v>
      </c>
      <c r="C3" t="str">
        <f t="shared" ref="C3:C6" ca="1" si="1">"TG" &amp; TEXT(TODAY(), "yyyyMMdd") &amp; TEXT(RANDBETWEEN(1, 29), "0000")</f>
        <v>TG202312140026</v>
      </c>
      <c r="D3" t="str">
        <f t="shared" ref="D3:D6" ca="1" si="2">"TL" &amp; TEXT(TODAY(), "yyyyMMdd") &amp; TEXT(RANDBETWEEN(1, 24), "0000")</f>
        <v>TL202312140005</v>
      </c>
      <c r="E3" s="1">
        <f t="shared" ref="E3:E6" ca="1" si="3">RANDBETWEEN(DATE(2000, 1,1), TODAY())</f>
        <v>41458</v>
      </c>
      <c r="F3" t="str">
        <f t="shared" ref="F3:F6" ca="1" si="4">"978-" &amp; IF(RANDBETWEEN(0,1)=0,TEXT(RANDBETWEEN(600,631),"000"), TEXT(RANDBETWEEN(950,989),"000")) &amp; "-" &amp; TEXT(RANDBETWEEN(100,999),"000") &amp; "-" &amp; TEXT(RANDBETWEEN(100,999),"000") &amp; "-" &amp; RANDBETWEEN(1,9)</f>
        <v>978-986-562-721-4</v>
      </c>
      <c r="G3">
        <f t="shared" ref="G3:G6" ca="1" si="5">INT(RAND() * (1000 - 100 + 1) + 100)</f>
        <v>974</v>
      </c>
      <c r="H3" t="str">
        <f ca="1">"LSP" &amp; TEXT(TODAY(), "YYYYMMDD") &amp; TEXT(1,"0000")</f>
        <v>LSP202312140001</v>
      </c>
      <c r="I3" t="str">
        <f t="shared" ref="I3:I6" ca="1" si="6">"NCC" &amp; TEXT(TODAY(), "yyyyMMdd") &amp; TEXT(RANDBETWEEN(1, 23), "0000")</f>
        <v>NCC202312140004</v>
      </c>
      <c r="J3">
        <f t="shared" ref="J3:J6" ca="1" si="7">RANDBETWEEN(20, 35)</f>
        <v>34</v>
      </c>
      <c r="K3" t="s">
        <v>37</v>
      </c>
      <c r="L3">
        <f t="shared" ref="L3:L6" ca="1" si="8">IF(RAND() &lt;= 0.89, 1, 0)</f>
        <v>1</v>
      </c>
      <c r="M3" s="2">
        <f t="shared" ref="M3:M6" ca="1" si="9">O3*0.05</f>
        <v>8212.65</v>
      </c>
      <c r="N3">
        <f t="shared" ref="N3:N6" ca="1" si="10">RANDBETWEEN(10,100)</f>
        <v>96</v>
      </c>
      <c r="O3" s="2">
        <f t="shared" ref="O3:O6" ca="1" si="11">RANDBETWEEN(30000, 450000)</f>
        <v>164253</v>
      </c>
      <c r="P3" s="2">
        <f t="shared" ref="P3:P6" ca="1" si="12">O3+(O3*0.55) +M3</f>
        <v>262804.80000000005</v>
      </c>
      <c r="Q3" s="2">
        <v>0</v>
      </c>
    </row>
    <row r="4" spans="1:17" x14ac:dyDescent="0.25">
      <c r="A4" t="str">
        <f t="shared" ca="1" si="0"/>
        <v>S202312140325</v>
      </c>
      <c r="B4" t="s">
        <v>43</v>
      </c>
      <c r="C4" t="str">
        <f t="shared" ca="1" si="1"/>
        <v>TG202312140011</v>
      </c>
      <c r="D4" t="str">
        <f t="shared" ca="1" si="2"/>
        <v>TL202312140019</v>
      </c>
      <c r="E4" s="1">
        <f t="shared" ca="1" si="3"/>
        <v>44655</v>
      </c>
      <c r="F4" t="str">
        <f t="shared" ca="1" si="4"/>
        <v>978-968-866-526-7</v>
      </c>
      <c r="G4">
        <f t="shared" ca="1" si="5"/>
        <v>971</v>
      </c>
      <c r="H4" t="str">
        <f t="shared" ref="H4:H6" ca="1" si="13">"LSP" &amp; TEXT(TODAY(), "YYYYMMDD") &amp; TEXT(1,"0000")</f>
        <v>LSP202312140001</v>
      </c>
      <c r="I4" t="str">
        <f t="shared" ca="1" si="6"/>
        <v>NCC202312140022</v>
      </c>
      <c r="J4">
        <f t="shared" ca="1" si="7"/>
        <v>25</v>
      </c>
      <c r="K4" t="s">
        <v>38</v>
      </c>
      <c r="L4">
        <f t="shared" ca="1" si="8"/>
        <v>1</v>
      </c>
      <c r="M4" s="2">
        <f t="shared" ca="1" si="9"/>
        <v>21185.300000000003</v>
      </c>
      <c r="N4">
        <f t="shared" ca="1" si="10"/>
        <v>73</v>
      </c>
      <c r="O4" s="2">
        <f t="shared" ca="1" si="11"/>
        <v>423706</v>
      </c>
      <c r="P4" s="2">
        <f t="shared" ca="1" si="12"/>
        <v>677929.60000000009</v>
      </c>
      <c r="Q4" s="2">
        <v>0</v>
      </c>
    </row>
    <row r="5" spans="1:17" x14ac:dyDescent="0.25">
      <c r="A5" t="str">
        <f t="shared" ca="1" si="0"/>
        <v>S202312140425</v>
      </c>
      <c r="B5" t="s">
        <v>44</v>
      </c>
      <c r="C5" t="str">
        <f t="shared" ca="1" si="1"/>
        <v>TG202312140027</v>
      </c>
      <c r="D5" t="str">
        <f t="shared" ca="1" si="2"/>
        <v>TL202312140002</v>
      </c>
      <c r="E5" s="1">
        <f t="shared" ca="1" si="3"/>
        <v>43246</v>
      </c>
      <c r="F5" t="str">
        <f t="shared" ca="1" si="4"/>
        <v>978-982-223-394-4</v>
      </c>
      <c r="G5">
        <f t="shared" ca="1" si="5"/>
        <v>457</v>
      </c>
      <c r="H5" t="str">
        <f t="shared" ca="1" si="13"/>
        <v>LSP202312140001</v>
      </c>
      <c r="I5" t="str">
        <f t="shared" ca="1" si="6"/>
        <v>NCC202312140014</v>
      </c>
      <c r="J5">
        <f t="shared" ca="1" si="7"/>
        <v>33</v>
      </c>
      <c r="K5" t="s">
        <v>39</v>
      </c>
      <c r="L5">
        <f t="shared" ca="1" si="8"/>
        <v>1</v>
      </c>
      <c r="M5" s="2">
        <f t="shared" ca="1" si="9"/>
        <v>20930.650000000001</v>
      </c>
      <c r="N5">
        <f t="shared" ca="1" si="10"/>
        <v>86</v>
      </c>
      <c r="O5" s="2">
        <f t="shared" ca="1" si="11"/>
        <v>418613</v>
      </c>
      <c r="P5" s="2">
        <f t="shared" ca="1" si="12"/>
        <v>669780.80000000005</v>
      </c>
      <c r="Q5" s="2">
        <v>0</v>
      </c>
    </row>
    <row r="6" spans="1:17" x14ac:dyDescent="0.25">
      <c r="A6" t="str">
        <f t="shared" ca="1" si="0"/>
        <v>S202312140525</v>
      </c>
      <c r="B6" t="s">
        <v>45</v>
      </c>
      <c r="C6" t="str">
        <f t="shared" ca="1" si="1"/>
        <v>TG202312140029</v>
      </c>
      <c r="D6" t="str">
        <f t="shared" ca="1" si="2"/>
        <v>TL202312140021</v>
      </c>
      <c r="E6" s="1">
        <f t="shared" ca="1" si="3"/>
        <v>39507</v>
      </c>
      <c r="F6" t="str">
        <f t="shared" ca="1" si="4"/>
        <v>978-628-371-407-6</v>
      </c>
      <c r="G6">
        <f t="shared" ca="1" si="5"/>
        <v>133</v>
      </c>
      <c r="H6" t="str">
        <f t="shared" ca="1" si="13"/>
        <v>LSP202312140001</v>
      </c>
      <c r="I6" t="str">
        <f t="shared" ca="1" si="6"/>
        <v>NCC202312140013</v>
      </c>
      <c r="J6">
        <f t="shared" ca="1" si="7"/>
        <v>30</v>
      </c>
      <c r="K6" t="s">
        <v>40</v>
      </c>
      <c r="L6">
        <f t="shared" ca="1" si="8"/>
        <v>1</v>
      </c>
      <c r="M6" s="2">
        <f t="shared" ca="1" si="9"/>
        <v>5735.4000000000005</v>
      </c>
      <c r="N6">
        <f t="shared" ca="1" si="10"/>
        <v>54</v>
      </c>
      <c r="O6" s="2">
        <f t="shared" ca="1" si="11"/>
        <v>114708</v>
      </c>
      <c r="P6" s="2">
        <f t="shared" ca="1" si="12"/>
        <v>183532.80000000002</v>
      </c>
      <c r="Q6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Trang_tính1</vt:lpstr>
      <vt:lpstr>Trang_tính2</vt:lpstr>
      <vt:lpstr>Trang_tính5</vt:lpstr>
      <vt:lpstr>Trang_tính6</vt:lpstr>
      <vt:lpstr>Trang_tính3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Văn Hoàng</dc:creator>
  <cp:lastModifiedBy>Lê Văn Hoàng</cp:lastModifiedBy>
  <dcterms:created xsi:type="dcterms:W3CDTF">2023-12-14T05:02:03Z</dcterms:created>
  <dcterms:modified xsi:type="dcterms:W3CDTF">2023-12-14T05:29:16Z</dcterms:modified>
</cp:coreProperties>
</file>