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 - unizar.es\INSTRUMENTACION\TRABAJOS_2023\__2023_8472_GloriaGea_NAVE1up_ADSORCION\VARIOS\"/>
    </mc:Choice>
  </mc:AlternateContent>
  <bookViews>
    <workbookView xWindow="240" yWindow="195" windowWidth="18780" windowHeight="11580"/>
  </bookViews>
  <sheets>
    <sheet name="Presupuesto" sheetId="2" r:id="rId1"/>
    <sheet name="Referencias" sheetId="3" r:id="rId2"/>
  </sheets>
  <externalReferences>
    <externalReference r:id="rId3"/>
  </externalReferences>
  <definedNames>
    <definedName name="a">[1]Hoja1!$J$3:$J$12</definedName>
    <definedName name="InternoSoftware">Presupuesto!$S$3</definedName>
    <definedName name="VENDOR">#REF!</definedName>
  </definedNames>
  <calcPr calcId="162913"/>
</workbook>
</file>

<file path=xl/calcChain.xml><?xml version="1.0" encoding="utf-8"?>
<calcChain xmlns="http://schemas.openxmlformats.org/spreadsheetml/2006/main">
  <c r="F27" i="2" l="1"/>
  <c r="F24" i="2" l="1"/>
  <c r="F22" i="2"/>
  <c r="F23" i="2"/>
  <c r="F19" i="2"/>
  <c r="F26" i="2" l="1"/>
  <c r="F21" i="2" l="1"/>
  <c r="F2" i="3" l="1"/>
  <c r="G2" i="3" s="1"/>
  <c r="N9" i="2" s="1"/>
  <c r="F3" i="3"/>
  <c r="G3" i="3" s="1"/>
  <c r="N10" i="2" s="1"/>
  <c r="F4" i="3"/>
  <c r="G4" i="3" s="1"/>
  <c r="N11" i="2" s="1"/>
  <c r="F31" i="2" l="1"/>
  <c r="O9" i="2"/>
  <c r="O10" i="2"/>
  <c r="O11" i="2"/>
  <c r="N13" i="2" l="1"/>
  <c r="O18" i="2" s="1"/>
  <c r="E8" i="2"/>
  <c r="F8" i="2" s="1"/>
  <c r="F13" i="2" s="1"/>
  <c r="N20" i="2" s="1"/>
  <c r="O20" i="2" s="1"/>
  <c r="N22" i="2" l="1"/>
</calcChain>
</file>

<file path=xl/sharedStrings.xml><?xml version="1.0" encoding="utf-8"?>
<sst xmlns="http://schemas.openxmlformats.org/spreadsheetml/2006/main" count="121" uniqueCount="86">
  <si>
    <t>FARNELL</t>
  </si>
  <si>
    <t>DIGIKEY</t>
  </si>
  <si>
    <t>RS ONLINE</t>
  </si>
  <si>
    <t>SOLUZION</t>
  </si>
  <si>
    <t>TC DIRECT</t>
  </si>
  <si>
    <t>IBERSYSTEM</t>
  </si>
  <si>
    <t>Vendedor</t>
  </si>
  <si>
    <t>Total</t>
  </si>
  <si>
    <t>Descripción</t>
  </si>
  <si>
    <t>Coste de materiales</t>
  </si>
  <si>
    <t>Coste de horas</t>
  </si>
  <si>
    <t>Concepto</t>
  </si>
  <si>
    <t>Horas</t>
  </si>
  <si>
    <t>listaConcepto</t>
  </si>
  <si>
    <t>listaUsuario</t>
  </si>
  <si>
    <t>conceptousuario</t>
  </si>
  <si>
    <t>listaPrecio</t>
  </si>
  <si>
    <t>Precio/hora</t>
  </si>
  <si>
    <t>Material</t>
  </si>
  <si>
    <t>Qty</t>
  </si>
  <si>
    <t>€/Ud</t>
  </si>
  <si>
    <t>Total €</t>
  </si>
  <si>
    <t>Tipo de usuario</t>
  </si>
  <si>
    <t>INTERNO</t>
  </si>
  <si>
    <t>EXTERNO</t>
  </si>
  <si>
    <t>Total suma</t>
  </si>
  <si>
    <t>listaVendedores</t>
  </si>
  <si>
    <t>DISEÑO</t>
  </si>
  <si>
    <t>MONTAJE</t>
  </si>
  <si>
    <t>DIAGNOSTICO</t>
  </si>
  <si>
    <t>O.P.I.</t>
  </si>
  <si>
    <t>INTERNODISEÑO</t>
  </si>
  <si>
    <t>INTERNOMONTAJE</t>
  </si>
  <si>
    <t>INTERNODIAGNOSTICO</t>
  </si>
  <si>
    <t>O.P.I.DIAGNOSTICO</t>
  </si>
  <si>
    <t>O.P.I.MONTAJE</t>
  </si>
  <si>
    <t>EXTERNODIAGNOSTICO</t>
  </si>
  <si>
    <t>EXTERNOMONTAJE</t>
  </si>
  <si>
    <t>O.P.I.DISEÑO</t>
  </si>
  <si>
    <t>EXTERNODISEÑO</t>
  </si>
  <si>
    <t>SALTOKI</t>
  </si>
  <si>
    <t>DIOTRONIC</t>
  </si>
  <si>
    <t>Precio total</t>
  </si>
  <si>
    <t>Sin IVA</t>
  </si>
  <si>
    <t>Coste</t>
  </si>
  <si>
    <t>Otros costes</t>
  </si>
  <si>
    <t>SAI INSTR.</t>
  </si>
  <si>
    <t>MOUSER</t>
  </si>
  <si>
    <t>BRICOGEEK</t>
  </si>
  <si>
    <t>MATERIAL CAJA ELECTRONICA</t>
  </si>
  <si>
    <t>UNIDAD A1</t>
  </si>
  <si>
    <t>Factura</t>
  </si>
  <si>
    <t>Fecha</t>
  </si>
  <si>
    <t>SAI INSTR</t>
  </si>
  <si>
    <t>JLCPCB</t>
  </si>
  <si>
    <t>OTROS 1</t>
  </si>
  <si>
    <t>OTROS 2</t>
  </si>
  <si>
    <t>OTROS 3</t>
  </si>
  <si>
    <t>OTROS 4</t>
  </si>
  <si>
    <t>OTROS 5</t>
  </si>
  <si>
    <t>Referencia</t>
  </si>
  <si>
    <t>CAJA</t>
  </si>
  <si>
    <t>LISTA DE MATERIALES</t>
  </si>
  <si>
    <t>MATERIAL</t>
  </si>
  <si>
    <t>CONVERTIDOR</t>
  </si>
  <si>
    <t>FTDI Chip USB-COM485-Plus1</t>
  </si>
  <si>
    <t>CABLE USB</t>
  </si>
  <si>
    <t>PLANTA ADSORCION</t>
  </si>
  <si>
    <t>Caja Rele Raspberry Pico</t>
  </si>
  <si>
    <t>HUB USB</t>
  </si>
  <si>
    <t>RELE</t>
  </si>
  <si>
    <t>MICRO</t>
  </si>
  <si>
    <t>REASPBERRYPI PICO</t>
  </si>
  <si>
    <t>TARJETA RELEx1 M5STACK</t>
  </si>
  <si>
    <t>CAJA RELE</t>
  </si>
  <si>
    <t>RS485 P116</t>
  </si>
  <si>
    <t>USB USB</t>
  </si>
  <si>
    <t xml:space="preserve"> HUB 4 X USB 2.0</t>
  </si>
  <si>
    <t>F4205709</t>
  </si>
  <si>
    <t xml:space="preserve"> 38.452/2</t>
  </si>
  <si>
    <t>CABLE USB-A USB-C 38.452/2  2M</t>
  </si>
  <si>
    <t>F4204932</t>
  </si>
  <si>
    <t>F62798459</t>
  </si>
  <si>
    <t>F62717913</t>
  </si>
  <si>
    <t>F4200619</t>
  </si>
  <si>
    <t>33070211 CAJA S.70 NEGRA 145X90X45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</si>
</sst>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65" formatCode="d\-m\-yy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  <font>
      <b/>
      <sz val="11"/>
      <color theme="9" tint="-0.499984740745262"/>
      <name val="Arial"/>
      <family val="2"/>
    </font>
    <font>
      <sz val="11"/>
      <color theme="1"/>
      <name val="Arial"/>
      <family val="2"/>
    </font>
    <font>
      <b/>
      <sz val="11"/>
      <color theme="5" tint="-0.249977111117893"/>
      <name val="Arial"/>
      <family val="2"/>
    </font>
    <font>
      <b/>
      <sz val="11"/>
      <color theme="4" tint="-0.499984740745262"/>
      <name val="Arial"/>
      <family val="2"/>
    </font>
    <font>
      <sz val="10"/>
      <color theme="3" tint="-0.249977111117893"/>
      <name val="Arial"/>
      <family val="2"/>
    </font>
    <font>
      <b/>
      <sz val="11"/>
      <color theme="0"/>
      <name val="Arial"/>
      <family val="2"/>
    </font>
    <font>
      <b/>
      <sz val="11"/>
      <color rgb="FFFFFF00"/>
      <name val="Arial"/>
      <family val="2"/>
    </font>
    <font>
      <b/>
      <sz val="14"/>
      <color rgb="FFFF0000"/>
      <name val="Arial"/>
      <family val="2"/>
    </font>
    <font>
      <b/>
      <sz val="11"/>
      <color rgb="FFFFC000"/>
      <name val="Arial"/>
      <family val="2"/>
    </font>
    <font>
      <b/>
      <sz val="10"/>
      <color rgb="FF0070C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9" fillId="8" borderId="1" xfId="0" applyFont="1" applyFill="1" applyBorder="1" applyAlignment="1">
      <alignment horizontal="left" vertical="center" indent="1"/>
    </xf>
    <xf numFmtId="0" fontId="4" fillId="3" borderId="2" xfId="0" applyFont="1" applyFill="1" applyBorder="1" applyAlignment="1">
      <alignment horizontal="left" vertical="center"/>
    </xf>
    <xf numFmtId="164" fontId="3" fillId="8" borderId="1" xfId="0" applyNumberFormat="1" applyFont="1" applyFill="1" applyBorder="1" applyAlignment="1">
      <alignment horizontal="right" vertical="center" indent="1"/>
    </xf>
    <xf numFmtId="0" fontId="4" fillId="9" borderId="3" xfId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8" borderId="1" xfId="0" applyFont="1" applyFill="1" applyBorder="1" applyAlignment="1">
      <alignment horizontal="right" vertical="center" indent="1"/>
    </xf>
    <xf numFmtId="0" fontId="6" fillId="0" borderId="0" xfId="0" applyFont="1" applyAlignment="1">
      <alignment horizontal="left" indent="1"/>
    </xf>
    <xf numFmtId="0" fontId="8" fillId="7" borderId="5" xfId="0" applyFont="1" applyFill="1" applyBorder="1" applyAlignment="1">
      <alignment horizontal="left" vertical="center" indent="1"/>
    </xf>
    <xf numFmtId="0" fontId="10" fillId="7" borderId="5" xfId="0" applyFont="1" applyFill="1" applyBorder="1" applyAlignment="1">
      <alignment horizontal="left" vertical="center" indent="1"/>
    </xf>
    <xf numFmtId="0" fontId="11" fillId="7" borderId="5" xfId="0" applyFont="1" applyFill="1" applyBorder="1" applyAlignment="1">
      <alignment horizontal="right" vertical="center" indent="1"/>
    </xf>
    <xf numFmtId="0" fontId="11" fillId="7" borderId="5" xfId="0" applyFont="1" applyFill="1" applyBorder="1" applyAlignment="1">
      <alignment horizontal="left" vertical="center"/>
    </xf>
    <xf numFmtId="0" fontId="4" fillId="10" borderId="3" xfId="1" applyFont="1" applyFill="1" applyBorder="1" applyAlignment="1">
      <alignment horizontal="center" vertical="center"/>
    </xf>
    <xf numFmtId="164" fontId="3" fillId="12" borderId="1" xfId="0" applyNumberFormat="1" applyFont="1" applyFill="1" applyBorder="1" applyAlignment="1">
      <alignment horizontal="right" vertical="center" indent="1"/>
    </xf>
    <xf numFmtId="0" fontId="6" fillId="0" borderId="0" xfId="0" applyFont="1" applyAlignment="1"/>
    <xf numFmtId="0" fontId="4" fillId="3" borderId="3" xfId="1" applyFont="1" applyFill="1" applyBorder="1" applyAlignment="1">
      <alignment vertical="center"/>
    </xf>
    <xf numFmtId="164" fontId="3" fillId="4" borderId="1" xfId="0" applyNumberFormat="1" applyFont="1" applyFill="1" applyBorder="1" applyAlignment="1">
      <alignment vertical="center"/>
    </xf>
    <xf numFmtId="164" fontId="4" fillId="3" borderId="2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6" fillId="13" borderId="0" xfId="0" applyFont="1" applyFill="1"/>
    <xf numFmtId="0" fontId="6" fillId="13" borderId="0" xfId="0" applyFont="1" applyFill="1" applyAlignment="1">
      <alignment horizontal="left" indent="1"/>
    </xf>
    <xf numFmtId="0" fontId="3" fillId="4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4" fillId="3" borderId="3" xfId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4" fillId="3" borderId="3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left"/>
    </xf>
    <xf numFmtId="0" fontId="4" fillId="3" borderId="3" xfId="1" applyFont="1" applyFill="1" applyBorder="1" applyAlignment="1">
      <alignment horizontal="left" vertical="center"/>
    </xf>
    <xf numFmtId="164" fontId="6" fillId="0" borderId="0" xfId="0" applyNumberFormat="1" applyFont="1"/>
    <xf numFmtId="165" fontId="6" fillId="0" borderId="0" xfId="0" applyNumberFormat="1" applyFont="1" applyAlignment="1">
      <alignment horizontal="left"/>
    </xf>
    <xf numFmtId="165" fontId="4" fillId="3" borderId="3" xfId="1" applyNumberFormat="1" applyFont="1" applyFill="1" applyBorder="1" applyAlignment="1">
      <alignment horizontal="left" vertical="center"/>
    </xf>
    <xf numFmtId="165" fontId="3" fillId="4" borderId="1" xfId="0" applyNumberFormat="1" applyFont="1" applyFill="1" applyBorder="1" applyAlignment="1">
      <alignment horizontal="left" vertical="center"/>
    </xf>
    <xf numFmtId="165" fontId="4" fillId="3" borderId="2" xfId="0" applyNumberFormat="1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164" fontId="3" fillId="4" borderId="1" xfId="0" quotePrefix="1" applyNumberFormat="1" applyFont="1" applyFill="1" applyBorder="1" applyAlignment="1">
      <alignment horizontal="right" vertical="center"/>
    </xf>
    <xf numFmtId="164" fontId="12" fillId="10" borderId="6" xfId="0" applyNumberFormat="1" applyFont="1" applyFill="1" applyBorder="1" applyAlignment="1">
      <alignment horizontal="right" vertical="center" indent="1"/>
    </xf>
    <xf numFmtId="164" fontId="12" fillId="10" borderId="0" xfId="0" applyNumberFormat="1" applyFont="1" applyFill="1" applyBorder="1" applyAlignment="1">
      <alignment horizontal="right" vertical="center" indent="1"/>
    </xf>
    <xf numFmtId="0" fontId="12" fillId="10" borderId="6" xfId="0" applyFont="1" applyFill="1" applyBorder="1" applyAlignment="1">
      <alignment horizontal="left" vertical="center" indent="1"/>
    </xf>
    <xf numFmtId="0" fontId="12" fillId="10" borderId="0" xfId="0" applyFont="1" applyFill="1" applyBorder="1" applyAlignment="1">
      <alignment horizontal="left" vertical="center" indent="1"/>
    </xf>
    <xf numFmtId="0" fontId="13" fillId="11" borderId="4" xfId="0" applyFont="1" applyFill="1" applyBorder="1" applyAlignment="1">
      <alignment horizontal="left" vertical="center" indent="1"/>
    </xf>
    <xf numFmtId="0" fontId="4" fillId="10" borderId="7" xfId="1" applyFont="1" applyFill="1" applyBorder="1" applyAlignment="1">
      <alignment horizontal="left" vertical="center" indent="1"/>
    </xf>
    <xf numFmtId="0" fontId="4" fillId="10" borderId="8" xfId="1" applyFont="1" applyFill="1" applyBorder="1" applyAlignment="1">
      <alignment horizontal="left" vertical="center" indent="1"/>
    </xf>
    <xf numFmtId="0" fontId="9" fillId="12" borderId="4" xfId="0" applyFont="1" applyFill="1" applyBorder="1" applyAlignment="1">
      <alignment horizontal="left" vertical="center" indent="1"/>
    </xf>
    <xf numFmtId="0" fontId="9" fillId="12" borderId="1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left"/>
    </xf>
    <xf numFmtId="0" fontId="8" fillId="7" borderId="4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6" fillId="6" borderId="0" xfId="0" applyFont="1" applyFill="1" applyAlignment="1">
      <alignment vertical="top"/>
    </xf>
    <xf numFmtId="0" fontId="9" fillId="12" borderId="9" xfId="0" applyFont="1" applyFill="1" applyBorder="1" applyAlignment="1">
      <alignment horizontal="left" vertical="center" indent="1"/>
    </xf>
    <xf numFmtId="0" fontId="9" fillId="12" borderId="10" xfId="0" applyFont="1" applyFill="1" applyBorder="1" applyAlignment="1">
      <alignment horizontal="left" vertical="center" indent="1"/>
    </xf>
    <xf numFmtId="0" fontId="3" fillId="14" borderId="1" xfId="0" applyFont="1" applyFill="1" applyBorder="1" applyAlignment="1">
      <alignment horizontal="center" vertical="center"/>
    </xf>
  </cellXfs>
  <cellStyles count="2">
    <cellStyle name="Colleg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gel\Google%20Drive\PRESUPUESTOS\iSAI_IE\SGAI_IE\0000_Huesca\2012_IngQuim_HUE_Pirolisis\2012_IngQuim_HUE_Piroli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Referencias"/>
    </sheetNames>
    <sheetDataSet>
      <sheetData sheetId="0">
        <row r="3">
          <cell r="J3" t="str">
            <v>ELECTRONICA GOYA</v>
          </cell>
        </row>
        <row r="4">
          <cell r="J4" t="str">
            <v>RS ONLINE</v>
          </cell>
        </row>
        <row r="5">
          <cell r="J5" t="str">
            <v>FARNELL</v>
          </cell>
        </row>
        <row r="6">
          <cell r="J6" t="str">
            <v>DIGIKEY</v>
          </cell>
        </row>
        <row r="7">
          <cell r="J7" t="str">
            <v>MAELZA</v>
          </cell>
        </row>
        <row r="8">
          <cell r="J8" t="str">
            <v>SOLUZION</v>
          </cell>
        </row>
        <row r="9">
          <cell r="J9" t="str">
            <v>COMERCIAL VIÑAS</v>
          </cell>
        </row>
        <row r="10">
          <cell r="J10" t="str">
            <v>TC DIRECT</v>
          </cell>
        </row>
        <row r="11">
          <cell r="J11" t="str">
            <v>VARIOS</v>
          </cell>
        </row>
        <row r="12">
          <cell r="J12" t="str">
            <v>IBERSYSTEM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V43"/>
  <sheetViews>
    <sheetView tabSelected="1" topLeftCell="C7" zoomScale="90" zoomScaleNormal="90" workbookViewId="0">
      <selection activeCell="C30" sqref="C30"/>
    </sheetView>
  </sheetViews>
  <sheetFormatPr baseColWidth="10" defaultRowHeight="14.25" x14ac:dyDescent="0.2"/>
  <cols>
    <col min="1" max="1" width="5.7109375" style="4" customWidth="1"/>
    <col min="2" max="2" width="20.7109375" style="20" customWidth="1"/>
    <col min="3" max="3" width="45.7109375" style="20" customWidth="1"/>
    <col min="4" max="4" width="5.85546875" style="28" customWidth="1"/>
    <col min="5" max="5" width="11" style="28" customWidth="1"/>
    <col min="6" max="6" width="11" style="20" customWidth="1"/>
    <col min="7" max="7" width="12.28515625" style="5" customWidth="1"/>
    <col min="8" max="8" width="14.85546875" style="38" customWidth="1"/>
    <col min="9" max="9" width="16.7109375" style="5" customWidth="1"/>
    <col min="10" max="10" width="11.85546875" style="41" customWidth="1"/>
    <col min="11" max="11" width="2.28515625" style="25" customWidth="1"/>
    <col min="12" max="12" width="15.140625" style="4" customWidth="1"/>
    <col min="13" max="13" width="10.28515625" style="4" customWidth="1"/>
    <col min="14" max="14" width="12.7109375" style="4" customWidth="1"/>
    <col min="15" max="15" width="16.7109375" style="4" customWidth="1"/>
    <col min="16" max="16" width="7.140625" style="5" customWidth="1"/>
    <col min="17" max="17" width="15.7109375" style="5" customWidth="1"/>
    <col min="18" max="18" width="10.42578125" style="5" customWidth="1"/>
    <col min="19" max="19" width="16.28515625" style="5" customWidth="1"/>
    <col min="20" max="20" width="13.7109375" style="4" customWidth="1"/>
    <col min="21" max="21" width="15.85546875" style="4" customWidth="1"/>
    <col min="22" max="22" width="13.140625" style="4" customWidth="1"/>
    <col min="23" max="16384" width="11.42578125" style="4"/>
  </cols>
  <sheetData>
    <row r="1" spans="1:22" ht="15" x14ac:dyDescent="0.2">
      <c r="B1" s="56" t="s">
        <v>8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22" ht="15" customHeight="1" x14ac:dyDescent="0.2">
      <c r="B2" s="57" t="s">
        <v>67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U2" s="5"/>
      <c r="V2" s="5"/>
    </row>
    <row r="3" spans="1:22" ht="15" customHeight="1" x14ac:dyDescent="0.25"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Q3" s="2"/>
      <c r="R3" s="2"/>
      <c r="S3" s="2"/>
      <c r="T3" s="2"/>
    </row>
    <row r="4" spans="1:22" ht="15" customHeight="1" x14ac:dyDescent="0.2">
      <c r="B4" s="60" t="s">
        <v>68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Q4" s="4"/>
      <c r="R4" s="4"/>
      <c r="S4" s="4"/>
    </row>
    <row r="5" spans="1:22" ht="15" customHeight="1" x14ac:dyDescent="0.2">
      <c r="M5" s="5"/>
      <c r="N5" s="5"/>
      <c r="O5" s="5"/>
      <c r="Q5" s="4"/>
      <c r="R5" s="4"/>
      <c r="S5" s="4"/>
    </row>
    <row r="6" spans="1:22" ht="15" customHeight="1" x14ac:dyDescent="0.2">
      <c r="B6" s="59" t="s">
        <v>9</v>
      </c>
      <c r="C6" s="59"/>
      <c r="D6" s="59"/>
      <c r="E6" s="59"/>
      <c r="F6" s="59"/>
      <c r="G6" s="59"/>
      <c r="H6" s="59"/>
      <c r="I6" s="59"/>
      <c r="J6" s="59"/>
      <c r="K6" s="26"/>
      <c r="L6" s="14" t="s">
        <v>10</v>
      </c>
      <c r="M6" s="15"/>
      <c r="N6" s="16" t="s">
        <v>22</v>
      </c>
      <c r="O6" s="17" t="s">
        <v>23</v>
      </c>
      <c r="Q6" s="4"/>
      <c r="R6" s="4"/>
      <c r="S6" s="4"/>
    </row>
    <row r="7" spans="1:22" ht="15" customHeight="1" thickBot="1" x14ac:dyDescent="0.25">
      <c r="B7" s="21" t="s">
        <v>18</v>
      </c>
      <c r="C7" s="21" t="s">
        <v>18</v>
      </c>
      <c r="D7" s="29" t="s">
        <v>19</v>
      </c>
      <c r="E7" s="29" t="s">
        <v>20</v>
      </c>
      <c r="F7" s="21" t="s">
        <v>21</v>
      </c>
      <c r="G7" s="33" t="s">
        <v>6</v>
      </c>
      <c r="H7" s="39" t="s">
        <v>60</v>
      </c>
      <c r="I7" s="33" t="s">
        <v>51</v>
      </c>
      <c r="J7" s="42" t="s">
        <v>52</v>
      </c>
      <c r="K7" s="26"/>
      <c r="L7" s="58" t="s">
        <v>50</v>
      </c>
      <c r="M7" s="58"/>
      <c r="N7" s="58"/>
      <c r="O7" s="58"/>
      <c r="Q7" s="4"/>
      <c r="R7" s="4"/>
      <c r="S7" s="4"/>
    </row>
    <row r="8" spans="1:22" ht="15.75" thickTop="1" thickBot="1" x14ac:dyDescent="0.25">
      <c r="B8" s="32" t="s">
        <v>63</v>
      </c>
      <c r="C8" s="32" t="s">
        <v>62</v>
      </c>
      <c r="D8" s="37">
        <v>1</v>
      </c>
      <c r="E8" s="30">
        <f>$F$31</f>
        <v>54.88000000000001</v>
      </c>
      <c r="F8" s="22">
        <f t="shared" ref="F8" si="0">D8*E8</f>
        <v>54.88000000000001</v>
      </c>
      <c r="G8" s="34" t="s">
        <v>46</v>
      </c>
      <c r="H8" s="27"/>
      <c r="I8" s="34"/>
      <c r="J8" s="43"/>
      <c r="L8" s="9" t="s">
        <v>11</v>
      </c>
      <c r="M8" s="9" t="s">
        <v>12</v>
      </c>
      <c r="N8" s="9" t="s">
        <v>17</v>
      </c>
      <c r="O8" s="9" t="s">
        <v>7</v>
      </c>
      <c r="Q8" s="4"/>
      <c r="R8" s="4"/>
      <c r="S8" s="4"/>
    </row>
    <row r="9" spans="1:22" ht="15" thickTop="1" x14ac:dyDescent="0.2">
      <c r="A9" s="13"/>
      <c r="B9" s="32"/>
      <c r="C9" s="32"/>
      <c r="D9" s="37"/>
      <c r="E9" s="30"/>
      <c r="F9" s="22"/>
      <c r="G9" s="34"/>
      <c r="H9" s="27"/>
      <c r="I9" s="34"/>
      <c r="J9" s="43"/>
      <c r="L9" s="6" t="s">
        <v>27</v>
      </c>
      <c r="M9" s="12">
        <v>12</v>
      </c>
      <c r="N9" s="8">
        <f>Referencias!G2</f>
        <v>23.5</v>
      </c>
      <c r="O9" s="8">
        <f>M9*N9</f>
        <v>282</v>
      </c>
      <c r="Q9" s="4"/>
      <c r="R9" s="4"/>
      <c r="S9" s="4"/>
    </row>
    <row r="10" spans="1:22" x14ac:dyDescent="0.2">
      <c r="A10" s="13"/>
      <c r="B10" s="32"/>
      <c r="C10" s="32"/>
      <c r="D10" s="37"/>
      <c r="E10" s="30"/>
      <c r="F10" s="22"/>
      <c r="G10" s="34"/>
      <c r="H10" s="27"/>
      <c r="I10" s="34"/>
      <c r="J10" s="43"/>
      <c r="L10" s="6" t="s">
        <v>28</v>
      </c>
      <c r="M10" s="12">
        <v>5</v>
      </c>
      <c r="N10" s="8">
        <f>Referencias!G3</f>
        <v>14.25</v>
      </c>
      <c r="O10" s="8">
        <f t="shared" ref="O10:O11" si="1">M10*N10</f>
        <v>71.25</v>
      </c>
      <c r="Q10" s="4"/>
      <c r="R10" s="4"/>
      <c r="S10" s="4"/>
    </row>
    <row r="11" spans="1:22" x14ac:dyDescent="0.2">
      <c r="B11" s="32"/>
      <c r="C11" s="36"/>
      <c r="D11" s="37"/>
      <c r="E11" s="30"/>
      <c r="F11" s="22"/>
      <c r="G11" s="34"/>
      <c r="H11" s="27"/>
      <c r="I11" s="34"/>
      <c r="J11" s="43"/>
      <c r="L11" s="6" t="s">
        <v>29</v>
      </c>
      <c r="M11" s="12">
        <v>0</v>
      </c>
      <c r="N11" s="8">
        <f>Referencias!G4</f>
        <v>2.25</v>
      </c>
      <c r="O11" s="8">
        <f t="shared" si="1"/>
        <v>0</v>
      </c>
      <c r="Q11" s="4"/>
      <c r="R11" s="4"/>
      <c r="S11" s="4"/>
    </row>
    <row r="12" spans="1:22" ht="15" thickBot="1" x14ac:dyDescent="0.25">
      <c r="B12" s="32"/>
      <c r="C12" s="32"/>
      <c r="D12" s="37"/>
      <c r="E12" s="30"/>
      <c r="F12" s="22"/>
      <c r="G12" s="34"/>
      <c r="H12" s="27"/>
      <c r="I12" s="34"/>
      <c r="J12" s="43"/>
      <c r="L12" s="6"/>
      <c r="M12" s="12">
        <v>0</v>
      </c>
      <c r="N12" s="8"/>
      <c r="O12" s="8"/>
      <c r="Q12" s="4"/>
      <c r="R12" s="4"/>
      <c r="S12" s="4"/>
    </row>
    <row r="13" spans="1:22" ht="14.25" customHeight="1" thickTop="1" x14ac:dyDescent="0.2">
      <c r="B13" s="24" t="s">
        <v>25</v>
      </c>
      <c r="C13" s="24"/>
      <c r="D13" s="31"/>
      <c r="E13" s="31"/>
      <c r="F13" s="23">
        <f>SUBTOTAL(109,F8:F12)</f>
        <v>54.88000000000001</v>
      </c>
      <c r="G13" s="35"/>
      <c r="H13" s="7"/>
      <c r="I13" s="35"/>
      <c r="J13" s="44"/>
      <c r="L13" s="49" t="s">
        <v>7</v>
      </c>
      <c r="M13" s="49"/>
      <c r="N13" s="47">
        <f>SUM(O9:O12)</f>
        <v>353.25</v>
      </c>
      <c r="O13" s="47"/>
      <c r="Q13" s="4"/>
      <c r="R13" s="4"/>
      <c r="S13" s="4"/>
    </row>
    <row r="14" spans="1:22" ht="14.25" customHeight="1" x14ac:dyDescent="0.2">
      <c r="L14" s="50"/>
      <c r="M14" s="50"/>
      <c r="N14" s="48"/>
      <c r="O14" s="48"/>
      <c r="Q14" s="4"/>
      <c r="R14" s="4"/>
      <c r="S14" s="4"/>
    </row>
    <row r="15" spans="1:22" x14ac:dyDescent="0.2">
      <c r="Q15" s="4"/>
      <c r="R15" s="4"/>
      <c r="S15" s="4"/>
    </row>
    <row r="16" spans="1:22" ht="15" customHeight="1" x14ac:dyDescent="0.2">
      <c r="B16" s="59" t="s">
        <v>49</v>
      </c>
      <c r="C16" s="59"/>
      <c r="D16" s="59"/>
      <c r="E16" s="59"/>
      <c r="F16" s="59"/>
      <c r="G16" s="59"/>
      <c r="H16" s="59"/>
      <c r="I16" s="59"/>
      <c r="J16" s="59"/>
      <c r="L16" s="51" t="s">
        <v>42</v>
      </c>
      <c r="M16" s="51"/>
      <c r="N16" s="51"/>
      <c r="O16" s="51"/>
      <c r="Q16" s="4"/>
      <c r="R16" s="4"/>
      <c r="S16" s="4"/>
    </row>
    <row r="17" spans="2:19" ht="15" customHeight="1" thickBot="1" x14ac:dyDescent="0.25">
      <c r="B17" s="21" t="s">
        <v>18</v>
      </c>
      <c r="C17" s="21" t="s">
        <v>18</v>
      </c>
      <c r="D17" s="29" t="s">
        <v>19</v>
      </c>
      <c r="E17" s="29" t="s">
        <v>20</v>
      </c>
      <c r="F17" s="21" t="s">
        <v>21</v>
      </c>
      <c r="G17" s="33" t="s">
        <v>6</v>
      </c>
      <c r="H17" s="39" t="s">
        <v>60</v>
      </c>
      <c r="I17" s="33" t="s">
        <v>51</v>
      </c>
      <c r="J17" s="42" t="s">
        <v>52</v>
      </c>
      <c r="L17" s="52" t="s">
        <v>11</v>
      </c>
      <c r="M17" s="53"/>
      <c r="N17" s="18" t="s">
        <v>43</v>
      </c>
      <c r="O17" s="18" t="s">
        <v>44</v>
      </c>
      <c r="Q17" s="4"/>
      <c r="R17" s="4"/>
      <c r="S17" s="4"/>
    </row>
    <row r="18" spans="2:19" ht="15" thickTop="1" x14ac:dyDescent="0.2">
      <c r="B18" s="45" t="s">
        <v>76</v>
      </c>
      <c r="C18" s="32"/>
      <c r="D18" s="37"/>
      <c r="E18" s="30"/>
      <c r="F18" s="22"/>
      <c r="G18" s="34"/>
      <c r="H18" s="27"/>
      <c r="I18" s="34"/>
      <c r="J18" s="43"/>
      <c r="L18" s="61" t="s">
        <v>10</v>
      </c>
      <c r="M18" s="62"/>
      <c r="N18" s="19"/>
      <c r="O18" s="19">
        <f>N13</f>
        <v>353.25</v>
      </c>
      <c r="Q18" s="4"/>
      <c r="R18" s="4"/>
      <c r="S18" s="4"/>
    </row>
    <row r="19" spans="2:19" x14ac:dyDescent="0.2">
      <c r="B19" s="32" t="s">
        <v>69</v>
      </c>
      <c r="C19" s="36" t="s">
        <v>77</v>
      </c>
      <c r="D19" s="37">
        <v>1</v>
      </c>
      <c r="E19" s="30">
        <v>5</v>
      </c>
      <c r="F19" s="22">
        <f t="shared" ref="F19" si="2">D19*E19</f>
        <v>5</v>
      </c>
      <c r="G19" s="34" t="s">
        <v>41</v>
      </c>
      <c r="H19" s="27">
        <v>151301</v>
      </c>
      <c r="I19" s="63" t="s">
        <v>78</v>
      </c>
      <c r="J19" s="43">
        <v>44757</v>
      </c>
      <c r="L19" s="54" t="s">
        <v>9</v>
      </c>
      <c r="M19" s="55"/>
      <c r="N19" s="19"/>
      <c r="O19" s="19"/>
      <c r="Q19" s="4"/>
      <c r="R19" s="4"/>
      <c r="S19" s="4"/>
    </row>
    <row r="20" spans="2:19" x14ac:dyDescent="0.2">
      <c r="B20" s="45" t="s">
        <v>74</v>
      </c>
      <c r="C20" s="36"/>
      <c r="D20" s="37"/>
      <c r="E20" s="30"/>
      <c r="F20" s="22"/>
      <c r="G20" s="34"/>
      <c r="H20" s="27"/>
      <c r="I20" s="34"/>
      <c r="J20" s="43"/>
      <c r="L20" s="54" t="s">
        <v>9</v>
      </c>
      <c r="M20" s="55"/>
      <c r="N20" s="19">
        <f>F13</f>
        <v>54.88000000000001</v>
      </c>
      <c r="O20" s="19">
        <f>N20</f>
        <v>54.88000000000001</v>
      </c>
      <c r="Q20" s="4"/>
      <c r="R20" s="4"/>
      <c r="S20" s="4"/>
    </row>
    <row r="21" spans="2:19" x14ac:dyDescent="0.2">
      <c r="B21" s="32" t="s">
        <v>61</v>
      </c>
      <c r="C21" s="36" t="s">
        <v>85</v>
      </c>
      <c r="D21" s="37">
        <v>1</v>
      </c>
      <c r="E21" s="30">
        <v>10</v>
      </c>
      <c r="F21" s="22">
        <f t="shared" ref="F21:F22" si="3">D21*E21</f>
        <v>10</v>
      </c>
      <c r="G21" s="34" t="s">
        <v>41</v>
      </c>
      <c r="H21" s="27">
        <v>33070211</v>
      </c>
      <c r="I21" s="63" t="s">
        <v>84</v>
      </c>
      <c r="J21" s="43">
        <v>44595</v>
      </c>
      <c r="L21" s="54" t="s">
        <v>45</v>
      </c>
      <c r="M21" s="55"/>
      <c r="N21" s="19"/>
      <c r="O21" s="19"/>
      <c r="Q21" s="4"/>
      <c r="R21" s="4"/>
      <c r="S21" s="4"/>
    </row>
    <row r="22" spans="2:19" ht="14.25" customHeight="1" x14ac:dyDescent="0.2">
      <c r="B22" s="32" t="s">
        <v>70</v>
      </c>
      <c r="C22" s="36" t="s">
        <v>73</v>
      </c>
      <c r="D22" s="37">
        <v>1</v>
      </c>
      <c r="E22" s="46">
        <v>3.32</v>
      </c>
      <c r="F22" s="22">
        <f t="shared" si="3"/>
        <v>3.32</v>
      </c>
      <c r="G22" s="34" t="s">
        <v>2</v>
      </c>
      <c r="H22" s="27"/>
      <c r="I22" s="63" t="s">
        <v>82</v>
      </c>
      <c r="J22" s="43">
        <v>44753</v>
      </c>
      <c r="L22" s="49" t="s">
        <v>7</v>
      </c>
      <c r="M22" s="49"/>
      <c r="N22" s="47">
        <f>SUM(O18:O21)</f>
        <v>408.13</v>
      </c>
      <c r="O22" s="47"/>
      <c r="Q22" s="4"/>
      <c r="R22" s="4"/>
      <c r="S22" s="4"/>
    </row>
    <row r="23" spans="2:19" ht="14.25" customHeight="1" x14ac:dyDescent="0.2">
      <c r="B23" s="32" t="s">
        <v>71</v>
      </c>
      <c r="C23" s="36" t="s">
        <v>72</v>
      </c>
      <c r="D23" s="37">
        <v>1</v>
      </c>
      <c r="E23" s="30">
        <v>3.74</v>
      </c>
      <c r="F23" s="22">
        <f t="shared" ref="F23:F24" si="4">D23*E23</f>
        <v>3.74</v>
      </c>
      <c r="G23" s="34" t="s">
        <v>2</v>
      </c>
      <c r="H23" s="27"/>
      <c r="I23" s="63" t="s">
        <v>83</v>
      </c>
      <c r="J23" s="43">
        <v>44684</v>
      </c>
      <c r="L23" s="50"/>
      <c r="M23" s="50"/>
      <c r="N23" s="48"/>
      <c r="O23" s="48"/>
      <c r="Q23" s="4"/>
      <c r="R23" s="4"/>
      <c r="S23" s="4"/>
    </row>
    <row r="24" spans="2:19" x14ac:dyDescent="0.2">
      <c r="B24" s="32" t="s">
        <v>66</v>
      </c>
      <c r="C24" s="36" t="s">
        <v>80</v>
      </c>
      <c r="D24" s="37">
        <v>1</v>
      </c>
      <c r="E24" s="30">
        <v>3.2</v>
      </c>
      <c r="F24" s="22">
        <f t="shared" si="4"/>
        <v>3.2</v>
      </c>
      <c r="G24" s="34" t="s">
        <v>41</v>
      </c>
      <c r="H24" s="27" t="s">
        <v>79</v>
      </c>
      <c r="I24" s="63" t="s">
        <v>81</v>
      </c>
      <c r="J24" s="43">
        <v>44732</v>
      </c>
      <c r="Q24" s="4"/>
      <c r="R24" s="4"/>
      <c r="S24" s="4"/>
    </row>
    <row r="25" spans="2:19" x14ac:dyDescent="0.2">
      <c r="B25" s="45" t="s">
        <v>75</v>
      </c>
      <c r="C25" s="36"/>
      <c r="D25" s="37"/>
      <c r="E25" s="30"/>
      <c r="F25" s="22"/>
      <c r="G25" s="34"/>
      <c r="H25" s="27"/>
      <c r="I25" s="34"/>
      <c r="J25" s="43"/>
      <c r="Q25" s="4"/>
      <c r="R25" s="4"/>
      <c r="S25" s="4"/>
    </row>
    <row r="26" spans="2:19" x14ac:dyDescent="0.2">
      <c r="B26" s="32" t="s">
        <v>64</v>
      </c>
      <c r="C26" s="36" t="s">
        <v>65</v>
      </c>
      <c r="D26" s="37">
        <v>1</v>
      </c>
      <c r="E26" s="30">
        <v>31.42</v>
      </c>
      <c r="F26" s="22">
        <f t="shared" ref="F26:F27" si="5">D26*E26</f>
        <v>31.42</v>
      </c>
      <c r="G26" s="34" t="s">
        <v>2</v>
      </c>
      <c r="H26" s="27">
        <v>6877746</v>
      </c>
      <c r="I26" s="63" t="s">
        <v>82</v>
      </c>
      <c r="J26" s="43">
        <v>44819</v>
      </c>
      <c r="L26" s="5"/>
      <c r="M26" s="5"/>
      <c r="P26" s="4"/>
      <c r="Q26" s="4"/>
      <c r="R26" s="4"/>
      <c r="S26" s="4"/>
    </row>
    <row r="27" spans="2:19" x14ac:dyDescent="0.2">
      <c r="B27" s="32" t="s">
        <v>66</v>
      </c>
      <c r="C27" s="36" t="s">
        <v>80</v>
      </c>
      <c r="D27" s="37">
        <v>1</v>
      </c>
      <c r="E27" s="30">
        <v>3.2</v>
      </c>
      <c r="F27" s="22">
        <f t="shared" si="5"/>
        <v>3.2</v>
      </c>
      <c r="G27" s="34" t="s">
        <v>41</v>
      </c>
      <c r="H27" s="27" t="s">
        <v>79</v>
      </c>
      <c r="I27" s="63" t="s">
        <v>81</v>
      </c>
      <c r="J27" s="43">
        <v>44732</v>
      </c>
      <c r="L27" s="5"/>
      <c r="M27" s="5"/>
      <c r="P27" s="4"/>
      <c r="Q27" s="4"/>
      <c r="R27" s="4"/>
      <c r="S27" s="4"/>
    </row>
    <row r="28" spans="2:19" x14ac:dyDescent="0.2">
      <c r="B28" s="32"/>
      <c r="C28" s="36"/>
      <c r="D28" s="37"/>
      <c r="E28" s="30"/>
      <c r="F28" s="22"/>
      <c r="G28" s="34"/>
      <c r="H28" s="27"/>
      <c r="I28" s="34"/>
      <c r="J28" s="43"/>
      <c r="L28" s="5"/>
      <c r="N28" s="40"/>
      <c r="P28" s="4"/>
      <c r="Q28" s="4"/>
      <c r="R28" s="4"/>
      <c r="S28" s="4"/>
    </row>
    <row r="29" spans="2:19" x14ac:dyDescent="0.2">
      <c r="B29" s="32"/>
      <c r="C29" s="36"/>
      <c r="D29" s="37"/>
      <c r="E29" s="30"/>
      <c r="F29" s="22"/>
      <c r="G29" s="34"/>
      <c r="H29" s="27"/>
      <c r="I29" s="34"/>
      <c r="J29" s="43"/>
      <c r="L29" s="5"/>
      <c r="M29" s="5"/>
      <c r="P29" s="4"/>
      <c r="Q29" s="4"/>
      <c r="R29" s="4"/>
      <c r="S29" s="4"/>
    </row>
    <row r="30" spans="2:19" ht="15" thickBot="1" x14ac:dyDescent="0.25">
      <c r="B30" s="32"/>
      <c r="C30" s="32"/>
      <c r="D30" s="37"/>
      <c r="E30" s="30"/>
      <c r="F30" s="22"/>
      <c r="G30" s="34"/>
      <c r="H30" s="27"/>
      <c r="I30" s="34"/>
      <c r="J30" s="43"/>
      <c r="L30" s="5"/>
      <c r="M30" s="5"/>
      <c r="P30" s="4"/>
      <c r="Q30" s="4"/>
      <c r="R30" s="4"/>
      <c r="S30" s="4"/>
    </row>
    <row r="31" spans="2:19" ht="15" thickTop="1" x14ac:dyDescent="0.2">
      <c r="B31" s="24" t="s">
        <v>25</v>
      </c>
      <c r="C31" s="31"/>
      <c r="D31" s="31">
        <v>1</v>
      </c>
      <c r="E31" s="31"/>
      <c r="F31" s="23">
        <f>SUBTOTAL(109,F21:F30)*D31</f>
        <v>54.88000000000001</v>
      </c>
      <c r="G31" s="35"/>
      <c r="H31" s="7"/>
      <c r="I31" s="35"/>
      <c r="J31" s="44"/>
      <c r="L31" s="5"/>
      <c r="M31" s="5"/>
      <c r="P31" s="4"/>
      <c r="Q31" s="4"/>
      <c r="R31" s="4"/>
      <c r="S31" s="4"/>
    </row>
    <row r="32" spans="2:19" x14ac:dyDescent="0.2">
      <c r="L32" s="5"/>
      <c r="M32" s="5"/>
      <c r="P32" s="4"/>
      <c r="Q32" s="4"/>
      <c r="R32" s="4"/>
      <c r="S32" s="4"/>
    </row>
    <row r="33" spans="12:19" ht="15" customHeight="1" x14ac:dyDescent="0.2">
      <c r="L33" s="5"/>
      <c r="M33" s="5"/>
      <c r="P33" s="4"/>
      <c r="Q33" s="4"/>
      <c r="R33" s="4"/>
      <c r="S33" s="4"/>
    </row>
    <row r="34" spans="12:19" ht="14.25" customHeight="1" x14ac:dyDescent="0.2">
      <c r="L34" s="5"/>
      <c r="M34" s="5"/>
      <c r="P34" s="4"/>
      <c r="Q34" s="4"/>
      <c r="R34" s="4"/>
      <c r="S34" s="4"/>
    </row>
    <row r="35" spans="12:19" x14ac:dyDescent="0.2">
      <c r="L35" s="5"/>
      <c r="M35" s="5"/>
      <c r="P35" s="4"/>
      <c r="Q35" s="4"/>
      <c r="R35" s="4"/>
      <c r="S35" s="4"/>
    </row>
    <row r="36" spans="12:19" x14ac:dyDescent="0.2">
      <c r="L36" s="5"/>
      <c r="M36" s="5"/>
      <c r="P36" s="4"/>
      <c r="Q36" s="4"/>
      <c r="R36" s="4"/>
      <c r="S36" s="4"/>
    </row>
    <row r="37" spans="12:19" x14ac:dyDescent="0.2">
      <c r="L37" s="5"/>
      <c r="M37" s="5"/>
      <c r="P37" s="4"/>
      <c r="Q37" s="4"/>
      <c r="R37" s="4"/>
      <c r="S37" s="4"/>
    </row>
    <row r="38" spans="12:19" x14ac:dyDescent="0.2">
      <c r="L38" s="5"/>
      <c r="M38" s="5"/>
      <c r="P38" s="4"/>
      <c r="Q38" s="4"/>
      <c r="R38" s="4"/>
      <c r="S38" s="4"/>
    </row>
    <row r="39" spans="12:19" x14ac:dyDescent="0.2">
      <c r="L39" s="5"/>
      <c r="M39" s="5"/>
      <c r="P39" s="4"/>
      <c r="Q39" s="4"/>
      <c r="R39" s="4"/>
      <c r="S39" s="4"/>
    </row>
    <row r="40" spans="12:19" x14ac:dyDescent="0.2">
      <c r="L40" s="5"/>
      <c r="M40" s="5"/>
      <c r="P40" s="4"/>
      <c r="Q40" s="4"/>
      <c r="R40" s="4"/>
      <c r="S40" s="4"/>
    </row>
    <row r="41" spans="12:19" x14ac:dyDescent="0.2">
      <c r="L41" s="5"/>
      <c r="M41" s="5"/>
      <c r="P41" s="4"/>
      <c r="Q41" s="4"/>
      <c r="R41" s="4"/>
      <c r="S41" s="4"/>
    </row>
    <row r="42" spans="12:19" ht="14.25" customHeight="1" x14ac:dyDescent="0.2">
      <c r="L42" s="5"/>
      <c r="M42" s="5"/>
      <c r="P42" s="4"/>
      <c r="Q42" s="4"/>
      <c r="R42" s="4"/>
      <c r="S42" s="4"/>
    </row>
    <row r="43" spans="12:19" ht="14.25" customHeight="1" x14ac:dyDescent="0.2">
      <c r="L43" s="5"/>
      <c r="M43" s="5"/>
      <c r="P43" s="4"/>
      <c r="Q43" s="4"/>
      <c r="R43" s="4"/>
      <c r="S43" s="4"/>
    </row>
  </sheetData>
  <mergeCells count="17">
    <mergeCell ref="B16:J16"/>
    <mergeCell ref="L18:M18"/>
    <mergeCell ref="L20:M20"/>
    <mergeCell ref="L21:M21"/>
    <mergeCell ref="L22:M23"/>
    <mergeCell ref="B1:O1"/>
    <mergeCell ref="B2:O2"/>
    <mergeCell ref="L7:O7"/>
    <mergeCell ref="B6:J6"/>
    <mergeCell ref="B3:O3"/>
    <mergeCell ref="B4:O4"/>
    <mergeCell ref="N22:O23"/>
    <mergeCell ref="N13:O14"/>
    <mergeCell ref="L13:M14"/>
    <mergeCell ref="L16:O16"/>
    <mergeCell ref="L17:M17"/>
    <mergeCell ref="L19:M19"/>
  </mergeCells>
  <phoneticPr fontId="0" type="noConversion"/>
  <dataValidations count="1">
    <dataValidation type="list" allowBlank="1" showInputMessage="1" showErrorMessage="1" sqref="U3">
      <formula1>$R$3:$R$3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2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Referencias!$B$2:$B$4</xm:f>
          </x14:formula1>
          <xm:sqref>O6</xm:sqref>
        </x14:dataValidation>
        <x14:dataValidation type="list" allowBlank="1" showInputMessage="1" showErrorMessage="1">
          <x14:formula1>
            <xm:f>Referencias!$A$2:$A$4</xm:f>
          </x14:formula1>
          <xm:sqref>L9:L12</xm:sqref>
        </x14:dataValidation>
        <x14:dataValidation type="list" allowBlank="1" showInputMessage="1" showErrorMessage="1">
          <x14:formula1>
            <xm:f>Referencias!$I$2:$I$12</xm:f>
          </x14:formula1>
          <xm:sqref>G8:G12</xm:sqref>
        </x14:dataValidation>
        <x14:dataValidation type="list" allowBlank="1" showInputMessage="1" showErrorMessage="1">
          <x14:formula1>
            <xm:f>Referencias!$I$2:$I$18</xm:f>
          </x14:formula1>
          <xm:sqref>G18:G30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8"/>
  <sheetViews>
    <sheetView topLeftCell="B1" workbookViewId="0">
      <selection activeCell="J20" sqref="J20"/>
    </sheetView>
  </sheetViews>
  <sheetFormatPr baseColWidth="10" defaultRowHeight="15" x14ac:dyDescent="0.25"/>
  <cols>
    <col min="1" max="2" width="16.7109375" customWidth="1"/>
    <col min="3" max="3" width="21.140625" customWidth="1"/>
    <col min="4" max="4" width="16.7109375" customWidth="1"/>
    <col min="5" max="5" width="5.7109375" customWidth="1"/>
    <col min="6" max="6" width="23.140625" customWidth="1"/>
    <col min="7" max="7" width="16.7109375" customWidth="1"/>
    <col min="8" max="8" width="5.7109375" customWidth="1"/>
    <col min="9" max="256" width="16.7109375" customWidth="1"/>
  </cols>
  <sheetData>
    <row r="1" spans="1:10" x14ac:dyDescent="0.25">
      <c r="A1" s="11" t="s">
        <v>13</v>
      </c>
      <c r="B1" s="11" t="s">
        <v>14</v>
      </c>
      <c r="C1" s="11" t="s">
        <v>15</v>
      </c>
      <c r="D1" s="11" t="s">
        <v>16</v>
      </c>
      <c r="E1" s="3"/>
      <c r="F1" s="11" t="s">
        <v>15</v>
      </c>
      <c r="G1" s="11" t="s">
        <v>16</v>
      </c>
      <c r="H1" s="3"/>
      <c r="I1" s="10" t="s">
        <v>26</v>
      </c>
    </row>
    <row r="2" spans="1:10" x14ac:dyDescent="0.25">
      <c r="A2" s="1" t="s">
        <v>27</v>
      </c>
      <c r="B2" s="1" t="s">
        <v>23</v>
      </c>
      <c r="C2" s="1" t="s">
        <v>31</v>
      </c>
      <c r="D2" s="1">
        <v>23.5</v>
      </c>
      <c r="F2" t="str">
        <f>CONCATENATE(Presupuesto!$O$6,Presupuesto!L9)</f>
        <v>INTERNODISEÑO</v>
      </c>
      <c r="G2">
        <f>VLOOKUP(F2,$C$1:$D$10,2,FALSE)</f>
        <v>23.5</v>
      </c>
      <c r="I2" s="2" t="s">
        <v>48</v>
      </c>
      <c r="J2" s="2"/>
    </row>
    <row r="3" spans="1:10" x14ac:dyDescent="0.25">
      <c r="A3" s="1" t="s">
        <v>28</v>
      </c>
      <c r="B3" s="1" t="s">
        <v>30</v>
      </c>
      <c r="C3" s="1" t="s">
        <v>32</v>
      </c>
      <c r="D3" s="1">
        <v>14.25</v>
      </c>
      <c r="F3" t="str">
        <f>CONCATENATE(Presupuesto!$O$6,Presupuesto!L10)</f>
        <v>INTERNOMONTAJE</v>
      </c>
      <c r="G3">
        <f>VLOOKUP(F3,$C$1:$D$10,2,FALSE)</f>
        <v>14.25</v>
      </c>
      <c r="I3" s="2" t="s">
        <v>1</v>
      </c>
      <c r="J3" s="2"/>
    </row>
    <row r="4" spans="1:10" x14ac:dyDescent="0.25">
      <c r="A4" s="1" t="s">
        <v>29</v>
      </c>
      <c r="B4" s="1" t="s">
        <v>24</v>
      </c>
      <c r="C4" s="1" t="s">
        <v>33</v>
      </c>
      <c r="D4" s="1">
        <v>2.25</v>
      </c>
      <c r="F4" t="str">
        <f>CONCATENATE(Presupuesto!$O$6,Presupuesto!L11)</f>
        <v>INTERNODIAGNOSTICO</v>
      </c>
      <c r="G4">
        <f>VLOOKUP(F4,$C$1:$D$10,2,FALSE)</f>
        <v>2.25</v>
      </c>
      <c r="I4" s="2" t="s">
        <v>41</v>
      </c>
      <c r="J4" s="2"/>
    </row>
    <row r="5" spans="1:10" x14ac:dyDescent="0.25">
      <c r="A5" s="1"/>
      <c r="B5" s="1"/>
      <c r="C5" s="1" t="s">
        <v>38</v>
      </c>
      <c r="D5" s="1">
        <v>42</v>
      </c>
      <c r="I5" s="2" t="s">
        <v>0</v>
      </c>
      <c r="J5" s="2"/>
    </row>
    <row r="6" spans="1:10" x14ac:dyDescent="0.25">
      <c r="A6" s="1"/>
      <c r="B6" s="1"/>
      <c r="C6" s="1" t="s">
        <v>35</v>
      </c>
      <c r="D6" s="1">
        <v>31.5</v>
      </c>
      <c r="I6" s="2" t="s">
        <v>5</v>
      </c>
      <c r="J6" s="2"/>
    </row>
    <row r="7" spans="1:10" x14ac:dyDescent="0.25">
      <c r="A7" s="1"/>
      <c r="B7" s="1"/>
      <c r="C7" s="1" t="s">
        <v>34</v>
      </c>
      <c r="D7" s="1">
        <v>23</v>
      </c>
      <c r="I7" s="2" t="s">
        <v>54</v>
      </c>
    </row>
    <row r="8" spans="1:10" x14ac:dyDescent="0.25">
      <c r="A8" s="1"/>
      <c r="B8" s="1"/>
      <c r="C8" s="1" t="s">
        <v>39</v>
      </c>
      <c r="D8" s="1">
        <v>63</v>
      </c>
      <c r="I8" s="2" t="s">
        <v>47</v>
      </c>
      <c r="J8" s="2"/>
    </row>
    <row r="9" spans="1:10" x14ac:dyDescent="0.25">
      <c r="A9" s="1"/>
      <c r="B9" s="1"/>
      <c r="C9" s="1" t="s">
        <v>37</v>
      </c>
      <c r="D9" s="1">
        <v>48.25</v>
      </c>
      <c r="I9" s="2" t="s">
        <v>2</v>
      </c>
      <c r="J9" s="2"/>
    </row>
    <row r="10" spans="1:10" x14ac:dyDescent="0.25">
      <c r="A10" s="1"/>
      <c r="B10" s="1"/>
      <c r="C10" s="1" t="s">
        <v>36</v>
      </c>
      <c r="D10" s="1">
        <v>36</v>
      </c>
      <c r="I10" s="2" t="s">
        <v>53</v>
      </c>
      <c r="J10" s="2"/>
    </row>
    <row r="11" spans="1:10" x14ac:dyDescent="0.25">
      <c r="A11" s="1"/>
      <c r="B11" s="1"/>
      <c r="I11" s="2" t="s">
        <v>40</v>
      </c>
      <c r="J11" s="2"/>
    </row>
    <row r="12" spans="1:10" x14ac:dyDescent="0.25">
      <c r="A12" s="1"/>
      <c r="B12" s="1"/>
      <c r="I12" s="2" t="s">
        <v>3</v>
      </c>
      <c r="J12" s="2"/>
    </row>
    <row r="13" spans="1:10" x14ac:dyDescent="0.25">
      <c r="A13" s="1"/>
      <c r="B13" s="1"/>
      <c r="I13" s="2" t="s">
        <v>4</v>
      </c>
      <c r="J13" s="2"/>
    </row>
    <row r="14" spans="1:10" x14ac:dyDescent="0.25">
      <c r="A14" s="1"/>
      <c r="B14" s="1"/>
      <c r="I14" s="2" t="s">
        <v>55</v>
      </c>
      <c r="J14" s="2"/>
    </row>
    <row r="15" spans="1:10" x14ac:dyDescent="0.25">
      <c r="B15" s="1"/>
      <c r="I15" t="s">
        <v>56</v>
      </c>
    </row>
    <row r="16" spans="1:10" x14ac:dyDescent="0.25">
      <c r="B16" s="1"/>
      <c r="I16" t="s">
        <v>57</v>
      </c>
    </row>
    <row r="17" spans="9:9" x14ac:dyDescent="0.25">
      <c r="I17" t="s">
        <v>58</v>
      </c>
    </row>
    <row r="18" spans="9:9" x14ac:dyDescent="0.25">
      <c r="I18" t="s">
        <v>59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DC05B388A41B45A6040073BCA884BD" ma:contentTypeVersion="9" ma:contentTypeDescription="Crear nuevo documento." ma:contentTypeScope="" ma:versionID="191824848219d90cb14cca2632b26800">
  <xsd:schema xmlns:xsd="http://www.w3.org/2001/XMLSchema" xmlns:xs="http://www.w3.org/2001/XMLSchema" xmlns:p="http://schemas.microsoft.com/office/2006/metadata/properties" xmlns:ns3="78edefa9-fd3d-41c6-a7e0-7a5c8261beba" targetNamespace="http://schemas.microsoft.com/office/2006/metadata/properties" ma:root="true" ma:fieldsID="06d538f224d06ce15cc775e8607d670f" ns3:_="">
    <xsd:import namespace="78edefa9-fd3d-41c6-a7e0-7a5c8261b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defa9-fd3d-41c6-a7e0-7a5c8261b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754679-E9AE-4E01-9374-78E1988B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defa9-fd3d-41c6-a7e0-7a5c8261b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B223F8-31F8-4BEB-90EC-F64E9AFAD4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3F0589-E4E8-49E7-8E35-8C71F2C4EF9E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8edefa9-fd3d-41c6-a7e0-7a5c8261beba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Presupuesto</vt:lpstr>
      <vt:lpstr>Referencias</vt:lpstr>
      <vt:lpstr>InternoSoftware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Usuario de Windows</cp:lastModifiedBy>
  <cp:lastPrinted>2022-01-21T08:28:08Z</cp:lastPrinted>
  <dcterms:created xsi:type="dcterms:W3CDTF">2012-02-16T11:21:20Z</dcterms:created>
  <dcterms:modified xsi:type="dcterms:W3CDTF">2023-03-24T11:28:39Z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0x01010049DC05B388A41B45A6040073BCA884BD</vt:lpwstr>
  </property>
</Properties>
</file>