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620" activeTab="1"/>
  </bookViews>
  <sheets>
    <sheet name="WSM_DuAn" sheetId="1" r:id="rId1"/>
    <sheet name="WSM_ChucNang" sheetId="2" r:id="rId2"/>
    <sheet name="Financial" sheetId="3" r:id="rId3"/>
    <sheet name="WSM_DuAn_Chart" sheetId="4" r:id="rId4"/>
    <sheet name="Paybac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<sst xmlns="http://schemas.openxmlformats.org/spreadsheetml/2006/main" count="60" uniqueCount="48">
  <si>
    <t>Tiêu chí</t>
  </si>
  <si>
    <t>Trọng số</t>
  </si>
  <si>
    <t>Điểm dự án</t>
  </si>
  <si>
    <t>Điểm quy đổi</t>
  </si>
  <si>
    <t>Công thức</t>
  </si>
  <si>
    <t>Phù hợp mục tiêu doanh nghiệp</t>
  </si>
  <si>
    <t>Trọng số * Điểm</t>
  </si>
  <si>
    <t>Nhà tài trợ mạnh</t>
  </si>
  <si>
    <t>Hỗ trợ khách hàng tốt</t>
  </si>
  <si>
    <t>Rủi ro công nghệ thấp</t>
  </si>
  <si>
    <t>Triển khai ≤ 1 năm</t>
  </si>
  <si>
    <t>Có NPV dương</t>
  </si>
  <si>
    <t>TỔNG WSM</t>
  </si>
  <si>
    <t>Chức năng</t>
  </si>
  <si>
    <t>Điểm WSM</t>
  </si>
  <si>
    <t>Mức ưu tiên</t>
  </si>
  <si>
    <t>Tìm chuyến</t>
  </si>
  <si>
    <t>Cao</t>
  </si>
  <si>
    <t>Đặt vé</t>
  </si>
  <si>
    <t>Rất cao</t>
  </si>
  <si>
    <t>Xem vé QR</t>
  </si>
  <si>
    <t>Trung bình</t>
  </si>
  <si>
    <t>Quản lý người dùng (Admin)</t>
  </si>
  <si>
    <t>Quản lý loại xe (Admin)</t>
  </si>
  <si>
    <t>TB</t>
  </si>
  <si>
    <t>Quản lý chuyến xe (Admin)</t>
  </si>
  <si>
    <t>Xem báo cáo doanh thu</t>
  </si>
  <si>
    <t>Thấp hơn</t>
  </si>
  <si>
    <t>Năm</t>
  </si>
  <si>
    <t>Chi phí</t>
  </si>
  <si>
    <t>Lợi ích</t>
  </si>
  <si>
    <t>Dòng tiền (CF)</t>
  </si>
  <si>
    <t>Hệ số chiết khấu</t>
  </si>
  <si>
    <t>CF Chiết khấu</t>
  </si>
  <si>
    <t>CF*(DF)</t>
  </si>
  <si>
    <t>NPV =</t>
  </si>
  <si>
    <t>ROI =</t>
  </si>
  <si>
    <t>Thời gian hoàn vốn đến năm 2</t>
  </si>
  <si>
    <t>Dự án</t>
  </si>
  <si>
    <t>Project 1</t>
  </si>
  <si>
    <t>Project 2</t>
  </si>
  <si>
    <t>Project 3</t>
  </si>
  <si>
    <t>Project 4</t>
  </si>
  <si>
    <t>Year</t>
  </si>
  <si>
    <t>Costs</t>
  </si>
  <si>
    <t>Benefits</t>
  </si>
  <si>
    <t>Cum Costs</t>
  </si>
  <si>
    <t>Cum Benefits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</si>
</sst>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Weighted Score by Function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WSM_ChucNang!$B$1</c:f>
              <c:strCache>
                <c:ptCount val="1"/>
                <c:pt idx="0">
                  <c:v>Điểm WSM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WSM_ChucNang!$A$2:$A$8</c:f>
              <c:strCache>
                <c:ptCount val="7"/>
                <c:pt idx="0">
                  <c:v>Tìm chuyến</c:v>
                </c:pt>
                <c:pt idx="1">
                  <c:v>Đặt vé</c:v>
                </c:pt>
                <c:pt idx="2">
                  <c:v>Xem vé QR</c:v>
                </c:pt>
                <c:pt idx="3">
                  <c:v>Quản lý người dùng (Admin)</c:v>
                </c:pt>
                <c:pt idx="4">
                  <c:v>Quản lý loại xe (Admin)</c:v>
                </c:pt>
                <c:pt idx="5">
                  <c:v>Quản lý chuyến xe (Admin)</c:v>
                </c:pt>
                <c:pt idx="6">
                  <c:v>Xem báo cáo doanh thu</c:v>
                </c:pt>
              </c:strCache>
            </c:strRef>
          </c:cat>
          <c:val>
            <c:numRef>
              <c:f>WSM_ChucNang!$B$2:$B$8</c:f>
              <c:numCache>
                <c:formatCode>General</c:formatCode>
                <c:ptCount val="7"/>
                <c:pt idx="0">
                  <c:v>80</c:v>
                </c:pt>
                <c:pt idx="1">
                  <c:v>85</c:v>
                </c:pt>
                <c:pt idx="2">
                  <c:v>78</c:v>
                </c:pt>
                <c:pt idx="3">
                  <c:v>82</c:v>
                </c:pt>
                <c:pt idx="4">
                  <c:v>77</c:v>
                </c:pt>
                <c:pt idx="5">
                  <c:v>83</c:v>
                </c:pt>
                <c:pt idx="6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22576e3-974f-4346-9091-da0d8f0f2c44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Weighted Score by Project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WSM_DuAn_Chart!$B$1</c:f>
              <c:strCache>
                <c:ptCount val="1"/>
                <c:pt idx="0">
                  <c:v>Điểm WSM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WSM_DuAn_Chart!$A$2:$A$5</c:f>
              <c:strCache>
                <c:ptCount val="4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</c:strCache>
            </c:strRef>
          </c:cat>
          <c:val>
            <c:numRef>
              <c:f>WSM_DuAn_Chart!$B$2:$B$5</c:f>
              <c:numCache>
                <c:formatCode>General</c:formatCode>
                <c:ptCount val="4"/>
                <c:pt idx="0">
                  <c:v>75</c:v>
                </c:pt>
                <c:pt idx="1">
                  <c:v>80</c:v>
                </c:pt>
                <c:pt idx="2">
                  <c:v>65</c:v>
                </c:pt>
                <c:pt idx="3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aab3539-d70b-4b03-9784-b13b11f0bb0f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Payback Analysis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Payback!$D$1</c:f>
              <c:strCache>
                <c:ptCount val="1"/>
                <c:pt idx="0">
                  <c:v>Cum Costs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76667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Payback!$A$2:$A$5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Payback!$D$2:$D$5</c:f>
              <c:numCache>
                <c:formatCode>General</c:formatCode>
                <c:ptCount val="4"/>
                <c:pt idx="0">
                  <c:v>140000</c:v>
                </c:pt>
                <c:pt idx="1">
                  <c:v>177200</c:v>
                </c:pt>
                <c:pt idx="2">
                  <c:v>211600</c:v>
                </c:pt>
                <c:pt idx="3">
                  <c:v>243200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Payback!$E$1</c:f>
              <c:strCache>
                <c:ptCount val="1"/>
                <c:pt idx="0">
                  <c:v>Cum Benefits</c:v>
                </c:pt>
              </c:strCache>
            </c:strRef>
          </c:tx>
          <c:spPr>
            <a:ln w="47625" cap="rnd" cmpd="sng" algn="ctr">
              <a:solidFill>
                <a:schemeClr val="accent2">
                  <a:tint val="76667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Payback!$A$2:$A$5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Payback!$E$2:$E$5</c:f>
              <c:numCache>
                <c:formatCode>General</c:formatCode>
                <c:ptCount val="4"/>
                <c:pt idx="0">
                  <c:v>0</c:v>
                </c:pt>
                <c:pt idx="1">
                  <c:v>186000</c:v>
                </c:pt>
                <c:pt idx="2">
                  <c:v>358000</c:v>
                </c:pt>
                <c:pt idx="3">
                  <c:v>516000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b738b3d-a23b-43e0-bd6d-159fd7f374b4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>
      <xdr:nvGraphicFramePr>
        <xdr:cNvPr id="2" name="Chart 1"/>
        <xdr:cNvGraphicFramePr/>
      </xdr:nvGraphicFramePr>
      <xdr:xfrm>
        <a:off x="4552950" y="19050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>
      <xdr:nvGraphicFramePr>
        <xdr:cNvPr id="2" name="Chart 1"/>
        <xdr:cNvGraphicFramePr/>
      </xdr:nvGraphicFramePr>
      <xdr:xfrm>
        <a:off x="1800225" y="19050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1</xdr:row>
      <xdr:rowOff>0</xdr:rowOff>
    </xdr:from>
    <xdr:ext cx="5400000" cy="2700000"/>
    <xdr:graphicFrame>
      <xdr:nvGraphicFramePr>
        <xdr:cNvPr id="2" name="Chart 1"/>
        <xdr:cNvGraphicFramePr/>
      </xdr:nvGraphicFramePr>
      <xdr:xfrm>
        <a:off x="3600450" y="19050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A1" sqref="A1"/>
    </sheetView>
  </sheetViews>
  <sheetFormatPr defaultColWidth="9" defaultRowHeight="15" outlineLevelRow="7" outlineLevelCol="4"/>
  <cols>
    <col min="1" max="1" width="22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0.25</v>
      </c>
      <c r="C2">
        <v>85</v>
      </c>
      <c r="D2">
        <f t="shared" ref="D2:D7" si="0">B2*C2</f>
        <v>21.25</v>
      </c>
      <c r="E2" t="s">
        <v>6</v>
      </c>
    </row>
    <row r="3" spans="1:5">
      <c r="A3" t="s">
        <v>7</v>
      </c>
      <c r="B3">
        <v>0.15</v>
      </c>
      <c r="C3">
        <v>80</v>
      </c>
      <c r="D3">
        <f t="shared" si="0"/>
        <v>12</v>
      </c>
      <c r="E3" t="s">
        <v>6</v>
      </c>
    </row>
    <row r="4" spans="1:5">
      <c r="A4" t="s">
        <v>8</v>
      </c>
      <c r="B4">
        <v>0.15</v>
      </c>
      <c r="C4">
        <v>90</v>
      </c>
      <c r="D4">
        <f t="shared" si="0"/>
        <v>13.5</v>
      </c>
      <c r="E4" t="s">
        <v>6</v>
      </c>
    </row>
    <row r="5" spans="1:5">
      <c r="A5" t="s">
        <v>9</v>
      </c>
      <c r="B5">
        <v>0.1</v>
      </c>
      <c r="C5">
        <v>75</v>
      </c>
      <c r="D5">
        <f t="shared" si="0"/>
        <v>7.5</v>
      </c>
      <c r="E5" t="s">
        <v>6</v>
      </c>
    </row>
    <row r="6" spans="1:5">
      <c r="A6" t="s">
        <v>10</v>
      </c>
      <c r="B6">
        <v>0.15</v>
      </c>
      <c r="C6">
        <v>80</v>
      </c>
      <c r="D6">
        <f t="shared" si="0"/>
        <v>12</v>
      </c>
      <c r="E6" t="s">
        <v>6</v>
      </c>
    </row>
    <row r="7" spans="1:5">
      <c r="A7" t="s">
        <v>11</v>
      </c>
      <c r="B7">
        <v>0.2</v>
      </c>
      <c r="C7">
        <v>90</v>
      </c>
      <c r="D7">
        <f t="shared" si="0"/>
        <v>18</v>
      </c>
      <c r="E7" t="s">
        <v>6</v>
      </c>
    </row>
    <row r="8" spans="3:4">
      <c r="C8" t="s">
        <v>12</v>
      </c>
      <c r="D8">
        <f>SUM(D2:D7)</f>
        <v>84.25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A1" sqref="A1"/>
    </sheetView>
  </sheetViews>
  <sheetFormatPr defaultColWidth="9" defaultRowHeight="15" outlineLevelRow="7" outlineLevelCol="2"/>
  <cols>
    <col min="1" max="1" width="27.5714285714286" customWidth="1"/>
    <col min="2" max="2" width="15.1428571428571" customWidth="1"/>
    <col min="3" max="3" width="16.5714285714286" customWidth="1"/>
  </cols>
  <sheetData>
    <row r="1" spans="1:3">
      <c r="A1" t="s">
        <v>13</v>
      </c>
      <c r="B1" t="s">
        <v>14</v>
      </c>
      <c r="C1" t="s">
        <v>15</v>
      </c>
    </row>
    <row r="2" spans="1:3">
      <c r="A2" t="s">
        <v>16</v>
      </c>
      <c r="B2">
        <v>80</v>
      </c>
      <c r="C2" t="s">
        <v>17</v>
      </c>
    </row>
    <row r="3" spans="1:3">
      <c r="A3" t="s">
        <v>18</v>
      </c>
      <c r="B3">
        <v>85</v>
      </c>
      <c r="C3" t="s">
        <v>19</v>
      </c>
    </row>
    <row r="4" spans="1:3">
      <c r="A4" t="s">
        <v>20</v>
      </c>
      <c r="B4">
        <v>78</v>
      </c>
      <c r="C4" t="s">
        <v>21</v>
      </c>
    </row>
    <row r="5" spans="1:3">
      <c r="A5" t="s">
        <v>22</v>
      </c>
      <c r="B5">
        <v>82</v>
      </c>
      <c r="C5" t="s">
        <v>17</v>
      </c>
    </row>
    <row r="6" spans="1:3">
      <c r="A6" t="s">
        <v>23</v>
      </c>
      <c r="B6">
        <v>77</v>
      </c>
      <c r="C6" t="s">
        <v>24</v>
      </c>
    </row>
    <row r="7" spans="1:3">
      <c r="A7" t="s">
        <v>25</v>
      </c>
      <c r="B7">
        <v>83</v>
      </c>
      <c r="C7" t="s">
        <v>19</v>
      </c>
    </row>
    <row r="8" spans="1:3">
      <c r="A8" t="s">
        <v>26</v>
      </c>
      <c r="B8">
        <v>74</v>
      </c>
      <c r="C8" t="s">
        <v>27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A1" sqref="A1"/>
    </sheetView>
  </sheetViews>
  <sheetFormatPr defaultColWidth="9" defaultRowHeight="15" outlineLevelCol="6"/>
  <sheetData>
    <row r="1" spans="1:7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4</v>
      </c>
    </row>
    <row r="2" spans="1:7">
      <c r="A2">
        <v>0</v>
      </c>
      <c r="B2">
        <v>8000000</v>
      </c>
      <c r="C2">
        <v>0</v>
      </c>
      <c r="D2">
        <f>C2-B2</f>
        <v>-8000000</v>
      </c>
      <c r="E2">
        <f>1/(1+10%)^0</f>
        <v>1</v>
      </c>
      <c r="F2">
        <f>D2*E2</f>
        <v>-8000000</v>
      </c>
      <c r="G2" t="s">
        <v>34</v>
      </c>
    </row>
    <row r="3" spans="1:7">
      <c r="A3">
        <v>1</v>
      </c>
      <c r="B3">
        <v>3000000</v>
      </c>
      <c r="C3">
        <v>10000000</v>
      </c>
      <c r="D3">
        <f>C3-B3</f>
        <v>7000000</v>
      </c>
      <c r="E3">
        <f>1/(1+10%)^1</f>
        <v>0.909090909090909</v>
      </c>
      <c r="F3">
        <f>D3*E3</f>
        <v>6363636.36363636</v>
      </c>
      <c r="G3" t="s">
        <v>34</v>
      </c>
    </row>
    <row r="4" spans="1:7">
      <c r="A4">
        <v>2</v>
      </c>
      <c r="B4">
        <v>3500000</v>
      </c>
      <c r="C4">
        <v>12000000</v>
      </c>
      <c r="D4">
        <f>C4-B4</f>
        <v>8500000</v>
      </c>
      <c r="E4">
        <f>1/(1+10%)^2</f>
        <v>0.826446280991735</v>
      </c>
      <c r="F4">
        <f>D4*E4</f>
        <v>7024793.38842975</v>
      </c>
      <c r="G4" t="s">
        <v>34</v>
      </c>
    </row>
    <row r="5" spans="1:7">
      <c r="A5">
        <v>3</v>
      </c>
      <c r="B5">
        <v>4000000</v>
      </c>
      <c r="C5">
        <v>14000000</v>
      </c>
      <c r="D5">
        <f>C5-B5</f>
        <v>10000000</v>
      </c>
      <c r="E5">
        <f>1/(1+10%)^3</f>
        <v>0.751314800901578</v>
      </c>
      <c r="F5">
        <f>D5*E5</f>
        <v>7513148.00901578</v>
      </c>
      <c r="G5" t="s">
        <v>34</v>
      </c>
    </row>
    <row r="6" spans="5:6">
      <c r="E6" t="s">
        <v>35</v>
      </c>
      <c r="F6">
        <f>SUM(F3:F5)</f>
        <v>20901577.7610819</v>
      </c>
    </row>
    <row r="8" spans="5:6">
      <c r="E8" t="s">
        <v>36</v>
      </c>
      <c r="F8">
        <f>((SUM(C3:C5)-SUM(B3:B5))/SUM(B3:B5))</f>
        <v>2.42857142857143</v>
      </c>
    </row>
    <row r="10" spans="1:1">
      <c r="A10" t="s">
        <v>37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5" outlineLevelRow="4" outlineLevelCol="1"/>
  <sheetData>
    <row r="1" spans="1:2">
      <c r="A1" t="s">
        <v>38</v>
      </c>
      <c r="B1" t="s">
        <v>14</v>
      </c>
    </row>
    <row r="2" spans="1:2">
      <c r="A2" t="s">
        <v>39</v>
      </c>
      <c r="B2">
        <v>75</v>
      </c>
    </row>
    <row r="3" spans="1:2">
      <c r="A3" t="s">
        <v>40</v>
      </c>
      <c r="B3">
        <v>80</v>
      </c>
    </row>
    <row r="4" spans="1:2">
      <c r="A4" t="s">
        <v>41</v>
      </c>
      <c r="B4">
        <v>65</v>
      </c>
    </row>
    <row r="5" spans="1:2">
      <c r="A5" t="s">
        <v>42</v>
      </c>
      <c r="B5">
        <v>50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1" sqref="A1"/>
    </sheetView>
  </sheetViews>
  <sheetFormatPr defaultColWidth="9" defaultRowHeight="15" outlineLevelRow="4" outlineLevelCol="4"/>
  <sheetData>
    <row r="1" spans="1:5">
      <c r="A1" t="s">
        <v>43</v>
      </c>
      <c r="B1" t="s">
        <v>44</v>
      </c>
      <c r="C1" t="s">
        <v>45</v>
      </c>
      <c r="D1" t="s">
        <v>46</v>
      </c>
      <c r="E1" t="s">
        <v>47</v>
      </c>
    </row>
    <row r="2" spans="1:5">
      <c r="A2">
        <v>0</v>
      </c>
      <c r="B2">
        <v>140000</v>
      </c>
      <c r="C2">
        <v>0</v>
      </c>
      <c r="D2">
        <v>140000</v>
      </c>
      <c r="E2">
        <v>0</v>
      </c>
    </row>
    <row r="3" spans="1:5">
      <c r="A3">
        <v>1</v>
      </c>
      <c r="B3">
        <v>37200</v>
      </c>
      <c r="C3">
        <v>186000</v>
      </c>
      <c r="D3">
        <v>177200</v>
      </c>
      <c r="E3">
        <v>186000</v>
      </c>
    </row>
    <row r="4" spans="1:5">
      <c r="A4">
        <v>2</v>
      </c>
      <c r="B4">
        <v>34400</v>
      </c>
      <c r="C4">
        <v>172000</v>
      </c>
      <c r="D4">
        <v>211600</v>
      </c>
      <c r="E4">
        <v>358000</v>
      </c>
    </row>
    <row r="5" spans="1:5">
      <c r="A5">
        <v>3</v>
      </c>
      <c r="B5">
        <v>31600</v>
      </c>
      <c r="C5">
        <v>158000</v>
      </c>
      <c r="D5">
        <v>243200</v>
      </c>
      <c r="E5">
        <v>516000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WSM_DuAn</vt:lpstr>
      <vt:lpstr>WSM_ChucNang</vt:lpstr>
      <vt:lpstr>Financial</vt:lpstr>
      <vt:lpstr>WSM_DuAn_Chart</vt:lpstr>
      <vt:lpstr>Payback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Phan Thị Ái My</cp:lastModifiedBy>
  <dcterms:created xsi:type="dcterms:W3CDTF">2025-10-27T09:31:00Z</dcterms:created>
  <dcterms:modified xsi:type="dcterms:W3CDTF">2025-10-27T10:15:26Z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FB4676B3DBEC4C4798F7D3575B6C9C95_13</vt:lpwstr>
  </property>
  <property fmtid="{D5CDD505-2E9C-101B-9397-08002B2CF9AE}" pid="3" name="KSOProductBuildVer">
    <vt:lpwstr>1033-12.2.0.23131</vt:lpwstr>
  </property>
</Properties>
</file>