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G:\My Drive\EDU\HIGHER ED\UNIME\Thesis\Experiments\Error Typology\"/>
    </mc:Choice>
  </mc:AlternateContent>
  <xr:revisionPtr revIDLastSave="0" documentId="13_ncr:1_{07E06EA3-D604-4F08-BA64-0CBACD08FCD2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1 Google Translate" sheetId="1" r:id="rId1"/>
    <sheet name="2 ChatGPT" sheetId="2" r:id="rId2"/>
    <sheet name="3 GPT-4" sheetId="3" r:id="rId3"/>
    <sheet name="4 Gemin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1" l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1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11" i="4"/>
  <c r="J6" i="1"/>
  <c r="N8" i="4"/>
  <c r="M8" i="4"/>
  <c r="L8" i="4"/>
  <c r="K8" i="4"/>
  <c r="J8" i="4"/>
  <c r="N7" i="4"/>
  <c r="M7" i="4"/>
  <c r="L7" i="4"/>
  <c r="K7" i="4"/>
  <c r="J7" i="4"/>
  <c r="N6" i="4"/>
  <c r="M6" i="4"/>
  <c r="L6" i="4"/>
  <c r="K6" i="4"/>
  <c r="J6" i="4"/>
  <c r="N5" i="4"/>
  <c r="M5" i="4"/>
  <c r="L5" i="4"/>
  <c r="K5" i="4"/>
  <c r="J5" i="4"/>
  <c r="N4" i="4"/>
  <c r="M4" i="4"/>
  <c r="L4" i="4"/>
  <c r="K4" i="4"/>
  <c r="J4" i="4"/>
  <c r="N3" i="4"/>
  <c r="M3" i="4"/>
  <c r="L3" i="4"/>
  <c r="K3" i="4"/>
  <c r="J3" i="4"/>
  <c r="N8" i="3"/>
  <c r="M8" i="3"/>
  <c r="L8" i="3"/>
  <c r="K8" i="3"/>
  <c r="O8" i="3" s="1"/>
  <c r="J8" i="3"/>
  <c r="N7" i="3"/>
  <c r="M7" i="3"/>
  <c r="L7" i="3"/>
  <c r="K7" i="3"/>
  <c r="J7" i="3"/>
  <c r="N6" i="3"/>
  <c r="M6" i="3"/>
  <c r="L6" i="3"/>
  <c r="K6" i="3"/>
  <c r="J6" i="3"/>
  <c r="N5" i="3"/>
  <c r="M5" i="3"/>
  <c r="L5" i="3"/>
  <c r="K5" i="3"/>
  <c r="O5" i="3" s="1"/>
  <c r="J5" i="3"/>
  <c r="N4" i="3"/>
  <c r="M4" i="3"/>
  <c r="L4" i="3"/>
  <c r="K4" i="3"/>
  <c r="J4" i="3"/>
  <c r="N3" i="3"/>
  <c r="M3" i="3"/>
  <c r="L3" i="3"/>
  <c r="K3" i="3"/>
  <c r="J3" i="3"/>
  <c r="K3" i="1"/>
  <c r="L3" i="1"/>
  <c r="J3" i="1"/>
  <c r="N8" i="1"/>
  <c r="M8" i="1"/>
  <c r="L8" i="1"/>
  <c r="K8" i="1"/>
  <c r="J8" i="1"/>
  <c r="N7" i="1"/>
  <c r="M7" i="1"/>
  <c r="L7" i="1"/>
  <c r="K7" i="1"/>
  <c r="J7" i="1"/>
  <c r="N6" i="1"/>
  <c r="M6" i="1"/>
  <c r="L6" i="1"/>
  <c r="K6" i="1"/>
  <c r="N5" i="1"/>
  <c r="M5" i="1"/>
  <c r="L5" i="1"/>
  <c r="K5" i="1"/>
  <c r="J5" i="1"/>
  <c r="N4" i="1"/>
  <c r="M4" i="1"/>
  <c r="L4" i="1"/>
  <c r="K4" i="1"/>
  <c r="J4" i="1"/>
  <c r="N3" i="1"/>
  <c r="M3" i="1"/>
  <c r="N4" i="2"/>
  <c r="N5" i="2"/>
  <c r="N6" i="2"/>
  <c r="N7" i="2"/>
  <c r="N8" i="2"/>
  <c r="N3" i="2"/>
  <c r="M4" i="2"/>
  <c r="M5" i="2"/>
  <c r="M6" i="2"/>
  <c r="M7" i="2"/>
  <c r="M8" i="2"/>
  <c r="M3" i="2"/>
  <c r="L4" i="2"/>
  <c r="L5" i="2"/>
  <c r="L6" i="2"/>
  <c r="L7" i="2"/>
  <c r="L8" i="2"/>
  <c r="L3" i="2"/>
  <c r="K7" i="2"/>
  <c r="O7" i="2" s="1"/>
  <c r="K4" i="2"/>
  <c r="O4" i="2" s="1"/>
  <c r="K5" i="2"/>
  <c r="O5" i="2" s="1"/>
  <c r="K6" i="2"/>
  <c r="O6" i="2" s="1"/>
  <c r="K8" i="2"/>
  <c r="K3" i="2"/>
  <c r="J4" i="2"/>
  <c r="J5" i="2"/>
  <c r="J6" i="2"/>
  <c r="J7" i="2"/>
  <c r="J8" i="2"/>
  <c r="J3" i="2"/>
  <c r="O4" i="4" l="1"/>
  <c r="O4" i="3"/>
  <c r="O7" i="3"/>
  <c r="O3" i="2"/>
  <c r="O8" i="2"/>
  <c r="O9" i="2"/>
  <c r="O4" i="1"/>
  <c r="O7" i="1"/>
  <c r="O5" i="1"/>
  <c r="O8" i="1"/>
  <c r="O7" i="4"/>
  <c r="O5" i="4"/>
  <c r="O8" i="4"/>
  <c r="J9" i="4"/>
  <c r="K9" i="4"/>
  <c r="L9" i="4"/>
  <c r="M9" i="4"/>
  <c r="O6" i="4"/>
  <c r="N9" i="4"/>
  <c r="K9" i="3"/>
  <c r="J9" i="3"/>
  <c r="M9" i="3"/>
  <c r="N9" i="3"/>
  <c r="O6" i="3"/>
  <c r="L9" i="3"/>
  <c r="N9" i="1"/>
  <c r="M9" i="1"/>
  <c r="J9" i="1"/>
  <c r="L9" i="1"/>
  <c r="O6" i="1"/>
  <c r="K9" i="1"/>
  <c r="O3" i="4"/>
  <c r="O3" i="3"/>
  <c r="O3" i="1"/>
  <c r="O9" i="1" s="1"/>
  <c r="N9" i="2"/>
  <c r="M9" i="2"/>
  <c r="L9" i="2"/>
  <c r="K9" i="2"/>
  <c r="J9" i="2"/>
  <c r="O9" i="3" l="1"/>
  <c r="O9" i="4"/>
</calcChain>
</file>

<file path=xl/sharedStrings.xml><?xml version="1.0" encoding="utf-8"?>
<sst xmlns="http://schemas.openxmlformats.org/spreadsheetml/2006/main" count="513" uniqueCount="99">
  <si>
    <t>Error No.</t>
  </si>
  <si>
    <t>Translation ID</t>
  </si>
  <si>
    <t>Error</t>
  </si>
  <si>
    <t>Category</t>
  </si>
  <si>
    <t>Subcategory</t>
  </si>
  <si>
    <t>Severity Level</t>
  </si>
  <si>
    <t>Xem thêm</t>
  </si>
  <si>
    <t>Accuracy</t>
  </si>
  <si>
    <t>Addition</t>
  </si>
  <si>
    <t>Minor</t>
  </si>
  <si>
    <t>đừng</t>
  </si>
  <si>
    <t>Over-translation</t>
  </si>
  <si>
    <t>hãy</t>
  </si>
  <si>
    <t>Neutral</t>
  </si>
  <si>
    <t>rất vui được làm việc cùng</t>
  </si>
  <si>
    <t>Mistranslation</t>
  </si>
  <si>
    <t>Major</t>
  </si>
  <si>
    <t>Fluency</t>
  </si>
  <si>
    <t>Inconsistency</t>
  </si>
  <si>
    <t>fellow</t>
  </si>
  <si>
    <t>Omission</t>
  </si>
  <si>
    <t>trước khi mua thì quá vàng</t>
  </si>
  <si>
    <t>Grammar</t>
  </si>
  <si>
    <t>quy tắc đeo súng lục</t>
  </si>
  <si>
    <t xml:space="preserve">[PROJECT5] </t>
  </si>
  <si>
    <t>Untranslated text</t>
  </si>
  <si>
    <t>lợi ích của sự nghi ngờ</t>
  </si>
  <si>
    <t>,</t>
  </si>
  <si>
    <t>Punctuation</t>
  </si>
  <si>
    <t>nhân viên ID ngôn ngữ</t>
  </si>
  <si>
    <t>dấu chấm</t>
  </si>
  <si>
    <t>Critical</t>
  </si>
  <si>
    <t>sẽ gặp phải. kết thúc trong</t>
  </si>
  <si>
    <t>Vậy</t>
  </si>
  <si>
    <t>tấn công</t>
  </si>
  <si>
    <t>là một niềm vui để làm việc</t>
  </si>
  <si>
    <t>hình thức từ</t>
  </si>
  <si>
    <t>của</t>
  </si>
  <si>
    <t>kích thước</t>
  </si>
  <si>
    <t>nhà mới</t>
  </si>
  <si>
    <t>nhiều người hơn</t>
  </si>
  <si>
    <t>vàng cổ điển</t>
  </si>
  <si>
    <t>quy định về gối súng</t>
  </si>
  <si>
    <t>Verity</t>
  </si>
  <si>
    <t>Culture-specific reference</t>
  </si>
  <si>
    <t>để nhúng</t>
  </si>
  <si>
    <t>pháo đài</t>
  </si>
  <si>
    <t>nhưng đó là một công việc rất nhiều</t>
  </si>
  <si>
    <t>và cũng</t>
  </si>
  <si>
    <t>đến công cụ xác định ngôn ngữ này và sau đó chúng ta cần kết hợp các đầu ra này</t>
  </si>
  <si>
    <t>tư vấn</t>
  </si>
  <si>
    <t>Grammatical register</t>
  </si>
  <si>
    <t>Thêm nữa</t>
  </si>
  <si>
    <t>không nên, nên</t>
  </si>
  <si>
    <t>rất dễ làm việc với</t>
  </si>
  <si>
    <t>store</t>
  </si>
  <si>
    <t>sẽ chờ</t>
  </si>
  <si>
    <t>quy tắc về báng súng</t>
  </si>
  <si>
    <t>không tệ đến mức không thể tin được</t>
  </si>
  <si>
    <t>Đơn giản là, ai cũng biết</t>
  </si>
  <si>
    <t>moar (mới nhất)</t>
  </si>
  <si>
    <t>Spelling</t>
  </si>
  <si>
    <t>chiêu mộ</t>
  </si>
  <si>
    <t>thật thú vị để làm việc cùng</t>
  </si>
  <si>
    <t>quản lỹ dữ liệu</t>
  </si>
  <si>
    <t>gây ra</t>
  </si>
  <si>
    <t>màn hình</t>
  </si>
  <si>
    <t>người bán bảo là</t>
  </si>
  <si>
    <t>đều là</t>
  </si>
  <si>
    <t>tự mình kiến tạo</t>
  </si>
  <si>
    <t>thật tuyệt vời. Không có gì để chê cả.</t>
  </si>
  <si>
    <t>mặc dù…nhưng; tuy nhiên</t>
  </si>
  <si>
    <t>Lắp xong thì đẹp đấy, nhưng lắp thì khó.</t>
  </si>
  <si>
    <t>Analysis</t>
  </si>
  <si>
    <t>Criteria</t>
  </si>
  <si>
    <t>Number of Errors Found</t>
  </si>
  <si>
    <t>Neutral errors</t>
  </si>
  <si>
    <t>Minor errors</t>
  </si>
  <si>
    <t>Major errors</t>
  </si>
  <si>
    <t>Critical errors</t>
  </si>
  <si>
    <t>Severity Penalty Points</t>
  </si>
  <si>
    <t>Style</t>
  </si>
  <si>
    <t>Other</t>
  </si>
  <si>
    <t>Total</t>
  </si>
  <si>
    <t xml:space="preserve">  </t>
  </si>
  <si>
    <t>Locale_Convention</t>
  </si>
  <si>
    <t>Không có bản dịch</t>
  </si>
  <si>
    <t>Under-translation</t>
  </si>
  <si>
    <t>Link/cross-reference</t>
  </si>
  <si>
    <t>Character encoding</t>
  </si>
  <si>
    <t>Awkward</t>
  </si>
  <si>
    <t>Inconsistent style</t>
  </si>
  <si>
    <t>Unidiomatic</t>
  </si>
  <si>
    <t>Address format</t>
  </si>
  <si>
    <t>Date format</t>
  </si>
  <si>
    <t>Currency format</t>
  </si>
  <si>
    <t>Measurement format</t>
  </si>
  <si>
    <t>Shortcut key</t>
  </si>
  <si>
    <t>Telephone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</si>
</sst>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1" fillId="0" borderId="1" xfId="0" applyFont="1" applyBorder="1" applyAlignment="1">
      <alignment horizontal="left" vertical="center" wrapText="1"/>
    </xf>
    <xf numFmtId="0" fontId="2" fillId="0" borderId="0" xfId="0" applyFont="1"/>
    <xf numFmtId="0" fontId="3" fillId="2" borderId="0" xfId="0" applyFont="1" applyFill="1" applyAlignment="1">
      <alignment vertical="top" wrapText="1"/>
    </xf>
    <xf numFmtId="0" fontId="2" fillId="2" borderId="0" xfId="0" applyFont="1" applyFill="1"/>
    <xf numFmtId="0" fontId="5" fillId="3" borderId="0" xfId="0" applyFont="1" applyFill="1" applyAlignment="1">
      <alignment vertical="top"/>
    </xf>
    <xf numFmtId="0" fontId="5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workbookViewId="0">
      <pane ySplit="1" topLeftCell="A17" activePane="bottomLeft" state="frozen"/>
      <selection pane="bottomLeft" activeCell="I11" sqref="I11:J37"/>
    </sheetView>
  </sheetViews>
  <sheetFormatPr defaultRowHeight="14.4" x14ac:dyDescent="0.3"/>
  <cols>
    <col min="1" max="2" width="6.88671875" customWidth="1"/>
    <col min="3" max="3" width="29" customWidth="1"/>
    <col min="4" max="6" width="14.33203125" customWidth="1"/>
    <col min="9" max="9" width="16" customWidth="1"/>
    <col min="10" max="10" width="20.77734375" customWidth="1"/>
    <col min="11" max="15" width="13.109375" customWidth="1"/>
    <col min="16" max="16" width="20.77734375" customWidth="1"/>
  </cols>
  <sheetData>
    <row r="1" spans="1:15" ht="27.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I1" s="2" t="s">
        <v>73</v>
      </c>
    </row>
    <row r="2" spans="1:15" x14ac:dyDescent="0.3">
      <c r="A2" s="3">
        <v>6</v>
      </c>
      <c r="B2" s="3">
        <v>7.1</v>
      </c>
      <c r="C2" s="3" t="s">
        <v>6</v>
      </c>
      <c r="D2" s="3" t="s">
        <v>7</v>
      </c>
      <c r="E2" s="3" t="s">
        <v>8</v>
      </c>
      <c r="F2" s="3" t="s">
        <v>9</v>
      </c>
      <c r="I2" s="5" t="s">
        <v>74</v>
      </c>
      <c r="J2" s="5" t="s">
        <v>75</v>
      </c>
      <c r="K2" s="5" t="s">
        <v>76</v>
      </c>
      <c r="L2" s="5" t="s">
        <v>77</v>
      </c>
      <c r="M2" s="5" t="s">
        <v>78</v>
      </c>
      <c r="N2" s="5" t="s">
        <v>79</v>
      </c>
      <c r="O2" s="5" t="s">
        <v>80</v>
      </c>
    </row>
    <row r="3" spans="1:15" ht="21" customHeight="1" x14ac:dyDescent="0.3">
      <c r="A3" s="3">
        <v>7</v>
      </c>
      <c r="B3" s="3">
        <v>7.1</v>
      </c>
      <c r="C3" s="3" t="s">
        <v>10</v>
      </c>
      <c r="D3" s="3" t="s">
        <v>7</v>
      </c>
      <c r="E3" s="3" t="s">
        <v>11</v>
      </c>
      <c r="F3" s="3" t="s">
        <v>9</v>
      </c>
      <c r="I3" t="s">
        <v>7</v>
      </c>
      <c r="J3">
        <f>COUNTIF($D:$D,$I3)</f>
        <v>9</v>
      </c>
      <c r="K3">
        <f>COUNTIFS($D:$D,$I3,$F:$F,"Neutral")</f>
        <v>3</v>
      </c>
      <c r="L3">
        <f>COUNTIFS($D:$D,$I3,$F:$F,"Minor")</f>
        <v>3</v>
      </c>
      <c r="M3">
        <f>COUNTIFS($D:$D,$I3,$F:$F,"Major")</f>
        <v>3</v>
      </c>
      <c r="N3">
        <f>COUNTIFS($D:$D,$I3,$F:$F,"Critical")</f>
        <v>0</v>
      </c>
      <c r="O3">
        <f>K3*0+L3*1+M3*5+N3*10</f>
        <v>18</v>
      </c>
    </row>
    <row r="4" spans="1:15" x14ac:dyDescent="0.3">
      <c r="A4" s="3">
        <v>8</v>
      </c>
      <c r="B4" s="3">
        <v>7.1</v>
      </c>
      <c r="C4" s="3" t="s">
        <v>12</v>
      </c>
      <c r="D4" s="3" t="s">
        <v>7</v>
      </c>
      <c r="E4" s="3" t="s">
        <v>11</v>
      </c>
      <c r="F4" s="3" t="s">
        <v>13</v>
      </c>
      <c r="I4" t="s">
        <v>17</v>
      </c>
      <c r="J4">
        <f t="shared" ref="J4:J8" si="0">COUNTIF($D:$D,$I4)</f>
        <v>8</v>
      </c>
      <c r="K4">
        <f t="shared" ref="K4:K8" si="1">COUNTIFS($D:$D,$I4,$F:$F,"Neutral")</f>
        <v>0</v>
      </c>
      <c r="L4">
        <f t="shared" ref="L4:L8" si="2">COUNTIFS($D:$D,$I4,$F:$F,"Minor")</f>
        <v>4</v>
      </c>
      <c r="M4">
        <f t="shared" ref="M4:M8" si="3">COUNTIFS($D:$D,$I4,$F:$F,"Major")</f>
        <v>3</v>
      </c>
      <c r="N4">
        <f t="shared" ref="N4:N8" si="4">COUNTIFS($D:$D,$I4,$F:$F,"Critical")</f>
        <v>1</v>
      </c>
      <c r="O4">
        <f t="shared" ref="O4:O8" si="5">K4*0+L4*1+M4*5+N4*10</f>
        <v>29</v>
      </c>
    </row>
    <row r="5" spans="1:15" x14ac:dyDescent="0.3">
      <c r="A5" s="3">
        <v>15</v>
      </c>
      <c r="B5" s="3">
        <v>9.1</v>
      </c>
      <c r="C5" s="3" t="s">
        <v>14</v>
      </c>
      <c r="D5" s="3" t="s">
        <v>7</v>
      </c>
      <c r="E5" s="3" t="s">
        <v>15</v>
      </c>
      <c r="F5" s="3" t="s">
        <v>16</v>
      </c>
      <c r="I5" t="s">
        <v>81</v>
      </c>
      <c r="J5">
        <f t="shared" si="0"/>
        <v>0</v>
      </c>
      <c r="K5">
        <f t="shared" si="1"/>
        <v>0</v>
      </c>
      <c r="L5">
        <f t="shared" si="2"/>
        <v>0</v>
      </c>
      <c r="M5">
        <f t="shared" si="3"/>
        <v>0</v>
      </c>
      <c r="N5">
        <f t="shared" si="4"/>
        <v>0</v>
      </c>
      <c r="O5">
        <f t="shared" si="5"/>
        <v>0</v>
      </c>
    </row>
    <row r="6" spans="1:15" x14ac:dyDescent="0.3">
      <c r="A6" s="3">
        <v>16</v>
      </c>
      <c r="B6" s="3">
        <v>9.1</v>
      </c>
      <c r="C6" s="3" t="s">
        <v>14</v>
      </c>
      <c r="D6" s="3" t="s">
        <v>17</v>
      </c>
      <c r="E6" s="3" t="s">
        <v>18</v>
      </c>
      <c r="F6" s="3" t="s">
        <v>16</v>
      </c>
      <c r="I6" t="s">
        <v>85</v>
      </c>
      <c r="J6">
        <f>COUNTIF($D:$D,$I6)</f>
        <v>0</v>
      </c>
      <c r="K6">
        <f t="shared" si="1"/>
        <v>0</v>
      </c>
      <c r="L6">
        <f t="shared" si="2"/>
        <v>0</v>
      </c>
      <c r="M6">
        <f t="shared" si="3"/>
        <v>0</v>
      </c>
      <c r="N6">
        <f t="shared" si="4"/>
        <v>0</v>
      </c>
      <c r="O6">
        <f t="shared" si="5"/>
        <v>0</v>
      </c>
    </row>
    <row r="7" spans="1:15" x14ac:dyDescent="0.3">
      <c r="A7" s="3">
        <v>37</v>
      </c>
      <c r="B7" s="3">
        <v>19.100000000000001</v>
      </c>
      <c r="C7" s="3" t="s">
        <v>19</v>
      </c>
      <c r="D7" s="3" t="s">
        <v>7</v>
      </c>
      <c r="E7" s="3" t="s">
        <v>20</v>
      </c>
      <c r="F7" s="3" t="s">
        <v>9</v>
      </c>
      <c r="I7" t="s">
        <v>43</v>
      </c>
      <c r="J7">
        <f t="shared" si="0"/>
        <v>0</v>
      </c>
      <c r="K7">
        <f>COUNTIFS($D:$D,$I7,$F:$F,"Neutral")</f>
        <v>0</v>
      </c>
      <c r="L7">
        <f t="shared" si="2"/>
        <v>0</v>
      </c>
      <c r="M7">
        <f t="shared" si="3"/>
        <v>0</v>
      </c>
      <c r="N7">
        <f t="shared" si="4"/>
        <v>0</v>
      </c>
      <c r="O7">
        <f t="shared" si="5"/>
        <v>0</v>
      </c>
    </row>
    <row r="8" spans="1:15" x14ac:dyDescent="0.3">
      <c r="A8" s="3">
        <v>47</v>
      </c>
      <c r="B8" s="3">
        <v>30.1</v>
      </c>
      <c r="C8" s="3" t="s">
        <v>21</v>
      </c>
      <c r="D8" s="3" t="s">
        <v>17</v>
      </c>
      <c r="E8" s="3" t="s">
        <v>22</v>
      </c>
      <c r="F8" s="3" t="s">
        <v>9</v>
      </c>
      <c r="I8" t="s">
        <v>82</v>
      </c>
      <c r="J8">
        <f t="shared" si="0"/>
        <v>0</v>
      </c>
      <c r="K8">
        <f t="shared" si="1"/>
        <v>0</v>
      </c>
      <c r="L8">
        <f t="shared" si="2"/>
        <v>0</v>
      </c>
      <c r="M8">
        <f t="shared" si="3"/>
        <v>0</v>
      </c>
      <c r="N8">
        <f t="shared" si="4"/>
        <v>0</v>
      </c>
      <c r="O8">
        <f t="shared" si="5"/>
        <v>0</v>
      </c>
    </row>
    <row r="9" spans="1:15" x14ac:dyDescent="0.3">
      <c r="A9" s="3">
        <v>51</v>
      </c>
      <c r="B9" s="3">
        <v>38.1</v>
      </c>
      <c r="C9" s="3" t="s">
        <v>23</v>
      </c>
      <c r="D9" s="3" t="s">
        <v>7</v>
      </c>
      <c r="E9" s="3" t="s">
        <v>15</v>
      </c>
      <c r="F9" s="3" t="s">
        <v>16</v>
      </c>
      <c r="I9" s="6" t="s">
        <v>83</v>
      </c>
      <c r="J9" s="7">
        <f t="shared" ref="J9:O9" si="6">SUM(J3:J8)</f>
        <v>17</v>
      </c>
      <c r="K9" s="7">
        <f t="shared" si="6"/>
        <v>3</v>
      </c>
      <c r="L9" s="7">
        <f t="shared" si="6"/>
        <v>7</v>
      </c>
      <c r="M9" s="7">
        <f t="shared" si="6"/>
        <v>6</v>
      </c>
      <c r="N9" s="7">
        <f t="shared" si="6"/>
        <v>1</v>
      </c>
      <c r="O9" s="7">
        <f t="shared" si="6"/>
        <v>47</v>
      </c>
    </row>
    <row r="10" spans="1:15" ht="27.6" x14ac:dyDescent="0.3">
      <c r="A10" s="3">
        <v>58</v>
      </c>
      <c r="B10">
        <v>46.1</v>
      </c>
      <c r="C10" s="3" t="s">
        <v>24</v>
      </c>
      <c r="D10" s="3" t="s">
        <v>7</v>
      </c>
      <c r="E10" s="3" t="s">
        <v>25</v>
      </c>
      <c r="F10" s="3" t="s">
        <v>13</v>
      </c>
    </row>
    <row r="11" spans="1:15" x14ac:dyDescent="0.3">
      <c r="A11" s="3">
        <v>65</v>
      </c>
      <c r="B11" s="3">
        <v>63.1</v>
      </c>
      <c r="C11" s="3" t="s">
        <v>26</v>
      </c>
      <c r="D11" s="3" t="s">
        <v>7</v>
      </c>
      <c r="E11" s="3" t="s">
        <v>15</v>
      </c>
      <c r="F11" s="3" t="s">
        <v>16</v>
      </c>
      <c r="I11" s="8" t="s">
        <v>8</v>
      </c>
      <c r="J11">
        <f>COUNTIF($E:$E,$I11)</f>
        <v>2</v>
      </c>
    </row>
    <row r="12" spans="1:15" x14ac:dyDescent="0.3">
      <c r="A12" s="3">
        <v>70</v>
      </c>
      <c r="B12" s="3">
        <v>69.099999999999994</v>
      </c>
      <c r="C12" s="3" t="s">
        <v>27</v>
      </c>
      <c r="D12" s="3" t="s">
        <v>17</v>
      </c>
      <c r="E12" s="3" t="s">
        <v>28</v>
      </c>
      <c r="F12" s="3" t="s">
        <v>9</v>
      </c>
      <c r="I12" s="8" t="s">
        <v>20</v>
      </c>
      <c r="J12">
        <f t="shared" ref="J12:J37" si="7">COUNTIF($E:$E,$I12)</f>
        <v>1</v>
      </c>
    </row>
    <row r="13" spans="1:15" x14ac:dyDescent="0.3">
      <c r="A13" s="3">
        <v>81</v>
      </c>
      <c r="B13" s="3">
        <v>79.099999999999994</v>
      </c>
      <c r="C13" s="3" t="s">
        <v>29</v>
      </c>
      <c r="D13" s="3" t="s">
        <v>17</v>
      </c>
      <c r="E13" s="3" t="s">
        <v>22</v>
      </c>
      <c r="F13" s="3" t="s">
        <v>16</v>
      </c>
      <c r="I13" s="8" t="s">
        <v>15</v>
      </c>
      <c r="J13">
        <f t="shared" si="7"/>
        <v>3</v>
      </c>
    </row>
    <row r="14" spans="1:15" x14ac:dyDescent="0.3">
      <c r="A14" s="3">
        <v>88</v>
      </c>
      <c r="B14" s="3">
        <v>83.1</v>
      </c>
      <c r="C14" s="3" t="s">
        <v>27</v>
      </c>
      <c r="D14" s="3" t="s">
        <v>17</v>
      </c>
      <c r="E14" s="3" t="s">
        <v>28</v>
      </c>
      <c r="F14" s="3" t="s">
        <v>9</v>
      </c>
      <c r="I14" s="8" t="s">
        <v>11</v>
      </c>
      <c r="J14">
        <f t="shared" si="7"/>
        <v>2</v>
      </c>
    </row>
    <row r="15" spans="1:15" x14ac:dyDescent="0.3">
      <c r="A15" s="3">
        <v>92</v>
      </c>
      <c r="B15" s="3">
        <v>86.1</v>
      </c>
      <c r="C15" s="3" t="s">
        <v>27</v>
      </c>
      <c r="D15" s="3" t="s">
        <v>17</v>
      </c>
      <c r="E15" s="3" t="s">
        <v>28</v>
      </c>
      <c r="F15" s="3" t="s">
        <v>9</v>
      </c>
      <c r="I15" s="8" t="s">
        <v>87</v>
      </c>
      <c r="J15">
        <f t="shared" si="7"/>
        <v>0</v>
      </c>
    </row>
    <row r="16" spans="1:15" x14ac:dyDescent="0.3">
      <c r="A16" s="3">
        <v>103</v>
      </c>
      <c r="B16" s="3">
        <v>94.1</v>
      </c>
      <c r="C16" s="3" t="s">
        <v>30</v>
      </c>
      <c r="D16" s="3" t="s">
        <v>17</v>
      </c>
      <c r="E16" s="3" t="s">
        <v>28</v>
      </c>
      <c r="F16" s="3" t="s">
        <v>31</v>
      </c>
      <c r="I16" s="8" t="s">
        <v>25</v>
      </c>
      <c r="J16">
        <f t="shared" si="7"/>
        <v>1</v>
      </c>
    </row>
    <row r="17" spans="1:10" x14ac:dyDescent="0.3">
      <c r="A17" s="3">
        <v>104</v>
      </c>
      <c r="B17" s="3">
        <v>94.1</v>
      </c>
      <c r="C17" s="3" t="s">
        <v>32</v>
      </c>
      <c r="D17" s="3" t="s">
        <v>17</v>
      </c>
      <c r="E17" s="3" t="s">
        <v>18</v>
      </c>
      <c r="F17" s="3" t="s">
        <v>16</v>
      </c>
      <c r="I17" s="9"/>
      <c r="J17">
        <f t="shared" si="7"/>
        <v>0</v>
      </c>
    </row>
    <row r="18" spans="1:10" x14ac:dyDescent="0.3">
      <c r="A18" s="3">
        <v>105</v>
      </c>
      <c r="B18" s="3">
        <v>97.1</v>
      </c>
      <c r="C18" s="3" t="s">
        <v>12</v>
      </c>
      <c r="D18" s="3" t="s">
        <v>7</v>
      </c>
      <c r="E18" s="3" t="s">
        <v>8</v>
      </c>
      <c r="F18" s="3" t="s">
        <v>13</v>
      </c>
      <c r="I18" s="9" t="s">
        <v>28</v>
      </c>
      <c r="J18">
        <f t="shared" si="7"/>
        <v>4</v>
      </c>
    </row>
    <row r="19" spans="1:10" x14ac:dyDescent="0.3">
      <c r="I19" s="9" t="s">
        <v>61</v>
      </c>
      <c r="J19">
        <f t="shared" si="7"/>
        <v>0</v>
      </c>
    </row>
    <row r="20" spans="1:10" x14ac:dyDescent="0.3">
      <c r="I20" s="9" t="s">
        <v>22</v>
      </c>
      <c r="J20">
        <f t="shared" si="7"/>
        <v>2</v>
      </c>
    </row>
    <row r="21" spans="1:10" x14ac:dyDescent="0.3">
      <c r="I21" s="9" t="s">
        <v>51</v>
      </c>
      <c r="J21">
        <f t="shared" si="7"/>
        <v>0</v>
      </c>
    </row>
    <row r="22" spans="1:10" x14ac:dyDescent="0.3">
      <c r="I22" s="9" t="s">
        <v>18</v>
      </c>
      <c r="J22">
        <f t="shared" si="7"/>
        <v>2</v>
      </c>
    </row>
    <row r="23" spans="1:10" x14ac:dyDescent="0.3">
      <c r="I23" s="9" t="s">
        <v>88</v>
      </c>
      <c r="J23">
        <f t="shared" si="7"/>
        <v>0</v>
      </c>
    </row>
    <row r="24" spans="1:10" x14ac:dyDescent="0.3">
      <c r="I24" s="9" t="s">
        <v>89</v>
      </c>
      <c r="J24">
        <f t="shared" si="7"/>
        <v>0</v>
      </c>
    </row>
    <row r="25" spans="1:10" x14ac:dyDescent="0.3">
      <c r="I25" s="8"/>
      <c r="J25">
        <f t="shared" si="7"/>
        <v>0</v>
      </c>
    </row>
    <row r="26" spans="1:10" x14ac:dyDescent="0.3">
      <c r="I26" s="8" t="s">
        <v>90</v>
      </c>
      <c r="J26">
        <f t="shared" si="7"/>
        <v>0</v>
      </c>
    </row>
    <row r="27" spans="1:10" x14ac:dyDescent="0.3">
      <c r="I27" s="8" t="s">
        <v>91</v>
      </c>
      <c r="J27">
        <f t="shared" si="7"/>
        <v>0</v>
      </c>
    </row>
    <row r="28" spans="1:10" x14ac:dyDescent="0.3">
      <c r="I28" s="8" t="s">
        <v>92</v>
      </c>
      <c r="J28">
        <f t="shared" si="7"/>
        <v>0</v>
      </c>
    </row>
    <row r="29" spans="1:10" x14ac:dyDescent="0.3">
      <c r="I29" s="9"/>
      <c r="J29">
        <f t="shared" si="7"/>
        <v>0</v>
      </c>
    </row>
    <row r="30" spans="1:10" x14ac:dyDescent="0.3">
      <c r="I30" s="9" t="s">
        <v>93</v>
      </c>
      <c r="J30">
        <f t="shared" si="7"/>
        <v>0</v>
      </c>
    </row>
    <row r="31" spans="1:10" x14ac:dyDescent="0.3">
      <c r="I31" s="9" t="s">
        <v>94</v>
      </c>
      <c r="J31">
        <f t="shared" si="7"/>
        <v>0</v>
      </c>
    </row>
    <row r="32" spans="1:10" x14ac:dyDescent="0.3">
      <c r="I32" s="9" t="s">
        <v>95</v>
      </c>
      <c r="J32">
        <f t="shared" si="7"/>
        <v>0</v>
      </c>
    </row>
    <row r="33" spans="9:10" x14ac:dyDescent="0.3">
      <c r="I33" s="9" t="s">
        <v>96</v>
      </c>
      <c r="J33">
        <f t="shared" si="7"/>
        <v>0</v>
      </c>
    </row>
    <row r="34" spans="9:10" x14ac:dyDescent="0.3">
      <c r="I34" s="9" t="s">
        <v>97</v>
      </c>
      <c r="J34">
        <f t="shared" si="7"/>
        <v>0</v>
      </c>
    </row>
    <row r="35" spans="9:10" x14ac:dyDescent="0.3">
      <c r="I35" s="9" t="s">
        <v>98</v>
      </c>
      <c r="J35">
        <f t="shared" si="7"/>
        <v>0</v>
      </c>
    </row>
    <row r="36" spans="9:10" x14ac:dyDescent="0.3">
      <c r="I36" s="8"/>
      <c r="J36">
        <f t="shared" si="7"/>
        <v>0</v>
      </c>
    </row>
    <row r="37" spans="9:10" x14ac:dyDescent="0.3">
      <c r="I37" s="8" t="s">
        <v>44</v>
      </c>
      <c r="J37">
        <f t="shared" si="7"/>
        <v>0</v>
      </c>
    </row>
  </sheetData>
  <dataValidations count="1">
    <dataValidation type="list" allowBlank="1" showInputMessage="1" showErrorMessage="1" sqref="E2:E4 E6:E18" xr:uid="{F0F37AA9-E97F-4861-8DDA-AC5E0C366DF0}">
      <formula1>INDIRECT($D2)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D342C-79DA-4852-874A-4EED963CADB7}">
  <dimension ref="A1:P37"/>
  <sheetViews>
    <sheetView topLeftCell="E1" workbookViewId="0">
      <pane ySplit="1" topLeftCell="A20" activePane="bottomLeft" state="frozen"/>
      <selection pane="bottomLeft" activeCell="I11" sqref="I11:J37"/>
    </sheetView>
  </sheetViews>
  <sheetFormatPr defaultRowHeight="14.4" x14ac:dyDescent="0.3"/>
  <cols>
    <col min="3" max="3" width="27.44140625" customWidth="1"/>
    <col min="4" max="6" width="13.21875" customWidth="1"/>
    <col min="9" max="9" width="18" customWidth="1"/>
    <col min="10" max="10" width="20.88671875" customWidth="1"/>
    <col min="11" max="11" width="13.33203125" customWidth="1"/>
    <col min="12" max="12" width="11.77734375" customWidth="1"/>
    <col min="13" max="13" width="10.88671875" customWidth="1"/>
    <col min="14" max="14" width="11.88671875" customWidth="1"/>
  </cols>
  <sheetData>
    <row r="1" spans="1:16" ht="27.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I1" s="2" t="s">
        <v>73</v>
      </c>
    </row>
    <row r="2" spans="1:16" x14ac:dyDescent="0.3">
      <c r="A2" s="3">
        <v>1</v>
      </c>
      <c r="B2" s="3">
        <v>5.2</v>
      </c>
      <c r="C2" s="4" t="s">
        <v>33</v>
      </c>
      <c r="D2" s="3" t="s">
        <v>7</v>
      </c>
      <c r="E2" s="3" t="s">
        <v>20</v>
      </c>
      <c r="F2" s="3" t="s">
        <v>9</v>
      </c>
      <c r="I2" s="5" t="s">
        <v>74</v>
      </c>
      <c r="J2" s="5" t="s">
        <v>75</v>
      </c>
      <c r="K2" s="5" t="s">
        <v>76</v>
      </c>
      <c r="L2" s="5" t="s">
        <v>77</v>
      </c>
      <c r="M2" s="5" t="s">
        <v>78</v>
      </c>
      <c r="N2" s="5" t="s">
        <v>79</v>
      </c>
      <c r="O2" s="5" t="s">
        <v>80</v>
      </c>
      <c r="P2" s="5"/>
    </row>
    <row r="3" spans="1:16" x14ac:dyDescent="0.3">
      <c r="A3" s="3">
        <v>9</v>
      </c>
      <c r="B3" s="3">
        <v>7.2</v>
      </c>
      <c r="C3" s="3" t="s">
        <v>34</v>
      </c>
      <c r="D3" s="3" t="s">
        <v>7</v>
      </c>
      <c r="E3" s="3" t="s">
        <v>15</v>
      </c>
      <c r="F3" s="3" t="s">
        <v>16</v>
      </c>
      <c r="I3" t="s">
        <v>7</v>
      </c>
      <c r="J3">
        <f>COUNTIF($D:$D,$I3)</f>
        <v>13</v>
      </c>
      <c r="K3">
        <f>COUNTIFS($D:$D,$I3,$F:$F,"Neutral")</f>
        <v>3</v>
      </c>
      <c r="L3">
        <f>COUNTIFS($D:$D,$I3,$F:$F,"Minor")</f>
        <v>3</v>
      </c>
      <c r="M3">
        <f>COUNTIFS($D:$D,$I3,$F:$F,"Major")</f>
        <v>7</v>
      </c>
      <c r="N3">
        <f>COUNTIFS($D:$D,$I3,$F:$F,"Critical")</f>
        <v>0</v>
      </c>
      <c r="O3">
        <f>K3*0+L3*1+M3*5+N3*10</f>
        <v>38</v>
      </c>
    </row>
    <row r="4" spans="1:16" x14ac:dyDescent="0.3">
      <c r="A4" s="3">
        <v>17</v>
      </c>
      <c r="B4" s="3">
        <v>9.1999999999999993</v>
      </c>
      <c r="C4" s="3" t="s">
        <v>35</v>
      </c>
      <c r="D4" s="3" t="s">
        <v>17</v>
      </c>
      <c r="E4" s="3" t="s">
        <v>18</v>
      </c>
      <c r="F4" s="3" t="s">
        <v>16</v>
      </c>
      <c r="I4" t="s">
        <v>17</v>
      </c>
      <c r="J4">
        <f t="shared" ref="J4:J8" si="0">COUNTIF($D:$D,$I4)</f>
        <v>11</v>
      </c>
      <c r="K4">
        <f t="shared" ref="K4:K8" si="1">COUNTIFS($D:$D,$I4,$F:$F,"Neutral")</f>
        <v>0</v>
      </c>
      <c r="L4">
        <f t="shared" ref="L4:L8" si="2">COUNTIFS($D:$D,$I4,$F:$F,"Minor")</f>
        <v>6</v>
      </c>
      <c r="M4">
        <f t="shared" ref="M4:M8" si="3">COUNTIFS($D:$D,$I4,$F:$F,"Major")</f>
        <v>5</v>
      </c>
      <c r="N4">
        <f t="shared" ref="N4:N8" si="4">COUNTIFS($D:$D,$I4,$F:$F,"Critical")</f>
        <v>0</v>
      </c>
      <c r="O4">
        <f t="shared" ref="O4:O8" si="5">K4*0+L4*1+M4*5+N4*10</f>
        <v>31</v>
      </c>
    </row>
    <row r="5" spans="1:16" x14ac:dyDescent="0.3">
      <c r="A5" s="3">
        <v>18</v>
      </c>
      <c r="B5" s="3">
        <v>9.1999999999999993</v>
      </c>
      <c r="C5" s="3" t="s">
        <v>27</v>
      </c>
      <c r="D5" s="3" t="s">
        <v>17</v>
      </c>
      <c r="E5" s="3" t="s">
        <v>28</v>
      </c>
      <c r="F5" s="3" t="s">
        <v>9</v>
      </c>
      <c r="I5" t="s">
        <v>81</v>
      </c>
      <c r="J5">
        <f t="shared" si="0"/>
        <v>0</v>
      </c>
      <c r="K5">
        <f t="shared" si="1"/>
        <v>0</v>
      </c>
      <c r="L5">
        <f t="shared" si="2"/>
        <v>0</v>
      </c>
      <c r="M5">
        <f t="shared" si="3"/>
        <v>0</v>
      </c>
      <c r="N5">
        <f t="shared" si="4"/>
        <v>0</v>
      </c>
      <c r="O5">
        <f t="shared" si="5"/>
        <v>0</v>
      </c>
    </row>
    <row r="6" spans="1:16" x14ac:dyDescent="0.3">
      <c r="A6" s="3">
        <v>25</v>
      </c>
      <c r="B6" s="3">
        <v>12.2</v>
      </c>
      <c r="C6" s="3" t="s">
        <v>36</v>
      </c>
      <c r="D6" s="3" t="s">
        <v>7</v>
      </c>
      <c r="E6" s="3" t="s">
        <v>15</v>
      </c>
      <c r="F6" s="3" t="s">
        <v>16</v>
      </c>
      <c r="I6" t="s">
        <v>85</v>
      </c>
      <c r="J6">
        <f t="shared" si="0"/>
        <v>0</v>
      </c>
      <c r="K6">
        <f t="shared" si="1"/>
        <v>0</v>
      </c>
      <c r="L6">
        <f t="shared" si="2"/>
        <v>0</v>
      </c>
      <c r="M6">
        <f t="shared" si="3"/>
        <v>0</v>
      </c>
      <c r="N6">
        <f t="shared" si="4"/>
        <v>0</v>
      </c>
      <c r="O6">
        <f t="shared" si="5"/>
        <v>0</v>
      </c>
    </row>
    <row r="7" spans="1:16" x14ac:dyDescent="0.3">
      <c r="A7" s="3">
        <v>27</v>
      </c>
      <c r="B7" s="3">
        <v>17.2</v>
      </c>
      <c r="C7" s="3" t="s">
        <v>37</v>
      </c>
      <c r="D7" s="3" t="s">
        <v>7</v>
      </c>
      <c r="E7" s="3" t="s">
        <v>15</v>
      </c>
      <c r="F7" s="3" t="s">
        <v>16</v>
      </c>
      <c r="I7" t="s">
        <v>43</v>
      </c>
      <c r="J7">
        <f t="shared" si="0"/>
        <v>1</v>
      </c>
      <c r="K7">
        <f>COUNTIFS($D:$D,$I7,$F:$F,"Neutral")</f>
        <v>0</v>
      </c>
      <c r="L7">
        <f t="shared" si="2"/>
        <v>0</v>
      </c>
      <c r="M7">
        <f t="shared" si="3"/>
        <v>1</v>
      </c>
      <c r="N7">
        <f t="shared" si="4"/>
        <v>0</v>
      </c>
      <c r="O7">
        <f t="shared" si="5"/>
        <v>5</v>
      </c>
    </row>
    <row r="8" spans="1:16" x14ac:dyDescent="0.3">
      <c r="A8" s="3">
        <v>33</v>
      </c>
      <c r="B8" s="3">
        <v>18.2</v>
      </c>
      <c r="C8" s="3" t="s">
        <v>38</v>
      </c>
      <c r="D8" s="3" t="s">
        <v>7</v>
      </c>
      <c r="E8" s="3" t="s">
        <v>15</v>
      </c>
      <c r="F8" s="3" t="s">
        <v>16</v>
      </c>
      <c r="I8" t="s">
        <v>82</v>
      </c>
      <c r="J8">
        <f t="shared" si="0"/>
        <v>0</v>
      </c>
      <c r="K8">
        <f t="shared" si="1"/>
        <v>0</v>
      </c>
      <c r="L8">
        <f t="shared" si="2"/>
        <v>0</v>
      </c>
      <c r="M8">
        <f t="shared" si="3"/>
        <v>0</v>
      </c>
      <c r="N8">
        <f t="shared" si="4"/>
        <v>0</v>
      </c>
      <c r="O8">
        <f t="shared" si="5"/>
        <v>0</v>
      </c>
      <c r="P8" t="s">
        <v>84</v>
      </c>
    </row>
    <row r="9" spans="1:16" x14ac:dyDescent="0.3">
      <c r="A9" s="3">
        <v>38</v>
      </c>
      <c r="B9" s="3">
        <v>19.2</v>
      </c>
      <c r="C9" s="3" t="s">
        <v>19</v>
      </c>
      <c r="D9" s="3" t="s">
        <v>7</v>
      </c>
      <c r="E9" s="3" t="s">
        <v>20</v>
      </c>
      <c r="F9" s="3" t="s">
        <v>9</v>
      </c>
      <c r="I9" s="6" t="s">
        <v>83</v>
      </c>
      <c r="J9" s="7">
        <f t="shared" ref="J9:O9" si="6">SUM(J3:J8)</f>
        <v>25</v>
      </c>
      <c r="K9" s="7">
        <f t="shared" si="6"/>
        <v>3</v>
      </c>
      <c r="L9" s="7">
        <f t="shared" si="6"/>
        <v>9</v>
      </c>
      <c r="M9" s="7">
        <f t="shared" si="6"/>
        <v>13</v>
      </c>
      <c r="N9" s="7">
        <f t="shared" si="6"/>
        <v>0</v>
      </c>
      <c r="O9" s="7">
        <f t="shared" si="6"/>
        <v>74</v>
      </c>
    </row>
    <row r="10" spans="1:16" x14ac:dyDescent="0.3">
      <c r="A10" s="3">
        <v>39</v>
      </c>
      <c r="B10" s="3">
        <v>24.2</v>
      </c>
      <c r="C10" s="3" t="s">
        <v>39</v>
      </c>
      <c r="D10" s="3" t="s">
        <v>7</v>
      </c>
      <c r="E10" s="3" t="s">
        <v>8</v>
      </c>
      <c r="F10" s="3" t="s">
        <v>13</v>
      </c>
    </row>
    <row r="11" spans="1:16" x14ac:dyDescent="0.3">
      <c r="A11" s="3">
        <v>41</v>
      </c>
      <c r="B11" s="3">
        <v>26.2</v>
      </c>
      <c r="C11" s="3" t="s">
        <v>40</v>
      </c>
      <c r="D11" s="3" t="s">
        <v>7</v>
      </c>
      <c r="E11" s="3" t="s">
        <v>8</v>
      </c>
      <c r="F11" s="3" t="s">
        <v>13</v>
      </c>
      <c r="I11" s="8" t="s">
        <v>8</v>
      </c>
      <c r="J11">
        <f>COUNTIF($E:$E,$I11)</f>
        <v>2</v>
      </c>
    </row>
    <row r="12" spans="1:16" x14ac:dyDescent="0.3">
      <c r="A12" s="3">
        <v>48</v>
      </c>
      <c r="B12" s="3">
        <v>30.2</v>
      </c>
      <c r="C12" s="3" t="s">
        <v>41</v>
      </c>
      <c r="D12" s="3" t="s">
        <v>7</v>
      </c>
      <c r="E12" s="3" t="s">
        <v>15</v>
      </c>
      <c r="F12" s="3" t="s">
        <v>9</v>
      </c>
      <c r="I12" s="8" t="s">
        <v>20</v>
      </c>
      <c r="J12">
        <f t="shared" ref="J12:J37" si="7">COUNTIF($E:$E,$I12)</f>
        <v>2</v>
      </c>
    </row>
    <row r="13" spans="1:16" ht="27.6" x14ac:dyDescent="0.3">
      <c r="A13" s="3">
        <v>52</v>
      </c>
      <c r="B13" s="3">
        <v>38.200000000000003</v>
      </c>
      <c r="C13" s="3" t="s">
        <v>42</v>
      </c>
      <c r="D13" s="3" t="s">
        <v>43</v>
      </c>
      <c r="E13" s="3" t="s">
        <v>44</v>
      </c>
      <c r="F13" s="3" t="s">
        <v>16</v>
      </c>
      <c r="I13" s="8" t="s">
        <v>15</v>
      </c>
      <c r="J13">
        <f t="shared" si="7"/>
        <v>8</v>
      </c>
    </row>
    <row r="14" spans="1:16" x14ac:dyDescent="0.3">
      <c r="A14" s="3">
        <v>55</v>
      </c>
      <c r="B14" s="3">
        <v>43.2</v>
      </c>
      <c r="C14" s="3" t="s">
        <v>45</v>
      </c>
      <c r="D14" s="3" t="s">
        <v>7</v>
      </c>
      <c r="E14" s="3" t="s">
        <v>15</v>
      </c>
      <c r="F14" s="3" t="s">
        <v>16</v>
      </c>
      <c r="I14" s="8" t="s">
        <v>11</v>
      </c>
      <c r="J14">
        <f t="shared" si="7"/>
        <v>0</v>
      </c>
    </row>
    <row r="15" spans="1:16" x14ac:dyDescent="0.3">
      <c r="A15" s="3">
        <v>56</v>
      </c>
      <c r="B15" s="3">
        <v>43.2</v>
      </c>
      <c r="C15" s="3" t="s">
        <v>45</v>
      </c>
      <c r="D15" s="3" t="s">
        <v>17</v>
      </c>
      <c r="E15" s="3" t="s">
        <v>18</v>
      </c>
      <c r="F15" s="3" t="s">
        <v>16</v>
      </c>
      <c r="I15" s="8" t="s">
        <v>87</v>
      </c>
      <c r="J15">
        <f t="shared" si="7"/>
        <v>0</v>
      </c>
    </row>
    <row r="16" spans="1:16" ht="27.6" x14ac:dyDescent="0.3">
      <c r="A16" s="3">
        <v>59</v>
      </c>
      <c r="B16" s="3">
        <v>46.2</v>
      </c>
      <c r="C16" s="3" t="s">
        <v>24</v>
      </c>
      <c r="D16" s="3" t="s">
        <v>7</v>
      </c>
      <c r="E16" s="3" t="s">
        <v>25</v>
      </c>
      <c r="F16" s="3" t="s">
        <v>13</v>
      </c>
      <c r="I16" s="8" t="s">
        <v>25</v>
      </c>
      <c r="J16">
        <f t="shared" si="7"/>
        <v>1</v>
      </c>
    </row>
    <row r="17" spans="1:10" x14ac:dyDescent="0.3">
      <c r="A17" s="3">
        <v>71</v>
      </c>
      <c r="B17" s="3">
        <v>69.2</v>
      </c>
      <c r="C17" s="3" t="s">
        <v>46</v>
      </c>
      <c r="D17" s="3" t="s">
        <v>7</v>
      </c>
      <c r="E17" s="3" t="s">
        <v>15</v>
      </c>
      <c r="F17" s="3" t="s">
        <v>16</v>
      </c>
      <c r="I17" s="9"/>
      <c r="J17">
        <f t="shared" si="7"/>
        <v>0</v>
      </c>
    </row>
    <row r="18" spans="1:10" ht="27.6" x14ac:dyDescent="0.3">
      <c r="A18" s="3">
        <v>73</v>
      </c>
      <c r="B18" s="3">
        <v>75.2</v>
      </c>
      <c r="C18" s="3" t="s">
        <v>47</v>
      </c>
      <c r="D18" s="3" t="s">
        <v>17</v>
      </c>
      <c r="E18" s="3" t="s">
        <v>22</v>
      </c>
      <c r="F18" s="3" t="s">
        <v>16</v>
      </c>
      <c r="I18" s="9" t="s">
        <v>28</v>
      </c>
      <c r="J18">
        <f t="shared" si="7"/>
        <v>6</v>
      </c>
    </row>
    <row r="19" spans="1:10" x14ac:dyDescent="0.3">
      <c r="A19" s="3">
        <v>74</v>
      </c>
      <c r="B19" s="3">
        <v>75.2</v>
      </c>
      <c r="C19" s="3" t="s">
        <v>27</v>
      </c>
      <c r="D19" s="3" t="s">
        <v>17</v>
      </c>
      <c r="E19" s="3" t="s">
        <v>28</v>
      </c>
      <c r="F19" s="3" t="s">
        <v>9</v>
      </c>
      <c r="I19" s="9" t="s">
        <v>61</v>
      </c>
      <c r="J19">
        <f t="shared" si="7"/>
        <v>0</v>
      </c>
    </row>
    <row r="20" spans="1:10" x14ac:dyDescent="0.3">
      <c r="A20" s="3">
        <v>82</v>
      </c>
      <c r="B20" s="3">
        <v>79.2</v>
      </c>
      <c r="C20" s="3" t="s">
        <v>48</v>
      </c>
      <c r="D20" s="3" t="s">
        <v>7</v>
      </c>
      <c r="E20" s="3" t="s">
        <v>15</v>
      </c>
      <c r="F20" s="3" t="s">
        <v>16</v>
      </c>
      <c r="I20" s="9" t="s">
        <v>22</v>
      </c>
      <c r="J20">
        <f t="shared" si="7"/>
        <v>1</v>
      </c>
    </row>
    <row r="21" spans="1:10" x14ac:dyDescent="0.3">
      <c r="A21" s="3">
        <v>83</v>
      </c>
      <c r="B21" s="3">
        <v>79.2</v>
      </c>
      <c r="C21" s="3" t="s">
        <v>27</v>
      </c>
      <c r="D21" s="3" t="s">
        <v>17</v>
      </c>
      <c r="E21" s="3" t="s">
        <v>28</v>
      </c>
      <c r="F21" s="3" t="s">
        <v>9</v>
      </c>
      <c r="I21" s="9" t="s">
        <v>51</v>
      </c>
      <c r="J21">
        <f t="shared" si="7"/>
        <v>1</v>
      </c>
    </row>
    <row r="22" spans="1:10" ht="41.4" x14ac:dyDescent="0.3">
      <c r="A22" s="3">
        <v>84</v>
      </c>
      <c r="B22" s="3">
        <v>79.2</v>
      </c>
      <c r="C22" s="3" t="s">
        <v>49</v>
      </c>
      <c r="D22" s="3" t="s">
        <v>17</v>
      </c>
      <c r="E22" s="3" t="s">
        <v>18</v>
      </c>
      <c r="F22" s="3" t="s">
        <v>16</v>
      </c>
      <c r="I22" s="9" t="s">
        <v>18</v>
      </c>
      <c r="J22">
        <f t="shared" si="7"/>
        <v>3</v>
      </c>
    </row>
    <row r="23" spans="1:10" x14ac:dyDescent="0.3">
      <c r="A23" s="3">
        <v>89</v>
      </c>
      <c r="B23" s="3">
        <v>83.2</v>
      </c>
      <c r="C23" s="3" t="s">
        <v>27</v>
      </c>
      <c r="D23" s="3" t="s">
        <v>17</v>
      </c>
      <c r="E23" s="3" t="s">
        <v>28</v>
      </c>
      <c r="F23" s="3" t="s">
        <v>9</v>
      </c>
      <c r="I23" s="9" t="s">
        <v>88</v>
      </c>
      <c r="J23">
        <f t="shared" si="7"/>
        <v>0</v>
      </c>
    </row>
    <row r="24" spans="1:10" x14ac:dyDescent="0.3">
      <c r="A24" s="3">
        <v>93</v>
      </c>
      <c r="B24" s="3">
        <v>86.2</v>
      </c>
      <c r="C24" s="3" t="s">
        <v>27</v>
      </c>
      <c r="D24" s="3" t="s">
        <v>17</v>
      </c>
      <c r="E24" s="3" t="s">
        <v>28</v>
      </c>
      <c r="F24" s="3" t="s">
        <v>9</v>
      </c>
      <c r="I24" s="9" t="s">
        <v>89</v>
      </c>
      <c r="J24">
        <f t="shared" si="7"/>
        <v>0</v>
      </c>
    </row>
    <row r="25" spans="1:10" x14ac:dyDescent="0.3">
      <c r="A25" s="3">
        <v>99</v>
      </c>
      <c r="B25" s="3">
        <v>90.2</v>
      </c>
      <c r="C25" s="3" t="s">
        <v>27</v>
      </c>
      <c r="D25" s="3" t="s">
        <v>17</v>
      </c>
      <c r="E25" s="3" t="s">
        <v>28</v>
      </c>
      <c r="F25" s="3" t="s">
        <v>9</v>
      </c>
      <c r="I25" s="8"/>
      <c r="J25">
        <f t="shared" si="7"/>
        <v>0</v>
      </c>
    </row>
    <row r="26" spans="1:10" ht="27.6" x14ac:dyDescent="0.3">
      <c r="A26" s="3">
        <v>106</v>
      </c>
      <c r="B26" s="3">
        <v>97.2</v>
      </c>
      <c r="C26" s="3" t="s">
        <v>50</v>
      </c>
      <c r="D26" s="3" t="s">
        <v>17</v>
      </c>
      <c r="E26" s="3" t="s">
        <v>51</v>
      </c>
      <c r="F26" s="3" t="s">
        <v>16</v>
      </c>
      <c r="I26" s="8" t="s">
        <v>90</v>
      </c>
      <c r="J26">
        <f t="shared" si="7"/>
        <v>0</v>
      </c>
    </row>
    <row r="27" spans="1:10" x14ac:dyDescent="0.3">
      <c r="I27" s="8" t="s">
        <v>91</v>
      </c>
      <c r="J27">
        <f t="shared" si="7"/>
        <v>0</v>
      </c>
    </row>
    <row r="28" spans="1:10" x14ac:dyDescent="0.3">
      <c r="I28" s="8" t="s">
        <v>92</v>
      </c>
      <c r="J28">
        <f t="shared" si="7"/>
        <v>0</v>
      </c>
    </row>
    <row r="29" spans="1:10" x14ac:dyDescent="0.3">
      <c r="I29" s="9"/>
      <c r="J29">
        <f t="shared" si="7"/>
        <v>0</v>
      </c>
    </row>
    <row r="30" spans="1:10" x14ac:dyDescent="0.3">
      <c r="I30" s="9" t="s">
        <v>93</v>
      </c>
      <c r="J30">
        <f t="shared" si="7"/>
        <v>0</v>
      </c>
    </row>
    <row r="31" spans="1:10" x14ac:dyDescent="0.3">
      <c r="I31" s="9" t="s">
        <v>94</v>
      </c>
      <c r="J31">
        <f t="shared" si="7"/>
        <v>0</v>
      </c>
    </row>
    <row r="32" spans="1:10" x14ac:dyDescent="0.3">
      <c r="I32" s="9" t="s">
        <v>95</v>
      </c>
      <c r="J32">
        <f t="shared" si="7"/>
        <v>0</v>
      </c>
    </row>
    <row r="33" spans="9:10" x14ac:dyDescent="0.3">
      <c r="I33" s="9" t="s">
        <v>96</v>
      </c>
      <c r="J33">
        <f t="shared" si="7"/>
        <v>0</v>
      </c>
    </row>
    <row r="34" spans="9:10" x14ac:dyDescent="0.3">
      <c r="I34" s="9" t="s">
        <v>97</v>
      </c>
      <c r="J34">
        <f t="shared" si="7"/>
        <v>0</v>
      </c>
    </row>
    <row r="35" spans="9:10" x14ac:dyDescent="0.3">
      <c r="I35" s="9" t="s">
        <v>98</v>
      </c>
      <c r="J35">
        <f t="shared" si="7"/>
        <v>0</v>
      </c>
    </row>
    <row r="36" spans="9:10" x14ac:dyDescent="0.3">
      <c r="I36" s="8"/>
      <c r="J36">
        <f t="shared" si="7"/>
        <v>0</v>
      </c>
    </row>
    <row r="37" spans="9:10" x14ac:dyDescent="0.3">
      <c r="I37" s="8" t="s">
        <v>44</v>
      </c>
      <c r="J37">
        <f t="shared" si="7"/>
        <v>1</v>
      </c>
    </row>
  </sheetData>
  <dataValidations count="1">
    <dataValidation type="list" allowBlank="1" showInputMessage="1" showErrorMessage="1" sqref="E2:E26" xr:uid="{2AAEA115-3D15-4906-9B18-FF1F0C4B9382}">
      <formula1>INDIRECT($D2)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623A3-ACF2-47FF-B64B-ECAFC9466A5F}">
  <dimension ref="A1:O37"/>
  <sheetViews>
    <sheetView topLeftCell="D1" workbookViewId="0">
      <pane ySplit="1" topLeftCell="A5" activePane="bottomLeft" state="frozen"/>
      <selection pane="bottomLeft" activeCell="J37" sqref="I11:J37"/>
    </sheetView>
  </sheetViews>
  <sheetFormatPr defaultRowHeight="14.4" x14ac:dyDescent="0.3"/>
  <cols>
    <col min="3" max="3" width="32.21875" customWidth="1"/>
    <col min="4" max="6" width="16" customWidth="1"/>
  </cols>
  <sheetData>
    <row r="1" spans="1:15" ht="27.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I1" s="2" t="s">
        <v>73</v>
      </c>
    </row>
    <row r="2" spans="1:15" x14ac:dyDescent="0.3">
      <c r="A2" s="3">
        <v>2</v>
      </c>
      <c r="B2" s="3">
        <v>5.3</v>
      </c>
      <c r="C2" s="4" t="s">
        <v>33</v>
      </c>
      <c r="D2" s="3" t="s">
        <v>7</v>
      </c>
      <c r="E2" s="3" t="s">
        <v>20</v>
      </c>
      <c r="F2" s="3" t="s">
        <v>9</v>
      </c>
      <c r="I2" s="5" t="s">
        <v>74</v>
      </c>
      <c r="J2" s="5" t="s">
        <v>75</v>
      </c>
      <c r="K2" s="5" t="s">
        <v>76</v>
      </c>
      <c r="L2" s="5" t="s">
        <v>77</v>
      </c>
      <c r="M2" s="5" t="s">
        <v>78</v>
      </c>
      <c r="N2" s="5" t="s">
        <v>79</v>
      </c>
      <c r="O2" s="5" t="s">
        <v>80</v>
      </c>
    </row>
    <row r="3" spans="1:15" x14ac:dyDescent="0.3">
      <c r="A3" s="3">
        <v>10</v>
      </c>
      <c r="B3" s="3">
        <v>7.3</v>
      </c>
      <c r="C3" s="3" t="s">
        <v>52</v>
      </c>
      <c r="D3" s="3" t="s">
        <v>7</v>
      </c>
      <c r="E3" s="3" t="s">
        <v>8</v>
      </c>
      <c r="F3" s="3" t="s">
        <v>13</v>
      </c>
      <c r="I3" t="s">
        <v>7</v>
      </c>
      <c r="J3">
        <f>COUNTIF($D:$D,$I3)</f>
        <v>10</v>
      </c>
      <c r="K3">
        <f>COUNTIFS($D:$D,$I3,$F:$F,"Neutral")</f>
        <v>4</v>
      </c>
      <c r="L3">
        <f>COUNTIFS($D:$D,$I3,$F:$F,"Minor")</f>
        <v>2</v>
      </c>
      <c r="M3">
        <f>COUNTIFS($D:$D,$I3,$F:$F,"Major")</f>
        <v>4</v>
      </c>
      <c r="N3">
        <f>COUNTIFS($D:$D,$I3,$F:$F,"Critical")</f>
        <v>0</v>
      </c>
      <c r="O3">
        <f>K3*0+L3*1+M3*5+N3*10</f>
        <v>22</v>
      </c>
    </row>
    <row r="4" spans="1:15" x14ac:dyDescent="0.3">
      <c r="A4" s="3">
        <v>11</v>
      </c>
      <c r="B4" s="3">
        <v>7.3</v>
      </c>
      <c r="C4" s="3" t="s">
        <v>53</v>
      </c>
      <c r="D4" s="3" t="s">
        <v>7</v>
      </c>
      <c r="E4" s="3" t="s">
        <v>11</v>
      </c>
      <c r="F4" s="3" t="s">
        <v>13</v>
      </c>
      <c r="I4" t="s">
        <v>17</v>
      </c>
      <c r="J4">
        <f t="shared" ref="J4:J8" si="0">COUNTIF($D:$D,$I4)</f>
        <v>7</v>
      </c>
      <c r="K4">
        <f t="shared" ref="K4:K8" si="1">COUNTIFS($D:$D,$I4,$F:$F,"Neutral")</f>
        <v>0</v>
      </c>
      <c r="L4">
        <f t="shared" ref="L4:L8" si="2">COUNTIFS($D:$D,$I4,$F:$F,"Minor")</f>
        <v>6</v>
      </c>
      <c r="M4">
        <f t="shared" ref="M4:M8" si="3">COUNTIFS($D:$D,$I4,$F:$F,"Major")</f>
        <v>1</v>
      </c>
      <c r="N4">
        <f t="shared" ref="N4:N8" si="4">COUNTIFS($D:$D,$I4,$F:$F,"Critical")</f>
        <v>0</v>
      </c>
      <c r="O4">
        <f t="shared" ref="O4:O8" si="5">K4*0+L4*1+M4*5+N4*10</f>
        <v>11</v>
      </c>
    </row>
    <row r="5" spans="1:15" x14ac:dyDescent="0.3">
      <c r="A5" s="3">
        <v>19</v>
      </c>
      <c r="B5" s="3">
        <v>9.3000000000000007</v>
      </c>
      <c r="C5" s="3" t="s">
        <v>54</v>
      </c>
      <c r="D5" s="3" t="s">
        <v>17</v>
      </c>
      <c r="E5" s="3" t="s">
        <v>18</v>
      </c>
      <c r="F5" s="3" t="s">
        <v>16</v>
      </c>
      <c r="I5" t="s">
        <v>81</v>
      </c>
      <c r="J5">
        <f t="shared" si="0"/>
        <v>0</v>
      </c>
      <c r="K5">
        <f t="shared" si="1"/>
        <v>0</v>
      </c>
      <c r="L5">
        <f t="shared" si="2"/>
        <v>0</v>
      </c>
      <c r="M5">
        <f t="shared" si="3"/>
        <v>0</v>
      </c>
      <c r="N5">
        <f t="shared" si="4"/>
        <v>0</v>
      </c>
      <c r="O5">
        <f t="shared" si="5"/>
        <v>0</v>
      </c>
    </row>
    <row r="6" spans="1:15" x14ac:dyDescent="0.3">
      <c r="A6" s="3">
        <v>20</v>
      </c>
      <c r="B6" s="3">
        <v>9.3000000000000007</v>
      </c>
      <c r="C6" s="3" t="s">
        <v>27</v>
      </c>
      <c r="D6" s="3" t="s">
        <v>17</v>
      </c>
      <c r="E6" s="3" t="s">
        <v>28</v>
      </c>
      <c r="F6" s="3" t="s">
        <v>9</v>
      </c>
      <c r="I6" t="s">
        <v>85</v>
      </c>
      <c r="J6">
        <f t="shared" si="0"/>
        <v>0</v>
      </c>
      <c r="K6">
        <f t="shared" si="1"/>
        <v>0</v>
      </c>
      <c r="L6">
        <f t="shared" si="2"/>
        <v>0</v>
      </c>
      <c r="M6">
        <f t="shared" si="3"/>
        <v>0</v>
      </c>
      <c r="N6">
        <f t="shared" si="4"/>
        <v>0</v>
      </c>
      <c r="O6">
        <f t="shared" si="5"/>
        <v>0</v>
      </c>
    </row>
    <row r="7" spans="1:15" x14ac:dyDescent="0.3">
      <c r="A7" s="3">
        <v>21</v>
      </c>
      <c r="B7" s="3">
        <v>9.3000000000000007</v>
      </c>
      <c r="C7" s="3" t="s">
        <v>55</v>
      </c>
      <c r="D7" s="3" t="s">
        <v>7</v>
      </c>
      <c r="E7" s="3" t="s">
        <v>25</v>
      </c>
      <c r="F7" s="3" t="s">
        <v>9</v>
      </c>
      <c r="I7" t="s">
        <v>43</v>
      </c>
      <c r="J7">
        <f t="shared" si="0"/>
        <v>1</v>
      </c>
      <c r="K7">
        <f>COUNTIFS($D:$D,$I7,$F:$F,"Neutral")</f>
        <v>0</v>
      </c>
      <c r="L7">
        <f t="shared" si="2"/>
        <v>0</v>
      </c>
      <c r="M7">
        <f t="shared" si="3"/>
        <v>1</v>
      </c>
      <c r="N7">
        <f t="shared" si="4"/>
        <v>0</v>
      </c>
      <c r="O7">
        <f t="shared" si="5"/>
        <v>5</v>
      </c>
    </row>
    <row r="8" spans="1:15" x14ac:dyDescent="0.3">
      <c r="A8" s="3">
        <v>34</v>
      </c>
      <c r="B8" s="3">
        <v>18.3</v>
      </c>
      <c r="C8" s="3" t="s">
        <v>38</v>
      </c>
      <c r="D8" s="3" t="s">
        <v>7</v>
      </c>
      <c r="E8" s="3" t="s">
        <v>15</v>
      </c>
      <c r="F8" s="3" t="s">
        <v>16</v>
      </c>
      <c r="I8" t="s">
        <v>82</v>
      </c>
      <c r="J8">
        <f t="shared" si="0"/>
        <v>0</v>
      </c>
      <c r="K8">
        <f t="shared" si="1"/>
        <v>0</v>
      </c>
      <c r="L8">
        <f t="shared" si="2"/>
        <v>0</v>
      </c>
      <c r="M8">
        <f t="shared" si="3"/>
        <v>0</v>
      </c>
      <c r="N8">
        <f t="shared" si="4"/>
        <v>0</v>
      </c>
      <c r="O8">
        <f t="shared" si="5"/>
        <v>0</v>
      </c>
    </row>
    <row r="9" spans="1:15" x14ac:dyDescent="0.3">
      <c r="A9" s="3">
        <v>40</v>
      </c>
      <c r="B9" s="3">
        <v>24.3</v>
      </c>
      <c r="C9" s="3" t="s">
        <v>56</v>
      </c>
      <c r="D9" s="3" t="s">
        <v>7</v>
      </c>
      <c r="E9" s="3" t="s">
        <v>8</v>
      </c>
      <c r="F9" s="3" t="s">
        <v>13</v>
      </c>
      <c r="I9" s="6" t="s">
        <v>83</v>
      </c>
      <c r="J9" s="7">
        <f t="shared" ref="J9:O9" si="6">SUM(J3:J8)</f>
        <v>18</v>
      </c>
      <c r="K9" s="7">
        <f t="shared" si="6"/>
        <v>4</v>
      </c>
      <c r="L9" s="7">
        <f t="shared" si="6"/>
        <v>8</v>
      </c>
      <c r="M9" s="7">
        <f t="shared" si="6"/>
        <v>6</v>
      </c>
      <c r="N9" s="7">
        <f t="shared" si="6"/>
        <v>0</v>
      </c>
      <c r="O9" s="7">
        <f t="shared" si="6"/>
        <v>38</v>
      </c>
    </row>
    <row r="10" spans="1:15" ht="27.6" x14ac:dyDescent="0.3">
      <c r="A10" s="3">
        <v>53</v>
      </c>
      <c r="B10" s="3">
        <v>38.299999999999997</v>
      </c>
      <c r="C10" s="3" t="s">
        <v>57</v>
      </c>
      <c r="D10" s="3" t="s">
        <v>43</v>
      </c>
      <c r="E10" s="3" t="s">
        <v>44</v>
      </c>
      <c r="F10" s="3" t="s">
        <v>16</v>
      </c>
    </row>
    <row r="11" spans="1:15" x14ac:dyDescent="0.3">
      <c r="A11" s="3">
        <v>60</v>
      </c>
      <c r="B11" s="3">
        <v>46.3</v>
      </c>
      <c r="C11" s="3" t="s">
        <v>24</v>
      </c>
      <c r="D11" s="3" t="s">
        <v>7</v>
      </c>
      <c r="E11" s="3" t="s">
        <v>25</v>
      </c>
      <c r="F11" s="3" t="s">
        <v>13</v>
      </c>
      <c r="I11" s="8" t="s">
        <v>8</v>
      </c>
      <c r="J11">
        <f>COUNTIF($E:$E,$I11)</f>
        <v>2</v>
      </c>
    </row>
    <row r="12" spans="1:15" x14ac:dyDescent="0.3">
      <c r="A12" s="3">
        <v>66</v>
      </c>
      <c r="B12" s="3">
        <v>63.3</v>
      </c>
      <c r="C12" s="3" t="s">
        <v>26</v>
      </c>
      <c r="D12" s="3" t="s">
        <v>7</v>
      </c>
      <c r="E12" s="3" t="s">
        <v>15</v>
      </c>
      <c r="F12" s="3" t="s">
        <v>16</v>
      </c>
      <c r="I12" s="8" t="s">
        <v>20</v>
      </c>
      <c r="J12">
        <f t="shared" ref="J12:J37" si="7">COUNTIF($E:$E,$I12)</f>
        <v>1</v>
      </c>
    </row>
    <row r="13" spans="1:15" x14ac:dyDescent="0.3">
      <c r="A13" s="3">
        <v>67</v>
      </c>
      <c r="B13" s="3">
        <v>63.3</v>
      </c>
      <c r="C13" s="3" t="s">
        <v>58</v>
      </c>
      <c r="D13" s="3" t="s">
        <v>7</v>
      </c>
      <c r="E13" s="3" t="s">
        <v>15</v>
      </c>
      <c r="F13" s="3" t="s">
        <v>16</v>
      </c>
      <c r="I13" s="8" t="s">
        <v>15</v>
      </c>
      <c r="J13">
        <f t="shared" si="7"/>
        <v>4</v>
      </c>
    </row>
    <row r="14" spans="1:15" x14ac:dyDescent="0.3">
      <c r="A14" s="3">
        <v>75</v>
      </c>
      <c r="B14" s="3">
        <v>75.3</v>
      </c>
      <c r="C14" s="3" t="s">
        <v>27</v>
      </c>
      <c r="D14" s="3" t="s">
        <v>17</v>
      </c>
      <c r="E14" s="3" t="s">
        <v>28</v>
      </c>
      <c r="F14" s="3" t="s">
        <v>9</v>
      </c>
      <c r="I14" s="8" t="s">
        <v>11</v>
      </c>
      <c r="J14">
        <f t="shared" si="7"/>
        <v>1</v>
      </c>
    </row>
    <row r="15" spans="1:15" x14ac:dyDescent="0.3">
      <c r="A15" s="3">
        <v>85</v>
      </c>
      <c r="B15" s="3">
        <v>79.3</v>
      </c>
      <c r="C15" s="3" t="s">
        <v>48</v>
      </c>
      <c r="D15" s="3" t="s">
        <v>7</v>
      </c>
      <c r="E15" s="3" t="s">
        <v>15</v>
      </c>
      <c r="F15" s="3" t="s">
        <v>16</v>
      </c>
      <c r="I15" s="8" t="s">
        <v>87</v>
      </c>
      <c r="J15">
        <f t="shared" si="7"/>
        <v>0</v>
      </c>
    </row>
    <row r="16" spans="1:15" x14ac:dyDescent="0.3">
      <c r="A16" s="3">
        <v>86</v>
      </c>
      <c r="B16" s="3">
        <v>79.3</v>
      </c>
      <c r="C16" s="3" t="s">
        <v>27</v>
      </c>
      <c r="D16" s="3" t="s">
        <v>17</v>
      </c>
      <c r="E16" s="3" t="s">
        <v>28</v>
      </c>
      <c r="F16" s="3" t="s">
        <v>9</v>
      </c>
      <c r="I16" s="8" t="s">
        <v>25</v>
      </c>
      <c r="J16">
        <f t="shared" si="7"/>
        <v>2</v>
      </c>
    </row>
    <row r="17" spans="1:10" x14ac:dyDescent="0.3">
      <c r="A17" s="3">
        <v>90</v>
      </c>
      <c r="B17" s="3">
        <v>83.3</v>
      </c>
      <c r="C17" s="3" t="s">
        <v>27</v>
      </c>
      <c r="D17" s="3" t="s">
        <v>17</v>
      </c>
      <c r="E17" s="3" t="s">
        <v>28</v>
      </c>
      <c r="F17" s="3" t="s">
        <v>9</v>
      </c>
      <c r="I17" s="9"/>
      <c r="J17">
        <f t="shared" si="7"/>
        <v>0</v>
      </c>
    </row>
    <row r="18" spans="1:10" x14ac:dyDescent="0.3">
      <c r="A18" s="3">
        <v>94</v>
      </c>
      <c r="B18" s="3">
        <v>86.3</v>
      </c>
      <c r="C18" s="3" t="s">
        <v>27</v>
      </c>
      <c r="D18" s="3" t="s">
        <v>17</v>
      </c>
      <c r="E18" s="3" t="s">
        <v>28</v>
      </c>
      <c r="F18" s="3" t="s">
        <v>9</v>
      </c>
      <c r="I18" s="9" t="s">
        <v>28</v>
      </c>
      <c r="J18">
        <f t="shared" si="7"/>
        <v>6</v>
      </c>
    </row>
    <row r="19" spans="1:10" x14ac:dyDescent="0.3">
      <c r="A19" s="3">
        <v>100</v>
      </c>
      <c r="B19" s="3">
        <v>90.3</v>
      </c>
      <c r="C19" s="3" t="s">
        <v>27</v>
      </c>
      <c r="D19" s="3" t="s">
        <v>17</v>
      </c>
      <c r="E19" s="3" t="s">
        <v>28</v>
      </c>
      <c r="F19" s="3" t="s">
        <v>9</v>
      </c>
      <c r="I19" s="9" t="s">
        <v>61</v>
      </c>
      <c r="J19">
        <f t="shared" si="7"/>
        <v>0</v>
      </c>
    </row>
    <row r="20" spans="1:10" x14ac:dyDescent="0.3">
      <c r="I20" s="9" t="s">
        <v>22</v>
      </c>
      <c r="J20">
        <f t="shared" si="7"/>
        <v>0</v>
      </c>
    </row>
    <row r="21" spans="1:10" x14ac:dyDescent="0.3">
      <c r="I21" s="9" t="s">
        <v>51</v>
      </c>
      <c r="J21">
        <f t="shared" si="7"/>
        <v>0</v>
      </c>
    </row>
    <row r="22" spans="1:10" x14ac:dyDescent="0.3">
      <c r="I22" s="9" t="s">
        <v>18</v>
      </c>
      <c r="J22">
        <f t="shared" si="7"/>
        <v>1</v>
      </c>
    </row>
    <row r="23" spans="1:10" x14ac:dyDescent="0.3">
      <c r="I23" s="9" t="s">
        <v>88</v>
      </c>
      <c r="J23">
        <f t="shared" si="7"/>
        <v>0</v>
      </c>
    </row>
    <row r="24" spans="1:10" x14ac:dyDescent="0.3">
      <c r="I24" s="9" t="s">
        <v>89</v>
      </c>
      <c r="J24">
        <f t="shared" si="7"/>
        <v>0</v>
      </c>
    </row>
    <row r="25" spans="1:10" x14ac:dyDescent="0.3">
      <c r="I25" s="8"/>
      <c r="J25">
        <f t="shared" si="7"/>
        <v>0</v>
      </c>
    </row>
    <row r="26" spans="1:10" x14ac:dyDescent="0.3">
      <c r="I26" s="8" t="s">
        <v>90</v>
      </c>
      <c r="J26">
        <f t="shared" si="7"/>
        <v>0</v>
      </c>
    </row>
    <row r="27" spans="1:10" x14ac:dyDescent="0.3">
      <c r="I27" s="8" t="s">
        <v>91</v>
      </c>
      <c r="J27">
        <f t="shared" si="7"/>
        <v>0</v>
      </c>
    </row>
    <row r="28" spans="1:10" x14ac:dyDescent="0.3">
      <c r="I28" s="8" t="s">
        <v>92</v>
      </c>
      <c r="J28">
        <f t="shared" si="7"/>
        <v>0</v>
      </c>
    </row>
    <row r="29" spans="1:10" x14ac:dyDescent="0.3">
      <c r="I29" s="9"/>
      <c r="J29">
        <f t="shared" si="7"/>
        <v>0</v>
      </c>
    </row>
    <row r="30" spans="1:10" x14ac:dyDescent="0.3">
      <c r="I30" s="9" t="s">
        <v>93</v>
      </c>
      <c r="J30">
        <f t="shared" si="7"/>
        <v>0</v>
      </c>
    </row>
    <row r="31" spans="1:10" x14ac:dyDescent="0.3">
      <c r="I31" s="9" t="s">
        <v>94</v>
      </c>
      <c r="J31">
        <f t="shared" si="7"/>
        <v>0</v>
      </c>
    </row>
    <row r="32" spans="1:10" x14ac:dyDescent="0.3">
      <c r="I32" s="9" t="s">
        <v>95</v>
      </c>
      <c r="J32">
        <f t="shared" si="7"/>
        <v>0</v>
      </c>
    </row>
    <row r="33" spans="9:10" x14ac:dyDescent="0.3">
      <c r="I33" s="9" t="s">
        <v>96</v>
      </c>
      <c r="J33">
        <f t="shared" si="7"/>
        <v>0</v>
      </c>
    </row>
    <row r="34" spans="9:10" x14ac:dyDescent="0.3">
      <c r="I34" s="9" t="s">
        <v>97</v>
      </c>
      <c r="J34">
        <f t="shared" si="7"/>
        <v>0</v>
      </c>
    </row>
    <row r="35" spans="9:10" x14ac:dyDescent="0.3">
      <c r="I35" s="9" t="s">
        <v>98</v>
      </c>
      <c r="J35">
        <f t="shared" si="7"/>
        <v>0</v>
      </c>
    </row>
    <row r="36" spans="9:10" x14ac:dyDescent="0.3">
      <c r="I36" s="8"/>
      <c r="J36">
        <f t="shared" si="7"/>
        <v>0</v>
      </c>
    </row>
    <row r="37" spans="9:10" x14ac:dyDescent="0.3">
      <c r="I37" s="8" t="s">
        <v>44</v>
      </c>
      <c r="J37">
        <f t="shared" si="7"/>
        <v>1</v>
      </c>
    </row>
  </sheetData>
  <dataValidations count="1">
    <dataValidation type="list" allowBlank="1" showInputMessage="1" showErrorMessage="1" sqref="E2:E19" xr:uid="{C2E60ACF-33F7-41EB-B0A1-243B3E17EF98}">
      <formula1>INDIRECT($D2)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A4B33-8224-4E4E-B8FB-AE1D6C642B35}">
  <dimension ref="A1:O37"/>
  <sheetViews>
    <sheetView tabSelected="1" topLeftCell="B1" workbookViewId="0">
      <pane ySplit="1" topLeftCell="A14" activePane="bottomLeft" state="frozen"/>
      <selection pane="bottomLeft" activeCell="O19" sqref="O19"/>
    </sheetView>
  </sheetViews>
  <sheetFormatPr defaultRowHeight="14.4" x14ac:dyDescent="0.3"/>
  <cols>
    <col min="2" max="2" width="12.88671875" customWidth="1"/>
    <col min="3" max="3" width="39" customWidth="1"/>
    <col min="4" max="6" width="13.6640625" customWidth="1"/>
    <col min="9" max="9" width="16.44140625" customWidth="1"/>
  </cols>
  <sheetData>
    <row r="1" spans="1:15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I1" s="2" t="s">
        <v>73</v>
      </c>
    </row>
    <row r="2" spans="1:15" ht="27.6" x14ac:dyDescent="0.3">
      <c r="A2" s="3">
        <v>3</v>
      </c>
      <c r="B2" s="3">
        <v>5.4</v>
      </c>
      <c r="C2" s="3" t="s">
        <v>59</v>
      </c>
      <c r="D2" s="3" t="s">
        <v>7</v>
      </c>
      <c r="E2" s="3" t="s">
        <v>11</v>
      </c>
      <c r="F2" s="3" t="s">
        <v>13</v>
      </c>
      <c r="I2" s="5" t="s">
        <v>74</v>
      </c>
      <c r="J2" s="5" t="s">
        <v>75</v>
      </c>
      <c r="K2" s="5" t="s">
        <v>76</v>
      </c>
      <c r="L2" s="5" t="s">
        <v>77</v>
      </c>
      <c r="M2" s="5" t="s">
        <v>78</v>
      </c>
      <c r="N2" s="5" t="s">
        <v>79</v>
      </c>
      <c r="O2" s="5" t="s">
        <v>80</v>
      </c>
    </row>
    <row r="3" spans="1:15" ht="27.6" x14ac:dyDescent="0.3">
      <c r="A3" s="3">
        <v>12</v>
      </c>
      <c r="B3" s="3">
        <v>7.4</v>
      </c>
      <c r="C3" s="3" t="s">
        <v>60</v>
      </c>
      <c r="D3" s="3" t="s">
        <v>7</v>
      </c>
      <c r="E3" s="3" t="s">
        <v>11</v>
      </c>
      <c r="F3" s="3" t="s">
        <v>9</v>
      </c>
      <c r="I3" t="s">
        <v>7</v>
      </c>
      <c r="J3">
        <f>COUNTIF($D:$D,$I3)</f>
        <v>19</v>
      </c>
      <c r="K3">
        <f>COUNTIFS($D:$D,$I3,$F:$F,"Neutral")</f>
        <v>9</v>
      </c>
      <c r="L3">
        <f>COUNTIFS($D:$D,$I3,$F:$F,"Minor")</f>
        <v>5</v>
      </c>
      <c r="M3">
        <f>COUNTIFS($D:$D,$I3,$F:$F,"Major")</f>
        <v>2</v>
      </c>
      <c r="N3">
        <f>COUNTIFS($D:$D,$I3,$F:$F,"Critical")</f>
        <v>3</v>
      </c>
      <c r="O3">
        <f>K3*0+L3*1+M3*5+N3*10</f>
        <v>45</v>
      </c>
    </row>
    <row r="4" spans="1:15" x14ac:dyDescent="0.3">
      <c r="A4" s="3">
        <v>13</v>
      </c>
      <c r="B4" s="3">
        <v>7.4</v>
      </c>
      <c r="C4" s="3" t="s">
        <v>60</v>
      </c>
      <c r="D4" s="3" t="s">
        <v>17</v>
      </c>
      <c r="E4" s="3" t="s">
        <v>61</v>
      </c>
      <c r="F4" s="3" t="s">
        <v>13</v>
      </c>
      <c r="I4" t="s">
        <v>17</v>
      </c>
      <c r="J4">
        <f t="shared" ref="J4:J8" si="0">COUNTIF($D:$D,$I4)</f>
        <v>5</v>
      </c>
      <c r="K4">
        <f t="shared" ref="K4:K8" si="1">COUNTIFS($D:$D,$I4,$F:$F,"Neutral")</f>
        <v>1</v>
      </c>
      <c r="L4">
        <f t="shared" ref="L4:L8" si="2">COUNTIFS($D:$D,$I4,$F:$F,"Minor")</f>
        <v>4</v>
      </c>
      <c r="M4">
        <f t="shared" ref="M4:M8" si="3">COUNTIFS($D:$D,$I4,$F:$F,"Major")</f>
        <v>0</v>
      </c>
      <c r="N4">
        <f t="shared" ref="N4:N8" si="4">COUNTIFS($D:$D,$I4,$F:$F,"Critical")</f>
        <v>0</v>
      </c>
      <c r="O4">
        <f t="shared" ref="O4:O8" si="5">K4*0+L4*1+M4*5+N4*10</f>
        <v>4</v>
      </c>
    </row>
    <row r="5" spans="1:15" x14ac:dyDescent="0.3">
      <c r="A5" s="3">
        <v>14</v>
      </c>
      <c r="B5" s="3">
        <v>7.4</v>
      </c>
      <c r="C5" s="3" t="s">
        <v>62</v>
      </c>
      <c r="D5" s="3" t="s">
        <v>7</v>
      </c>
      <c r="E5" s="3" t="s">
        <v>15</v>
      </c>
      <c r="F5" s="3" t="s">
        <v>13</v>
      </c>
      <c r="I5" t="s">
        <v>81</v>
      </c>
      <c r="J5">
        <f t="shared" si="0"/>
        <v>0</v>
      </c>
      <c r="K5">
        <f t="shared" si="1"/>
        <v>0</v>
      </c>
      <c r="L5">
        <f t="shared" si="2"/>
        <v>0</v>
      </c>
      <c r="M5">
        <f t="shared" si="3"/>
        <v>0</v>
      </c>
      <c r="N5">
        <f t="shared" si="4"/>
        <v>0</v>
      </c>
      <c r="O5">
        <f t="shared" si="5"/>
        <v>0</v>
      </c>
    </row>
    <row r="6" spans="1:15" ht="27.6" x14ac:dyDescent="0.3">
      <c r="A6" s="3">
        <v>22</v>
      </c>
      <c r="B6" s="3">
        <v>9.4</v>
      </c>
      <c r="C6" s="3" t="s">
        <v>63</v>
      </c>
      <c r="D6" s="3" t="s">
        <v>7</v>
      </c>
      <c r="E6" s="3" t="s">
        <v>11</v>
      </c>
      <c r="F6" s="3" t="s">
        <v>13</v>
      </c>
      <c r="I6" t="s">
        <v>85</v>
      </c>
      <c r="J6">
        <f t="shared" si="0"/>
        <v>0</v>
      </c>
      <c r="K6">
        <f t="shared" si="1"/>
        <v>0</v>
      </c>
      <c r="L6">
        <f t="shared" si="2"/>
        <v>0</v>
      </c>
      <c r="M6">
        <f t="shared" si="3"/>
        <v>0</v>
      </c>
      <c r="N6">
        <f t="shared" si="4"/>
        <v>0</v>
      </c>
      <c r="O6">
        <f t="shared" si="5"/>
        <v>0</v>
      </c>
    </row>
    <row r="7" spans="1:15" x14ac:dyDescent="0.3">
      <c r="A7" s="3">
        <v>23</v>
      </c>
      <c r="B7" s="3">
        <v>9.4</v>
      </c>
      <c r="C7" s="3" t="s">
        <v>27</v>
      </c>
      <c r="D7" s="3" t="s">
        <v>17</v>
      </c>
      <c r="E7" s="3" t="s">
        <v>28</v>
      </c>
      <c r="F7" s="3" t="s">
        <v>9</v>
      </c>
      <c r="I7" t="s">
        <v>43</v>
      </c>
      <c r="J7">
        <f t="shared" si="0"/>
        <v>0</v>
      </c>
      <c r="K7">
        <f>COUNTIFS($D:$D,$I7,$F:$F,"Neutral")</f>
        <v>0</v>
      </c>
      <c r="L7">
        <f t="shared" si="2"/>
        <v>0</v>
      </c>
      <c r="M7">
        <f t="shared" si="3"/>
        <v>0</v>
      </c>
      <c r="N7">
        <f t="shared" si="4"/>
        <v>0</v>
      </c>
      <c r="O7">
        <f t="shared" si="5"/>
        <v>0</v>
      </c>
    </row>
    <row r="8" spans="1:15" x14ac:dyDescent="0.3">
      <c r="A8" s="3">
        <v>24</v>
      </c>
      <c r="B8" s="3">
        <v>9.4</v>
      </c>
      <c r="C8" s="3" t="s">
        <v>64</v>
      </c>
      <c r="D8" s="3" t="s">
        <v>7</v>
      </c>
      <c r="E8" s="3" t="s">
        <v>8</v>
      </c>
      <c r="F8" s="3" t="s">
        <v>13</v>
      </c>
      <c r="I8" t="s">
        <v>82</v>
      </c>
      <c r="J8">
        <f t="shared" si="0"/>
        <v>0</v>
      </c>
      <c r="K8">
        <f t="shared" si="1"/>
        <v>0</v>
      </c>
      <c r="L8">
        <f t="shared" si="2"/>
        <v>0</v>
      </c>
      <c r="M8">
        <f t="shared" si="3"/>
        <v>0</v>
      </c>
      <c r="N8">
        <f t="shared" si="4"/>
        <v>0</v>
      </c>
      <c r="O8">
        <f t="shared" si="5"/>
        <v>0</v>
      </c>
    </row>
    <row r="9" spans="1:15" x14ac:dyDescent="0.3">
      <c r="A9" s="3">
        <v>28</v>
      </c>
      <c r="B9" s="3">
        <v>17.399999999999999</v>
      </c>
      <c r="C9" s="3" t="s">
        <v>65</v>
      </c>
      <c r="D9" s="3" t="s">
        <v>7</v>
      </c>
      <c r="E9" s="3" t="s">
        <v>15</v>
      </c>
      <c r="F9" s="3" t="s">
        <v>16</v>
      </c>
      <c r="I9" s="6" t="s">
        <v>83</v>
      </c>
      <c r="J9" s="7">
        <f t="shared" ref="J9:O9" si="6">SUM(J3:J8)</f>
        <v>24</v>
      </c>
      <c r="K9" s="7">
        <f t="shared" si="6"/>
        <v>10</v>
      </c>
      <c r="L9" s="7">
        <f t="shared" si="6"/>
        <v>9</v>
      </c>
      <c r="M9" s="7">
        <f t="shared" si="6"/>
        <v>2</v>
      </c>
      <c r="N9" s="7">
        <f t="shared" si="6"/>
        <v>3</v>
      </c>
      <c r="O9" s="7">
        <f t="shared" si="6"/>
        <v>49</v>
      </c>
    </row>
    <row r="10" spans="1:15" ht="27.6" x14ac:dyDescent="0.3">
      <c r="A10" s="3">
        <v>29</v>
      </c>
      <c r="B10" s="3">
        <v>17.399999999999999</v>
      </c>
      <c r="C10" s="3" t="s">
        <v>66</v>
      </c>
      <c r="D10" s="3" t="s">
        <v>7</v>
      </c>
      <c r="E10" s="3" t="s">
        <v>11</v>
      </c>
      <c r="F10" s="3" t="s">
        <v>9</v>
      </c>
    </row>
    <row r="11" spans="1:15" x14ac:dyDescent="0.3">
      <c r="A11" s="3">
        <v>35</v>
      </c>
      <c r="B11" s="3">
        <v>18.399999999999999</v>
      </c>
      <c r="C11" s="3" t="s">
        <v>38</v>
      </c>
      <c r="D11" s="3" t="s">
        <v>7</v>
      </c>
      <c r="E11" s="3" t="s">
        <v>15</v>
      </c>
      <c r="F11" s="3" t="s">
        <v>16</v>
      </c>
      <c r="I11" s="8" t="s">
        <v>8</v>
      </c>
      <c r="J11">
        <f>COUNTIF($E:$E,$I11)</f>
        <v>5</v>
      </c>
    </row>
    <row r="12" spans="1:15" x14ac:dyDescent="0.3">
      <c r="A12" s="3">
        <v>42</v>
      </c>
      <c r="B12" s="3">
        <v>26.4</v>
      </c>
      <c r="C12" s="3" t="s">
        <v>40</v>
      </c>
      <c r="D12" s="3" t="s">
        <v>7</v>
      </c>
      <c r="E12" s="3" t="s">
        <v>8</v>
      </c>
      <c r="F12" s="3" t="s">
        <v>13</v>
      </c>
      <c r="I12" s="8" t="s">
        <v>20</v>
      </c>
      <c r="J12">
        <f t="shared" ref="J12:J37" si="7">COUNTIF($E:$E,$I12)</f>
        <v>1</v>
      </c>
    </row>
    <row r="13" spans="1:15" x14ac:dyDescent="0.3">
      <c r="A13" s="3">
        <v>49</v>
      </c>
      <c r="B13" s="3">
        <v>30.4</v>
      </c>
      <c r="C13" s="3" t="s">
        <v>67</v>
      </c>
      <c r="D13" s="3" t="s">
        <v>7</v>
      </c>
      <c r="E13" s="3" t="s">
        <v>8</v>
      </c>
      <c r="F13" s="3" t="s">
        <v>9</v>
      </c>
      <c r="I13" s="8" t="s">
        <v>15</v>
      </c>
      <c r="J13">
        <f t="shared" si="7"/>
        <v>3</v>
      </c>
    </row>
    <row r="14" spans="1:15" x14ac:dyDescent="0.3">
      <c r="A14" s="3">
        <v>50</v>
      </c>
      <c r="B14" s="3">
        <v>31.4</v>
      </c>
      <c r="C14" s="3" t="s">
        <v>68</v>
      </c>
      <c r="D14" s="3" t="s">
        <v>7</v>
      </c>
      <c r="E14" s="3" t="s">
        <v>8</v>
      </c>
      <c r="F14" s="3" t="s">
        <v>13</v>
      </c>
      <c r="I14" s="8" t="s">
        <v>11</v>
      </c>
      <c r="J14">
        <f t="shared" si="7"/>
        <v>7</v>
      </c>
    </row>
    <row r="15" spans="1:15" ht="27.6" x14ac:dyDescent="0.3">
      <c r="A15" s="3">
        <v>57</v>
      </c>
      <c r="B15" s="3">
        <v>43.4</v>
      </c>
      <c r="C15" s="3" t="s">
        <v>69</v>
      </c>
      <c r="D15" s="3" t="s">
        <v>7</v>
      </c>
      <c r="E15" s="3" t="s">
        <v>11</v>
      </c>
      <c r="F15" s="3" t="s">
        <v>9</v>
      </c>
      <c r="I15" s="8" t="s">
        <v>87</v>
      </c>
      <c r="J15">
        <f t="shared" si="7"/>
        <v>0</v>
      </c>
    </row>
    <row r="16" spans="1:15" ht="27.6" x14ac:dyDescent="0.3">
      <c r="A16" s="3">
        <v>61</v>
      </c>
      <c r="B16" s="3">
        <v>50.4</v>
      </c>
      <c r="C16" s="3" t="s">
        <v>70</v>
      </c>
      <c r="D16" s="3" t="s">
        <v>7</v>
      </c>
      <c r="E16" s="3" t="s">
        <v>11</v>
      </c>
      <c r="F16" s="3" t="s">
        <v>13</v>
      </c>
      <c r="I16" s="8" t="s">
        <v>25</v>
      </c>
      <c r="J16">
        <f t="shared" si="7"/>
        <v>3</v>
      </c>
    </row>
    <row r="17" spans="1:10" x14ac:dyDescent="0.3">
      <c r="A17" s="3">
        <v>62</v>
      </c>
      <c r="B17" s="3">
        <v>50.4</v>
      </c>
      <c r="C17" s="3" t="s">
        <v>70</v>
      </c>
      <c r="D17" s="3" t="s">
        <v>7</v>
      </c>
      <c r="E17" s="3" t="s">
        <v>8</v>
      </c>
      <c r="F17" s="3" t="s">
        <v>13</v>
      </c>
      <c r="I17" s="9"/>
      <c r="J17">
        <f t="shared" si="7"/>
        <v>0</v>
      </c>
    </row>
    <row r="18" spans="1:10" ht="27.6" x14ac:dyDescent="0.3">
      <c r="A18" s="3">
        <v>68</v>
      </c>
      <c r="B18" s="3">
        <v>63.4</v>
      </c>
      <c r="C18" s="3" t="s">
        <v>71</v>
      </c>
      <c r="D18" s="3" t="s">
        <v>7</v>
      </c>
      <c r="E18" s="3" t="s">
        <v>11</v>
      </c>
      <c r="F18" s="3" t="s">
        <v>13</v>
      </c>
      <c r="I18" s="9" t="s">
        <v>28</v>
      </c>
      <c r="J18">
        <f t="shared" si="7"/>
        <v>4</v>
      </c>
    </row>
    <row r="19" spans="1:10" x14ac:dyDescent="0.3">
      <c r="A19" s="3">
        <v>76</v>
      </c>
      <c r="B19" s="3">
        <v>75.400000000000006</v>
      </c>
      <c r="C19" s="3" t="s">
        <v>27</v>
      </c>
      <c r="D19" s="3" t="s">
        <v>17</v>
      </c>
      <c r="E19" s="3" t="s">
        <v>28</v>
      </c>
      <c r="F19" s="3" t="s">
        <v>9</v>
      </c>
      <c r="I19" s="9" t="s">
        <v>61</v>
      </c>
      <c r="J19">
        <f t="shared" si="7"/>
        <v>1</v>
      </c>
    </row>
    <row r="20" spans="1:10" x14ac:dyDescent="0.3">
      <c r="A20" s="3">
        <v>91</v>
      </c>
      <c r="B20" s="3">
        <v>83.4</v>
      </c>
      <c r="C20" s="3" t="s">
        <v>27</v>
      </c>
      <c r="D20" s="3" t="s">
        <v>17</v>
      </c>
      <c r="E20" s="3" t="s">
        <v>28</v>
      </c>
      <c r="F20" s="3" t="s">
        <v>9</v>
      </c>
      <c r="I20" s="9" t="s">
        <v>22</v>
      </c>
      <c r="J20">
        <f t="shared" si="7"/>
        <v>0</v>
      </c>
    </row>
    <row r="21" spans="1:10" x14ac:dyDescent="0.3">
      <c r="A21" s="3">
        <v>95</v>
      </c>
      <c r="B21" s="3">
        <v>86.4</v>
      </c>
      <c r="C21" s="3" t="s">
        <v>27</v>
      </c>
      <c r="D21" s="3" t="s">
        <v>17</v>
      </c>
      <c r="E21" s="3" t="s">
        <v>28</v>
      </c>
      <c r="F21" s="3" t="s">
        <v>9</v>
      </c>
      <c r="I21" s="9" t="s">
        <v>51</v>
      </c>
      <c r="J21">
        <f t="shared" si="7"/>
        <v>0</v>
      </c>
    </row>
    <row r="22" spans="1:10" x14ac:dyDescent="0.3">
      <c r="A22" s="3">
        <v>101</v>
      </c>
      <c r="B22" s="3">
        <v>90.4</v>
      </c>
      <c r="C22" s="3" t="s">
        <v>72</v>
      </c>
      <c r="D22" s="3" t="s">
        <v>7</v>
      </c>
      <c r="E22" s="3" t="s">
        <v>20</v>
      </c>
      <c r="F22" s="3" t="s">
        <v>9</v>
      </c>
      <c r="I22" s="9" t="s">
        <v>18</v>
      </c>
      <c r="J22">
        <f t="shared" si="7"/>
        <v>0</v>
      </c>
    </row>
    <row r="23" spans="1:10" ht="27.6" x14ac:dyDescent="0.3">
      <c r="A23" s="3">
        <v>107</v>
      </c>
      <c r="B23" s="3">
        <v>19.399999999999999</v>
      </c>
      <c r="C23" s="3" t="s">
        <v>86</v>
      </c>
      <c r="D23" s="3" t="s">
        <v>7</v>
      </c>
      <c r="E23" s="3" t="s">
        <v>25</v>
      </c>
      <c r="F23" s="3" t="s">
        <v>31</v>
      </c>
      <c r="I23" s="9" t="s">
        <v>88</v>
      </c>
      <c r="J23">
        <f t="shared" si="7"/>
        <v>0</v>
      </c>
    </row>
    <row r="24" spans="1:10" ht="27.6" x14ac:dyDescent="0.3">
      <c r="A24" s="3">
        <v>108</v>
      </c>
      <c r="B24" s="3">
        <v>38.4</v>
      </c>
      <c r="C24" s="3" t="s">
        <v>86</v>
      </c>
      <c r="D24" s="3" t="s">
        <v>7</v>
      </c>
      <c r="E24" s="3" t="s">
        <v>25</v>
      </c>
      <c r="F24" s="3" t="s">
        <v>31</v>
      </c>
      <c r="I24" s="9" t="s">
        <v>89</v>
      </c>
      <c r="J24">
        <f t="shared" si="7"/>
        <v>0</v>
      </c>
    </row>
    <row r="25" spans="1:10" ht="27.6" x14ac:dyDescent="0.3">
      <c r="A25" s="3">
        <v>109</v>
      </c>
      <c r="B25" s="3">
        <v>94.4</v>
      </c>
      <c r="C25" s="3" t="s">
        <v>86</v>
      </c>
      <c r="D25" s="3" t="s">
        <v>7</v>
      </c>
      <c r="E25" s="3" t="s">
        <v>25</v>
      </c>
      <c r="F25" s="3" t="s">
        <v>31</v>
      </c>
      <c r="I25" s="8"/>
      <c r="J25">
        <f t="shared" si="7"/>
        <v>0</v>
      </c>
    </row>
    <row r="26" spans="1:10" x14ac:dyDescent="0.3">
      <c r="I26" s="8" t="s">
        <v>90</v>
      </c>
      <c r="J26">
        <f t="shared" si="7"/>
        <v>0</v>
      </c>
    </row>
    <row r="27" spans="1:10" x14ac:dyDescent="0.3">
      <c r="I27" s="8" t="s">
        <v>91</v>
      </c>
      <c r="J27">
        <f t="shared" si="7"/>
        <v>0</v>
      </c>
    </row>
    <row r="28" spans="1:10" x14ac:dyDescent="0.3">
      <c r="I28" s="8" t="s">
        <v>92</v>
      </c>
      <c r="J28">
        <f t="shared" si="7"/>
        <v>0</v>
      </c>
    </row>
    <row r="29" spans="1:10" x14ac:dyDescent="0.3">
      <c r="I29" s="9"/>
      <c r="J29">
        <f t="shared" si="7"/>
        <v>0</v>
      </c>
    </row>
    <row r="30" spans="1:10" x14ac:dyDescent="0.3">
      <c r="I30" s="9" t="s">
        <v>93</v>
      </c>
      <c r="J30">
        <f t="shared" si="7"/>
        <v>0</v>
      </c>
    </row>
    <row r="31" spans="1:10" x14ac:dyDescent="0.3">
      <c r="I31" s="9" t="s">
        <v>94</v>
      </c>
      <c r="J31">
        <f t="shared" si="7"/>
        <v>0</v>
      </c>
    </row>
    <row r="32" spans="1:10" x14ac:dyDescent="0.3">
      <c r="I32" s="9" t="s">
        <v>95</v>
      </c>
      <c r="J32">
        <f t="shared" si="7"/>
        <v>0</v>
      </c>
    </row>
    <row r="33" spans="9:10" x14ac:dyDescent="0.3">
      <c r="I33" s="9" t="s">
        <v>96</v>
      </c>
      <c r="J33">
        <f t="shared" si="7"/>
        <v>0</v>
      </c>
    </row>
    <row r="34" spans="9:10" x14ac:dyDescent="0.3">
      <c r="I34" s="9" t="s">
        <v>97</v>
      </c>
      <c r="J34">
        <f t="shared" si="7"/>
        <v>0</v>
      </c>
    </row>
    <row r="35" spans="9:10" x14ac:dyDescent="0.3">
      <c r="I35" s="9" t="s">
        <v>98</v>
      </c>
      <c r="J35">
        <f t="shared" si="7"/>
        <v>0</v>
      </c>
    </row>
    <row r="36" spans="9:10" x14ac:dyDescent="0.3">
      <c r="I36" s="8"/>
      <c r="J36">
        <f t="shared" si="7"/>
        <v>0</v>
      </c>
    </row>
    <row r="37" spans="9:10" x14ac:dyDescent="0.3">
      <c r="I37" s="8" t="s">
        <v>44</v>
      </c>
      <c r="J37">
        <f t="shared" si="7"/>
        <v>0</v>
      </c>
    </row>
  </sheetData>
  <dataValidations count="3">
    <dataValidation type="list" allowBlank="1" showInputMessage="1" showErrorMessage="1" sqref="E2:E4 E6:E12 E14:E25" xr:uid="{B324250F-5FA7-4952-AAE0-68253DA83FC6}">
      <formula1>INDIRECT($D2)</formula1>
    </dataValidation>
    <dataValidation type="list" allowBlank="1" showInputMessage="1" showErrorMessage="1" sqref="E5" xr:uid="{A84DF973-CAF2-4189-AB55-4E9E549E4D12}">
      <formula1>INDIRECT($D6)</formula1>
    </dataValidation>
    <dataValidation type="list" allowBlank="1" showInputMessage="1" showErrorMessage="1" sqref="E13" xr:uid="{330A68AC-65B6-4F00-8CCD-0D8F21B3B0EA}">
      <formula1>INDIRECT($D12)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 Google Translate</vt:lpstr>
      <vt:lpstr>2 ChatGPT</vt:lpstr>
      <vt:lpstr>3 GPT-4</vt:lpstr>
      <vt:lpstr>4 Gemini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 Pham</dc:creator>
  <cp:lastModifiedBy>Trang Pham</cp:lastModifiedBy>
  <dcterms:created xsi:type="dcterms:W3CDTF">2015-06-05T18:17:20Z</dcterms:created>
  <dcterms:modified xsi:type="dcterms:W3CDTF">2024-06-24T15:18:54Z</dcterms:modified>
</cp:coreProperties>
</file>