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D384A230-E6F8-4D46-9B0B-872DE16F7AF1}" xr6:coauthVersionLast="47" xr6:coauthVersionMax="47" xr10:uidLastSave="{00000000-0000-0000-0000-000000000000}"/>
  <bookViews>
    <workbookView xWindow="29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B2" i="5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L27" i="5"/>
  <c r="C27" i="2" s="1"/>
  <c r="F27" i="2" s="1"/>
  <c r="G27" i="2" s="1"/>
  <c r="H27" i="2" s="1"/>
  <c r="L13" i="5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<sst xmlns="http://schemas.openxmlformats.org/spreadsheetml/2006/main" count="80" uniqueCount="50">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</sst>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E2" sqref="E2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5">
        <v>3</v>
      </c>
      <c r="C2" s="55">
        <v>15</v>
      </c>
      <c r="D2" s="55">
        <v>12</v>
      </c>
      <c r="E2" s="55">
        <v>3</v>
      </c>
      <c r="F2" s="49">
        <v>3</v>
      </c>
      <c r="G2" s="49">
        <v>3</v>
      </c>
      <c r="H2" s="49">
        <v>3</v>
      </c>
      <c r="I2" s="18">
        <v>3</v>
      </c>
      <c r="J2" s="18">
        <v>3</v>
      </c>
      <c r="K2" s="18">
        <v>15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0.42</v>
      </c>
      <c r="W2"/>
    </row>
    <row r="3" spans="1:23" ht="29" customHeight="1" x14ac:dyDescent="0.15">
      <c r="A3" s="30" t="s">
        <v>47</v>
      </c>
      <c r="B3" s="55">
        <v>15</v>
      </c>
      <c r="C3" s="55">
        <v>15</v>
      </c>
      <c r="D3" s="55">
        <v>12</v>
      </c>
      <c r="E3" s="55">
        <v>8</v>
      </c>
      <c r="F3" s="49">
        <v>15</v>
      </c>
      <c r="G3" s="49">
        <v>3</v>
      </c>
      <c r="H3" s="49">
        <v>8</v>
      </c>
      <c r="I3" s="18">
        <v>3</v>
      </c>
      <c r="J3" s="18">
        <v>0</v>
      </c>
      <c r="K3" s="18">
        <v>15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0.62666666666666671</v>
      </c>
      <c r="W3"/>
    </row>
    <row r="4" spans="1:23" ht="29" customHeight="1" x14ac:dyDescent="0.15">
      <c r="A4" s="30" t="s">
        <v>41</v>
      </c>
      <c r="B4" s="55">
        <v>0</v>
      </c>
      <c r="C4" s="55">
        <v>0</v>
      </c>
      <c r="D4" s="55">
        <v>0</v>
      </c>
      <c r="E4" s="55">
        <v>0</v>
      </c>
      <c r="F4" s="49">
        <v>0</v>
      </c>
      <c r="G4" s="49">
        <v>0</v>
      </c>
      <c r="H4" s="49">
        <v>0</v>
      </c>
      <c r="I4" s="18">
        <v>0</v>
      </c>
      <c r="J4" s="18">
        <v>0</v>
      </c>
      <c r="K4" s="18">
        <v>0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5">
        <v>3</v>
      </c>
      <c r="C5" s="55">
        <v>15</v>
      </c>
      <c r="D5" s="55">
        <v>12</v>
      </c>
      <c r="E5" s="55">
        <v>15</v>
      </c>
      <c r="F5" s="49">
        <v>0</v>
      </c>
      <c r="G5" s="49">
        <v>3</v>
      </c>
      <c r="H5" s="49">
        <v>3</v>
      </c>
      <c r="I5" s="18">
        <v>3</v>
      </c>
      <c r="J5" s="18">
        <v>3</v>
      </c>
      <c r="K5" s="18">
        <v>15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0.48</v>
      </c>
      <c r="W5"/>
    </row>
    <row r="6" spans="1:23" ht="29" customHeight="1" x14ac:dyDescent="0.15">
      <c r="A6" s="29">
        <v>1019</v>
      </c>
      <c r="B6" s="55">
        <v>15</v>
      </c>
      <c r="C6" s="55">
        <v>15</v>
      </c>
      <c r="D6" s="55">
        <v>15</v>
      </c>
      <c r="E6" s="55">
        <v>15</v>
      </c>
      <c r="F6" s="49">
        <v>15</v>
      </c>
      <c r="G6" s="49">
        <v>8</v>
      </c>
      <c r="H6" s="49">
        <v>0</v>
      </c>
      <c r="I6" s="18">
        <v>3</v>
      </c>
      <c r="J6" s="18">
        <v>15</v>
      </c>
      <c r="K6" s="18">
        <v>15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0.77333333333333332</v>
      </c>
      <c r="W6"/>
    </row>
    <row r="7" spans="1:23" ht="29" customHeight="1" x14ac:dyDescent="0.15">
      <c r="A7" s="29">
        <v>1395</v>
      </c>
      <c r="B7" s="55">
        <v>15</v>
      </c>
      <c r="C7" s="55">
        <v>15</v>
      </c>
      <c r="D7" s="55">
        <v>9</v>
      </c>
      <c r="E7" s="55">
        <v>13</v>
      </c>
      <c r="F7" s="49">
        <v>15</v>
      </c>
      <c r="G7" s="49">
        <v>12</v>
      </c>
      <c r="H7" s="49">
        <v>3</v>
      </c>
      <c r="I7" s="18">
        <v>3</v>
      </c>
      <c r="J7" s="18">
        <v>3</v>
      </c>
      <c r="K7" s="18">
        <v>15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0.68666666666666665</v>
      </c>
      <c r="W7"/>
    </row>
    <row r="8" spans="1:23" ht="29" customHeight="1" x14ac:dyDescent="0.15">
      <c r="A8" s="29">
        <v>1506</v>
      </c>
      <c r="B8" s="55">
        <v>15</v>
      </c>
      <c r="C8" s="55">
        <v>15</v>
      </c>
      <c r="D8" s="55">
        <v>3</v>
      </c>
      <c r="E8" s="55">
        <v>3</v>
      </c>
      <c r="F8" s="49">
        <v>3</v>
      </c>
      <c r="G8" s="49">
        <v>3</v>
      </c>
      <c r="H8" s="49">
        <v>3</v>
      </c>
      <c r="I8" s="18">
        <v>3</v>
      </c>
      <c r="J8" s="18">
        <v>3</v>
      </c>
      <c r="K8" s="18">
        <v>3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0.36</v>
      </c>
      <c r="W8"/>
    </row>
    <row r="9" spans="1:23" ht="29" customHeight="1" x14ac:dyDescent="0.15">
      <c r="A9" s="29">
        <v>2441</v>
      </c>
      <c r="B9" s="55">
        <v>15</v>
      </c>
      <c r="C9" s="55">
        <v>0</v>
      </c>
      <c r="D9" s="55">
        <v>3</v>
      </c>
      <c r="E9" s="55">
        <v>0</v>
      </c>
      <c r="F9" s="49">
        <v>3</v>
      </c>
      <c r="G9" s="49">
        <v>3</v>
      </c>
      <c r="H9" s="49">
        <v>0</v>
      </c>
      <c r="I9" s="18">
        <v>0</v>
      </c>
      <c r="J9" s="18">
        <v>0</v>
      </c>
      <c r="K9" s="18">
        <v>0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0.16</v>
      </c>
      <c r="W9"/>
    </row>
    <row r="10" spans="1:23" ht="29" customHeight="1" x14ac:dyDescent="0.15">
      <c r="A10" s="29">
        <v>2564</v>
      </c>
      <c r="B10" s="55">
        <v>15</v>
      </c>
      <c r="C10" s="55">
        <v>15</v>
      </c>
      <c r="D10" s="55">
        <v>3</v>
      </c>
      <c r="E10" s="55">
        <v>15</v>
      </c>
      <c r="F10" s="49">
        <v>3</v>
      </c>
      <c r="G10" s="49">
        <v>15</v>
      </c>
      <c r="H10" s="49">
        <v>15</v>
      </c>
      <c r="I10" s="18">
        <v>3</v>
      </c>
      <c r="J10" s="18">
        <v>15</v>
      </c>
      <c r="K10" s="18">
        <v>15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0.76</v>
      </c>
      <c r="W10"/>
    </row>
    <row r="11" spans="1:23" ht="29" customHeight="1" x14ac:dyDescent="0.15">
      <c r="A11" s="29">
        <v>2693</v>
      </c>
      <c r="B11" s="55">
        <v>0</v>
      </c>
      <c r="C11" s="55">
        <v>0</v>
      </c>
      <c r="D11" s="55">
        <v>0</v>
      </c>
      <c r="E11" s="55">
        <v>0</v>
      </c>
      <c r="F11" s="49">
        <v>0</v>
      </c>
      <c r="G11" s="49">
        <v>0</v>
      </c>
      <c r="H11" s="49">
        <v>0</v>
      </c>
      <c r="I11" s="18">
        <v>0</v>
      </c>
      <c r="J11" s="18">
        <v>0</v>
      </c>
      <c r="K11" s="18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5">
        <v>0</v>
      </c>
      <c r="C12" s="55">
        <v>0</v>
      </c>
      <c r="D12" s="55">
        <v>3</v>
      </c>
      <c r="E12" s="55">
        <v>0</v>
      </c>
      <c r="F12" s="49">
        <v>3</v>
      </c>
      <c r="G12" s="49">
        <v>0</v>
      </c>
      <c r="H12" s="49">
        <v>0</v>
      </c>
      <c r="I12" s="18">
        <v>0</v>
      </c>
      <c r="J12" s="18">
        <v>0</v>
      </c>
      <c r="K12" s="18">
        <v>0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0.04</v>
      </c>
      <c r="W12"/>
    </row>
    <row r="13" spans="1:23" ht="29" customHeight="1" x14ac:dyDescent="0.15">
      <c r="A13" s="29">
        <v>2899</v>
      </c>
      <c r="B13" s="55">
        <v>15</v>
      </c>
      <c r="C13" s="55">
        <v>15</v>
      </c>
      <c r="D13" s="55">
        <v>0</v>
      </c>
      <c r="E13" s="55">
        <v>3</v>
      </c>
      <c r="F13" s="49">
        <v>0</v>
      </c>
      <c r="G13" s="49">
        <v>0</v>
      </c>
      <c r="H13" s="49">
        <v>3</v>
      </c>
      <c r="I13" s="18">
        <v>0</v>
      </c>
      <c r="J13" s="18">
        <v>3</v>
      </c>
      <c r="K13" s="18">
        <v>0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0.26</v>
      </c>
      <c r="W13"/>
    </row>
    <row r="14" spans="1:23" s="2" customFormat="1" ht="29" customHeight="1" x14ac:dyDescent="0.15">
      <c r="A14" s="29">
        <v>3517</v>
      </c>
      <c r="B14" s="55">
        <v>15</v>
      </c>
      <c r="C14" s="55">
        <v>15</v>
      </c>
      <c r="D14" s="55">
        <v>3</v>
      </c>
      <c r="E14" s="55">
        <v>3</v>
      </c>
      <c r="F14" s="49">
        <v>0</v>
      </c>
      <c r="G14" s="49">
        <v>15</v>
      </c>
      <c r="H14" s="49">
        <v>3</v>
      </c>
      <c r="I14" s="18">
        <v>3</v>
      </c>
      <c r="J14" s="18">
        <v>3</v>
      </c>
      <c r="K14" s="18">
        <v>0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0.4</v>
      </c>
    </row>
    <row r="15" spans="1:23" ht="29" customHeight="1" x14ac:dyDescent="0.15">
      <c r="A15" s="29">
        <v>4490</v>
      </c>
      <c r="B15" s="55">
        <v>15</v>
      </c>
      <c r="C15" s="55">
        <v>15</v>
      </c>
      <c r="D15" s="55">
        <v>15</v>
      </c>
      <c r="E15" s="55">
        <v>15</v>
      </c>
      <c r="F15" s="49">
        <v>15</v>
      </c>
      <c r="G15" s="49">
        <v>15</v>
      </c>
      <c r="H15" s="49">
        <v>3</v>
      </c>
      <c r="I15" s="18">
        <v>6</v>
      </c>
      <c r="J15" s="18">
        <v>3</v>
      </c>
      <c r="K15" s="18">
        <v>15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0.78</v>
      </c>
      <c r="W15"/>
    </row>
    <row r="16" spans="1:23" ht="29" customHeight="1" x14ac:dyDescent="0.15">
      <c r="A16" s="29">
        <v>4582</v>
      </c>
      <c r="B16" s="55">
        <v>15</v>
      </c>
      <c r="C16" s="55">
        <v>15</v>
      </c>
      <c r="D16" s="55">
        <v>3</v>
      </c>
      <c r="E16" s="55">
        <v>10</v>
      </c>
      <c r="F16" s="49">
        <v>15</v>
      </c>
      <c r="G16" s="49">
        <v>8</v>
      </c>
      <c r="H16" s="49">
        <v>3</v>
      </c>
      <c r="I16" s="18">
        <v>3</v>
      </c>
      <c r="J16" s="18">
        <v>3</v>
      </c>
      <c r="K16" s="18">
        <v>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0.52</v>
      </c>
      <c r="W16"/>
    </row>
    <row r="17" spans="1:23" ht="29" customHeight="1" x14ac:dyDescent="0.15">
      <c r="A17" s="29">
        <v>4622</v>
      </c>
      <c r="B17" s="55">
        <v>15</v>
      </c>
      <c r="C17" s="55">
        <v>15</v>
      </c>
      <c r="D17" s="55">
        <v>12</v>
      </c>
      <c r="E17" s="55">
        <v>8</v>
      </c>
      <c r="F17" s="49">
        <v>12</v>
      </c>
      <c r="G17" s="49">
        <v>3</v>
      </c>
      <c r="H17" s="49">
        <v>12</v>
      </c>
      <c r="I17" s="18">
        <v>3</v>
      </c>
      <c r="J17" s="18">
        <v>3</v>
      </c>
      <c r="K17" s="18">
        <v>15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0.65333333333333332</v>
      </c>
      <c r="W17"/>
    </row>
    <row r="18" spans="1:23" ht="29" customHeight="1" x14ac:dyDescent="0.15">
      <c r="A18" s="29">
        <v>5500</v>
      </c>
      <c r="B18" s="55">
        <v>15</v>
      </c>
      <c r="C18" s="55">
        <v>15</v>
      </c>
      <c r="D18" s="55">
        <v>3</v>
      </c>
      <c r="E18" s="55">
        <v>12</v>
      </c>
      <c r="F18" s="49">
        <v>3</v>
      </c>
      <c r="G18" s="49">
        <v>15</v>
      </c>
      <c r="H18" s="49">
        <v>3</v>
      </c>
      <c r="I18" s="18">
        <v>3</v>
      </c>
      <c r="J18" s="18">
        <v>15</v>
      </c>
      <c r="K18" s="18">
        <v>15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0.66</v>
      </c>
      <c r="W18"/>
    </row>
    <row r="19" spans="1:23" ht="29" customHeight="1" x14ac:dyDescent="0.15">
      <c r="A19" s="29">
        <v>5687</v>
      </c>
      <c r="B19" s="55">
        <v>15</v>
      </c>
      <c r="C19" s="55">
        <v>15</v>
      </c>
      <c r="D19" s="55">
        <v>0</v>
      </c>
      <c r="E19" s="55">
        <v>15</v>
      </c>
      <c r="F19" s="49">
        <v>3</v>
      </c>
      <c r="G19" s="49">
        <v>12</v>
      </c>
      <c r="H19" s="49">
        <v>3</v>
      </c>
      <c r="I19" s="18">
        <v>3</v>
      </c>
      <c r="J19" s="18">
        <v>3</v>
      </c>
      <c r="K19" s="18">
        <v>3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0.48</v>
      </c>
      <c r="W19"/>
    </row>
    <row r="20" spans="1:23" ht="29" customHeight="1" x14ac:dyDescent="0.15">
      <c r="A20" s="29">
        <v>5711</v>
      </c>
      <c r="B20" s="55">
        <v>15</v>
      </c>
      <c r="C20" s="55">
        <v>15</v>
      </c>
      <c r="D20" s="55">
        <v>3</v>
      </c>
      <c r="E20" s="55">
        <v>3</v>
      </c>
      <c r="F20" s="49">
        <v>0</v>
      </c>
      <c r="G20" s="49">
        <v>3</v>
      </c>
      <c r="H20" s="49">
        <v>3</v>
      </c>
      <c r="I20" s="18">
        <v>0</v>
      </c>
      <c r="J20" s="18">
        <v>3</v>
      </c>
      <c r="K20" s="18">
        <v>15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0.4</v>
      </c>
      <c r="W20"/>
    </row>
    <row r="21" spans="1:23" ht="29" customHeight="1" x14ac:dyDescent="0.15">
      <c r="A21" s="29">
        <v>5810</v>
      </c>
      <c r="B21" s="55">
        <v>15</v>
      </c>
      <c r="C21" s="55">
        <v>15</v>
      </c>
      <c r="D21" s="55">
        <v>12</v>
      </c>
      <c r="E21" s="55">
        <v>12</v>
      </c>
      <c r="F21" s="49">
        <v>3</v>
      </c>
      <c r="G21" s="49">
        <v>15</v>
      </c>
      <c r="H21" s="49">
        <v>3</v>
      </c>
      <c r="I21" s="18">
        <v>3</v>
      </c>
      <c r="J21" s="18">
        <v>3</v>
      </c>
      <c r="K21" s="18">
        <v>15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0.64</v>
      </c>
      <c r="W21"/>
    </row>
    <row r="22" spans="1:23" ht="29" customHeight="1" x14ac:dyDescent="0.15">
      <c r="A22" s="29">
        <v>6347</v>
      </c>
      <c r="B22" s="55">
        <v>15</v>
      </c>
      <c r="C22" s="55">
        <v>15</v>
      </c>
      <c r="D22" s="55">
        <v>3</v>
      </c>
      <c r="E22" s="55">
        <v>12</v>
      </c>
      <c r="F22" s="49">
        <v>15</v>
      </c>
      <c r="G22" s="49">
        <v>8</v>
      </c>
      <c r="H22" s="49">
        <v>3</v>
      </c>
      <c r="I22" s="18">
        <v>3</v>
      </c>
      <c r="J22" s="18">
        <v>3</v>
      </c>
      <c r="K22" s="18">
        <v>15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0.61333333333333329</v>
      </c>
      <c r="W22"/>
    </row>
    <row r="23" spans="1:23" ht="29" customHeight="1" x14ac:dyDescent="0.15">
      <c r="A23" s="29">
        <v>7905</v>
      </c>
      <c r="B23" s="55">
        <v>15</v>
      </c>
      <c r="C23" s="55">
        <v>15</v>
      </c>
      <c r="D23" s="55">
        <v>12</v>
      </c>
      <c r="E23" s="55">
        <v>3</v>
      </c>
      <c r="F23" s="49">
        <v>3</v>
      </c>
      <c r="G23" s="49">
        <v>0</v>
      </c>
      <c r="H23" s="49">
        <v>3</v>
      </c>
      <c r="I23" s="18">
        <v>3</v>
      </c>
      <c r="J23" s="18">
        <v>0</v>
      </c>
      <c r="K23" s="18">
        <v>3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0.38</v>
      </c>
      <c r="W23"/>
    </row>
    <row r="24" spans="1:23" ht="29" customHeight="1" x14ac:dyDescent="0.15">
      <c r="A24" s="29">
        <v>8335</v>
      </c>
      <c r="B24" s="55">
        <v>15</v>
      </c>
      <c r="C24" s="55">
        <v>15</v>
      </c>
      <c r="D24" s="55">
        <v>3</v>
      </c>
      <c r="E24" s="55">
        <v>12</v>
      </c>
      <c r="F24" s="49">
        <v>0</v>
      </c>
      <c r="G24" s="49">
        <v>3</v>
      </c>
      <c r="H24" s="49">
        <v>0</v>
      </c>
      <c r="I24" s="18">
        <v>0</v>
      </c>
      <c r="J24" s="18">
        <v>3</v>
      </c>
      <c r="K24" s="18">
        <v>0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0.34</v>
      </c>
      <c r="W24"/>
    </row>
    <row r="25" spans="1:23" ht="29" customHeight="1" x14ac:dyDescent="0.15">
      <c r="A25" s="29">
        <v>8490</v>
      </c>
      <c r="B25" s="55">
        <v>3</v>
      </c>
      <c r="C25" s="55">
        <v>15</v>
      </c>
      <c r="D25" s="55">
        <v>12</v>
      </c>
      <c r="E25" s="55">
        <v>0</v>
      </c>
      <c r="F25" s="49">
        <v>3</v>
      </c>
      <c r="G25" s="49">
        <v>12</v>
      </c>
      <c r="H25" s="49">
        <v>3</v>
      </c>
      <c r="I25" s="18">
        <v>3</v>
      </c>
      <c r="J25" s="18">
        <v>3</v>
      </c>
      <c r="K25" s="18">
        <v>15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0.46</v>
      </c>
      <c r="W25"/>
    </row>
    <row r="26" spans="1:23" ht="29" customHeight="1" x14ac:dyDescent="0.15">
      <c r="A26" s="29">
        <v>8688</v>
      </c>
      <c r="B26" s="55">
        <v>15</v>
      </c>
      <c r="C26" s="55">
        <v>0</v>
      </c>
      <c r="D26" s="55">
        <v>15</v>
      </c>
      <c r="E26" s="55">
        <v>0</v>
      </c>
      <c r="F26" s="49">
        <v>15</v>
      </c>
      <c r="G26" s="49">
        <v>3</v>
      </c>
      <c r="H26" s="49">
        <v>3</v>
      </c>
      <c r="I26" s="18">
        <v>15</v>
      </c>
      <c r="J26" s="18">
        <v>15</v>
      </c>
      <c r="K26" s="18">
        <v>15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0.64</v>
      </c>
      <c r="W26"/>
    </row>
    <row r="27" spans="1:23" ht="29" customHeight="1" x14ac:dyDescent="0.15">
      <c r="A27" s="29">
        <v>8695</v>
      </c>
      <c r="B27" s="55">
        <v>15</v>
      </c>
      <c r="C27" s="55">
        <v>15</v>
      </c>
      <c r="D27" s="55">
        <v>3</v>
      </c>
      <c r="E27" s="55">
        <v>15</v>
      </c>
      <c r="F27" s="49">
        <v>3</v>
      </c>
      <c r="G27" s="49">
        <v>8</v>
      </c>
      <c r="H27" s="49">
        <v>3</v>
      </c>
      <c r="I27" s="18">
        <v>3</v>
      </c>
      <c r="J27" s="18">
        <v>3</v>
      </c>
      <c r="K27" s="18">
        <v>15</v>
      </c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0.55333333333333334</v>
      </c>
      <c r="W27"/>
    </row>
    <row r="28" spans="1:23" ht="29" customHeight="1" x14ac:dyDescent="0.15">
      <c r="A28" s="29">
        <v>8743</v>
      </c>
      <c r="B28" s="55">
        <v>15</v>
      </c>
      <c r="C28" s="55">
        <v>15</v>
      </c>
      <c r="D28" s="55">
        <v>3</v>
      </c>
      <c r="E28" s="55">
        <v>3</v>
      </c>
      <c r="F28" s="49">
        <v>3</v>
      </c>
      <c r="G28" s="49">
        <v>3</v>
      </c>
      <c r="H28" s="49">
        <v>3</v>
      </c>
      <c r="I28" s="18">
        <v>3</v>
      </c>
      <c r="J28" s="18">
        <v>3</v>
      </c>
      <c r="K28" s="18">
        <v>15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0.44</v>
      </c>
      <c r="W28"/>
    </row>
    <row r="29" spans="1:23" ht="29" customHeight="1" x14ac:dyDescent="0.15">
      <c r="A29" s="29">
        <v>8745</v>
      </c>
      <c r="B29" s="55">
        <v>15</v>
      </c>
      <c r="C29" s="55">
        <v>15</v>
      </c>
      <c r="D29" s="55">
        <v>12</v>
      </c>
      <c r="E29" s="55">
        <v>15</v>
      </c>
      <c r="F29" s="49">
        <v>3</v>
      </c>
      <c r="G29" s="49">
        <v>3</v>
      </c>
      <c r="H29" s="49">
        <v>3</v>
      </c>
      <c r="I29" s="18">
        <v>3</v>
      </c>
      <c r="J29" s="18">
        <v>3</v>
      </c>
      <c r="K29" s="18">
        <v>3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0.5</v>
      </c>
      <c r="W29"/>
    </row>
    <row r="30" spans="1:23" ht="29" customHeight="1" x14ac:dyDescent="0.15">
      <c r="A30" s="29">
        <v>9550</v>
      </c>
      <c r="B30" s="55">
        <v>15</v>
      </c>
      <c r="C30" s="55">
        <v>15</v>
      </c>
      <c r="D30" s="55">
        <v>3</v>
      </c>
      <c r="E30" s="55">
        <v>3</v>
      </c>
      <c r="F30" s="49">
        <v>3</v>
      </c>
      <c r="G30" s="49">
        <v>3</v>
      </c>
      <c r="H30" s="49">
        <v>3</v>
      </c>
      <c r="I30" s="18">
        <v>3</v>
      </c>
      <c r="J30" s="18">
        <v>3</v>
      </c>
      <c r="K30" s="18">
        <v>3</v>
      </c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0.36</v>
      </c>
      <c r="W30"/>
    </row>
    <row r="31" spans="1:23" ht="29" customHeight="1" x14ac:dyDescent="0.15">
      <c r="A31" s="29">
        <v>9610</v>
      </c>
      <c r="B31" s="55">
        <v>15</v>
      </c>
      <c r="C31" s="55">
        <v>15</v>
      </c>
      <c r="D31" s="55">
        <v>3</v>
      </c>
      <c r="E31" s="55">
        <v>3</v>
      </c>
      <c r="F31" s="49">
        <v>3</v>
      </c>
      <c r="G31" s="49">
        <v>3</v>
      </c>
      <c r="H31" s="49">
        <v>3</v>
      </c>
      <c r="I31" s="18">
        <v>3</v>
      </c>
      <c r="J31" s="18">
        <v>3</v>
      </c>
      <c r="K31" s="18">
        <v>15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0.44</v>
      </c>
      <c r="W31"/>
    </row>
    <row r="32" spans="1:23" ht="29" customHeight="1" x14ac:dyDescent="0.15">
      <c r="A32" s="29">
        <v>9611</v>
      </c>
      <c r="B32" s="55">
        <v>15</v>
      </c>
      <c r="C32" s="55">
        <v>15</v>
      </c>
      <c r="D32" s="55">
        <v>3</v>
      </c>
      <c r="E32" s="55">
        <v>3</v>
      </c>
      <c r="F32" s="49">
        <v>3</v>
      </c>
      <c r="G32" s="49">
        <v>3</v>
      </c>
      <c r="H32" s="49">
        <v>3</v>
      </c>
      <c r="I32" s="18">
        <v>3</v>
      </c>
      <c r="J32" s="18">
        <v>3</v>
      </c>
      <c r="K32" s="18">
        <v>15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0.44</v>
      </c>
      <c r="W32"/>
    </row>
    <row r="33" spans="1:23" ht="29" customHeight="1" x14ac:dyDescent="0.15">
      <c r="A33" s="29">
        <v>9674</v>
      </c>
      <c r="B33" s="55">
        <v>15</v>
      </c>
      <c r="C33" s="55">
        <v>15</v>
      </c>
      <c r="D33" s="55">
        <v>8</v>
      </c>
      <c r="E33" s="55">
        <v>12</v>
      </c>
      <c r="F33" s="49">
        <v>3</v>
      </c>
      <c r="G33" s="49">
        <v>15</v>
      </c>
      <c r="H33" s="49">
        <v>3</v>
      </c>
      <c r="I33" s="18">
        <v>3</v>
      </c>
      <c r="J33" s="18">
        <v>3</v>
      </c>
      <c r="K33" s="18">
        <v>15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6.34375</v>
      </c>
      <c r="E36" s="35">
        <f t="shared" si="1"/>
        <v>7.3125</v>
      </c>
      <c r="F36" s="35">
        <f t="shared" si="1"/>
        <v>5.25</v>
      </c>
      <c r="G36" s="35">
        <f t="shared" si="1"/>
        <v>6.25</v>
      </c>
      <c r="H36" s="35">
        <f t="shared" si="1"/>
        <v>3.25</v>
      </c>
      <c r="I36" s="35">
        <f t="shared" si="1"/>
        <v>2.8125</v>
      </c>
      <c r="J36" s="35">
        <f t="shared" si="1"/>
        <v>3.9375</v>
      </c>
      <c r="K36" s="35">
        <f t="shared" si="1"/>
        <v>9.46875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0.46500000000000002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5.1406625341800627</v>
      </c>
      <c r="E37" s="35">
        <f t="shared" si="2"/>
        <v>5.8774445840611449</v>
      </c>
      <c r="F37" s="35">
        <f t="shared" si="2"/>
        <v>5.6511488983186187</v>
      </c>
      <c r="G37" s="35">
        <f t="shared" si="2"/>
        <v>5.4299052448216756</v>
      </c>
      <c r="H37" s="35">
        <f t="shared" si="2"/>
        <v>3.1212073759798415</v>
      </c>
      <c r="I37" s="35">
        <f t="shared" si="2"/>
        <v>2.6327650128530702</v>
      </c>
      <c r="J37" s="35">
        <f t="shared" si="2"/>
        <v>4.4062821721543388</v>
      </c>
      <c r="K37" s="35">
        <f t="shared" si="2"/>
        <v>6.8626355089741038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0.20893311512295518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5.5</v>
      </c>
      <c r="F38" s="35">
        <f t="shared" si="3"/>
        <v>3</v>
      </c>
      <c r="G38" s="35">
        <f t="shared" si="3"/>
        <v>3</v>
      </c>
      <c r="H38" s="35">
        <f t="shared" si="3"/>
        <v>3</v>
      </c>
      <c r="I38" s="35">
        <f t="shared" si="3"/>
        <v>3</v>
      </c>
      <c r="J38" s="35">
        <f t="shared" si="3"/>
        <v>3</v>
      </c>
      <c r="K38" s="35">
        <f t="shared" si="3"/>
        <v>15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0.47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1</v>
      </c>
      <c r="G39" s="38">
        <f t="shared" si="4"/>
        <v>1</v>
      </c>
      <c r="H39" s="38">
        <f t="shared" si="4"/>
        <v>1</v>
      </c>
      <c r="I39" s="38">
        <f t="shared" si="4"/>
        <v>1</v>
      </c>
      <c r="J39" s="38">
        <f t="shared" si="4"/>
        <v>1</v>
      </c>
      <c r="K39" s="38">
        <f t="shared" si="4"/>
        <v>1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>
        <f>9+2+9+3+3.5+1+10+6+3+3</f>
        <v>49.5</v>
      </c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0.74249999999999994</v>
      </c>
    </row>
    <row r="3" spans="1:12" ht="29" customHeight="1" x14ac:dyDescent="0.15">
      <c r="A3" s="30" t="s">
        <v>47</v>
      </c>
      <c r="B3" s="53">
        <f>9+1+7+9+4.5+6+3+4+0+2</f>
        <v>45.5</v>
      </c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0.6825</v>
      </c>
    </row>
    <row r="4" spans="1:12" ht="29" customHeight="1" x14ac:dyDescent="0.15">
      <c r="A4" s="30" t="s">
        <v>41</v>
      </c>
      <c r="B4" s="53">
        <v>0</v>
      </c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>
        <f>9+8+10+3+2+8+10+4+3</f>
        <v>57</v>
      </c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0.85499999999999998</v>
      </c>
    </row>
    <row r="6" spans="1:12" ht="29" customHeight="1" x14ac:dyDescent="0.15">
      <c r="A6" s="29">
        <v>1019</v>
      </c>
      <c r="B6" s="53">
        <f>10+10+7+10+9+10+10+10+3+10</f>
        <v>89</v>
      </c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1.335</v>
      </c>
    </row>
    <row r="7" spans="1:12" ht="29" customHeight="1" x14ac:dyDescent="0.15">
      <c r="A7" s="29">
        <v>1395</v>
      </c>
      <c r="B7" s="53">
        <f>4+4+9+3+7+1+10+4+5+9</f>
        <v>56</v>
      </c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0.84000000000000008</v>
      </c>
    </row>
    <row r="8" spans="1:12" ht="29" customHeight="1" x14ac:dyDescent="0.15">
      <c r="A8" s="29">
        <v>1506</v>
      </c>
      <c r="B8" s="53">
        <f>7+2.5+10+3+1+8+7+6+10+10</f>
        <v>64.5</v>
      </c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0.96750000000000003</v>
      </c>
    </row>
    <row r="9" spans="1:12" ht="29" customHeight="1" x14ac:dyDescent="0.15">
      <c r="A9" s="29">
        <v>2441</v>
      </c>
      <c r="B9" s="53">
        <v>0</v>
      </c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>
        <f>10+10+10+10+10+10+10+10+8+10</f>
        <v>98</v>
      </c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1.47</v>
      </c>
    </row>
    <row r="11" spans="1:12" ht="29" customHeight="1" x14ac:dyDescent="0.15">
      <c r="A11" s="29">
        <v>2693</v>
      </c>
      <c r="B11" s="53">
        <v>0</v>
      </c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>
        <v>0</v>
      </c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>
        <f>3+5.5+2.5+10+0+9.5+9+10+0+2</f>
        <v>51.5</v>
      </c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0.77249999999999996</v>
      </c>
    </row>
    <row r="14" spans="1:12" ht="29" customHeight="1" x14ac:dyDescent="0.15">
      <c r="A14" s="29">
        <v>3517</v>
      </c>
      <c r="B14" s="53">
        <f>7+9+9+6+2+1+1+1+0+6</f>
        <v>42</v>
      </c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0.63</v>
      </c>
    </row>
    <row r="15" spans="1:12" ht="29" customHeight="1" x14ac:dyDescent="0.15">
      <c r="A15" s="29">
        <v>4490</v>
      </c>
      <c r="B15" s="53">
        <f>4+2+9+3+8.5+1+10+2+5+9</f>
        <v>53.5</v>
      </c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0.80249999999999999</v>
      </c>
    </row>
    <row r="16" spans="1:12" ht="29" customHeight="1" x14ac:dyDescent="0.15">
      <c r="A16" s="29">
        <v>4582</v>
      </c>
      <c r="B16" s="53">
        <f>4+4+9+4+1.5+1+5+1+2+9</f>
        <v>40.5</v>
      </c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0.60750000000000004</v>
      </c>
    </row>
    <row r="17" spans="1:12" ht="29" customHeight="1" x14ac:dyDescent="0.15">
      <c r="A17" s="29">
        <v>4622</v>
      </c>
      <c r="B17" s="53">
        <v>0</v>
      </c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>
        <f>7+2.5+10+10+10+2+9.5+10+7+9.5</f>
        <v>77.5</v>
      </c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1.1625000000000001</v>
      </c>
    </row>
    <row r="19" spans="1:12" ht="29" customHeight="1" x14ac:dyDescent="0.15">
      <c r="A19" s="29">
        <v>5687</v>
      </c>
      <c r="B19" s="53">
        <f>10+6+4+10+5+1+1+2+0+2</f>
        <v>41</v>
      </c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0.61499999999999999</v>
      </c>
    </row>
    <row r="20" spans="1:12" ht="29" customHeight="1" x14ac:dyDescent="0.15">
      <c r="A20" s="29">
        <v>5711</v>
      </c>
      <c r="B20" s="53">
        <f>7+3+10+6+0+1+1+1+0+6</f>
        <v>35</v>
      </c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0.52499999999999991</v>
      </c>
    </row>
    <row r="21" spans="1:12" ht="29" customHeight="1" x14ac:dyDescent="0.15">
      <c r="A21" s="29">
        <v>5810</v>
      </c>
      <c r="B21" s="53">
        <f>7+9.5+10+10+10+9+10+10+10+10</f>
        <v>95.5</v>
      </c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1.4324999999999999</v>
      </c>
    </row>
    <row r="22" spans="1:12" ht="29" customHeight="1" x14ac:dyDescent="0.15">
      <c r="A22" s="29">
        <v>6347</v>
      </c>
      <c r="B22" s="53">
        <f>10+4+9+9.5+1.5+1+9+9+1+5</f>
        <v>59</v>
      </c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0.88500000000000001</v>
      </c>
    </row>
    <row r="23" spans="1:12" ht="29" customHeight="1" x14ac:dyDescent="0.15">
      <c r="A23" s="29">
        <v>7905</v>
      </c>
      <c r="B23" s="53">
        <f>10+10+9+4+2+8+8+5+0+3</f>
        <v>59</v>
      </c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0.88500000000000001</v>
      </c>
    </row>
    <row r="24" spans="1:12" ht="29" customHeight="1" x14ac:dyDescent="0.15">
      <c r="A24" s="29">
        <v>8335</v>
      </c>
      <c r="B24" s="53">
        <f>8+9.5+10+4+8.5+10+1+4+2+7</f>
        <v>64</v>
      </c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0.96</v>
      </c>
    </row>
    <row r="25" spans="1:12" ht="29" customHeight="1" x14ac:dyDescent="0.15">
      <c r="A25" s="29">
        <v>8490</v>
      </c>
      <c r="B25" s="53">
        <f>7+6+0+9.5+3.5+8+10+1+0+4</f>
        <v>49</v>
      </c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0.73499999999999999</v>
      </c>
    </row>
    <row r="26" spans="1:12" ht="29" customHeight="1" x14ac:dyDescent="0.15">
      <c r="A26" s="29">
        <v>8688</v>
      </c>
      <c r="B26" s="53">
        <f>6+4+0+10+2+3+10+10+2+10</f>
        <v>57</v>
      </c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0.85499999999999998</v>
      </c>
    </row>
    <row r="27" spans="1:12" ht="29" customHeight="1" x14ac:dyDescent="0.15">
      <c r="A27" s="29">
        <v>8695</v>
      </c>
      <c r="B27" s="53">
        <f>10+6+10+3+6.5+3+10+1+0+4</f>
        <v>53.5</v>
      </c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0.80249999999999999</v>
      </c>
    </row>
    <row r="28" spans="1:12" ht="29" customHeight="1" x14ac:dyDescent="0.15">
      <c r="A28" s="29">
        <v>8743</v>
      </c>
      <c r="B28" s="53">
        <f>7+3+2.5+3+4.5+1+1+1+1+5</f>
        <v>29</v>
      </c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0.43499999999999994</v>
      </c>
    </row>
    <row r="29" spans="1:12" ht="29" customHeight="1" x14ac:dyDescent="0.15">
      <c r="A29" s="29">
        <v>8745</v>
      </c>
      <c r="B29" s="53">
        <f>7+9.5+10+4+8.5+10+1+4+2+6</f>
        <v>62</v>
      </c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0.92999999999999994</v>
      </c>
    </row>
    <row r="30" spans="1:12" ht="29" customHeight="1" x14ac:dyDescent="0.15">
      <c r="A30" s="29">
        <v>9550</v>
      </c>
      <c r="B30" s="53">
        <f>10+7.5+9+10+0+1+10+4+2+0</f>
        <v>53.5</v>
      </c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0.80249999999999999</v>
      </c>
    </row>
    <row r="31" spans="1:12" ht="29" customHeight="1" x14ac:dyDescent="0.15">
      <c r="A31" s="29">
        <v>9610</v>
      </c>
      <c r="B31" s="53">
        <f>7+9+9+7+8+3+10+5+1+3</f>
        <v>62</v>
      </c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0.92999999999999994</v>
      </c>
    </row>
    <row r="32" spans="1:12" ht="29" customHeight="1" x14ac:dyDescent="0.15">
      <c r="A32" s="29">
        <v>9611</v>
      </c>
      <c r="B32" s="53">
        <f>7+9+9+7+8+3+10+5+1+3</f>
        <v>62</v>
      </c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0.92999999999999994</v>
      </c>
    </row>
    <row r="33" spans="1:24" ht="29" customHeight="1" x14ac:dyDescent="0.15">
      <c r="A33" s="29">
        <v>9674</v>
      </c>
      <c r="B33" s="53">
        <f>10+9.5+10+9+10+10+10+10+10+10</f>
        <v>98.5</v>
      </c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1.4775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>
        <f t="shared" ref="B36:L36" si="1">AVERAGE(B$2:B$33)</f>
        <v>50.140625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0.75210937499999975</v>
      </c>
    </row>
    <row r="37" spans="1:24" ht="29" customHeight="1" x14ac:dyDescent="0.15">
      <c r="A37" s="36" t="s">
        <v>36</v>
      </c>
      <c r="B37" s="35">
        <f t="shared" ref="B37:L37" si="2">STDEV(B$2:B$33)</f>
        <v>27.590973972624898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0.41386460958937377</v>
      </c>
    </row>
    <row r="38" spans="1:24" ht="29" customHeight="1" x14ac:dyDescent="0.15">
      <c r="A38" s="36" t="s">
        <v>37</v>
      </c>
      <c r="B38" s="35">
        <f t="shared" ref="B38:L38" si="3">MEDIAN(B$2:B$33)</f>
        <v>53.5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0.80249999999999999</v>
      </c>
    </row>
    <row r="39" spans="1:24" ht="29" customHeight="1" x14ac:dyDescent="0.15">
      <c r="A39" s="37" t="s">
        <v>38</v>
      </c>
      <c r="B39" s="38">
        <f t="shared" ref="B39:K39" si="4">IF(SUM(B2:B33)&gt;0,1,0)</f>
        <v>1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0.42</v>
      </c>
      <c r="C2" s="20">
        <f>Homework!L2</f>
        <v>0.74249999999999994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1.1624999999999999</v>
      </c>
      <c r="G2" s="21">
        <f>0.5*INT(F2/0.5)+INT( ((F2-INT(F2/0.5)*0.5)/0.25))*0.5</f>
        <v>1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0.62666666666666671</v>
      </c>
      <c r="C3" s="20">
        <f>Homework!L3</f>
        <v>0.6825</v>
      </c>
      <c r="D3" s="26">
        <f>Exams!B3</f>
        <v>0</v>
      </c>
      <c r="E3" s="18">
        <f>Exams!C3</f>
        <v>0</v>
      </c>
      <c r="F3" s="21">
        <f t="shared" si="0"/>
        <v>1.3091666666666666</v>
      </c>
      <c r="G3" s="21">
        <f t="shared" ref="G3:G19" si="1">0.5*INT(F3/0.5)+INT( ((F3-INT(F3/0.5)*0.5)/0.25))*0.5</f>
        <v>1.5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0.48</v>
      </c>
      <c r="C5" s="20">
        <f>Homework!L5</f>
        <v>0.85499999999999998</v>
      </c>
      <c r="D5" s="26">
        <f>Exams!B5</f>
        <v>0</v>
      </c>
      <c r="E5" s="18">
        <f>Exams!C5</f>
        <v>0</v>
      </c>
      <c r="F5" s="21">
        <f t="shared" si="0"/>
        <v>1.335</v>
      </c>
      <c r="G5" s="21">
        <f t="shared" si="1"/>
        <v>1.5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0.77333333333333332</v>
      </c>
      <c r="C6" s="20">
        <f>Homework!L6</f>
        <v>1.335</v>
      </c>
      <c r="D6" s="26">
        <f>Exams!B6</f>
        <v>0</v>
      </c>
      <c r="E6" s="18">
        <f>Exams!C6</f>
        <v>0</v>
      </c>
      <c r="F6" s="21">
        <f t="shared" si="0"/>
        <v>2.1083333333333334</v>
      </c>
      <c r="G6" s="21">
        <f t="shared" si="1"/>
        <v>2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0.68666666666666665</v>
      </c>
      <c r="C7" s="20">
        <f>Homework!L7</f>
        <v>0.84000000000000008</v>
      </c>
      <c r="D7" s="26">
        <f>Exams!B7</f>
        <v>0</v>
      </c>
      <c r="E7" s="18">
        <f>Exams!C7</f>
        <v>0</v>
      </c>
      <c r="F7" s="21">
        <f t="shared" si="0"/>
        <v>1.5266666666666668</v>
      </c>
      <c r="G7" s="21">
        <f t="shared" si="1"/>
        <v>1.5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0.36</v>
      </c>
      <c r="C8" s="20">
        <f>Homework!L8</f>
        <v>0.96750000000000003</v>
      </c>
      <c r="D8" s="26">
        <f>Exams!B8</f>
        <v>0</v>
      </c>
      <c r="E8" s="18">
        <f>Exams!C8</f>
        <v>0</v>
      </c>
      <c r="F8" s="21">
        <f t="shared" si="0"/>
        <v>1.3275000000000001</v>
      </c>
      <c r="G8" s="21">
        <f t="shared" si="1"/>
        <v>1.5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0.16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0.16</v>
      </c>
      <c r="G9" s="21">
        <f t="shared" si="1"/>
        <v>0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0.76</v>
      </c>
      <c r="C10" s="20">
        <f>Homework!L10</f>
        <v>1.47</v>
      </c>
      <c r="D10" s="26">
        <f>Exams!B10</f>
        <v>0</v>
      </c>
      <c r="E10" s="18">
        <f>Exams!C10</f>
        <v>0</v>
      </c>
      <c r="F10" s="21">
        <f t="shared" si="0"/>
        <v>2.23</v>
      </c>
      <c r="G10" s="21">
        <f t="shared" si="1"/>
        <v>2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0.04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0.04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0.26</v>
      </c>
      <c r="C13" s="20">
        <f>Homework!L13</f>
        <v>0.77249999999999996</v>
      </c>
      <c r="D13" s="26">
        <f>Exams!B13</f>
        <v>0</v>
      </c>
      <c r="E13" s="18">
        <f>Exams!C13</f>
        <v>0</v>
      </c>
      <c r="F13" s="21">
        <f t="shared" si="0"/>
        <v>1.0325</v>
      </c>
      <c r="G13" s="21">
        <f t="shared" si="1"/>
        <v>1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0.4</v>
      </c>
      <c r="C14" s="20">
        <f>Homework!L14</f>
        <v>0.63</v>
      </c>
      <c r="D14" s="26">
        <f>Exams!B14</f>
        <v>0</v>
      </c>
      <c r="E14" s="18">
        <f>Exams!C14</f>
        <v>0</v>
      </c>
      <c r="F14" s="21">
        <f t="shared" si="0"/>
        <v>1.03</v>
      </c>
      <c r="G14" s="21">
        <f t="shared" si="1"/>
        <v>1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0.78</v>
      </c>
      <c r="C15" s="20">
        <f>Homework!L15</f>
        <v>0.80249999999999999</v>
      </c>
      <c r="D15" s="26">
        <f>Exams!B15</f>
        <v>0</v>
      </c>
      <c r="E15" s="18">
        <f>Exams!C15</f>
        <v>0</v>
      </c>
      <c r="F15" s="21">
        <f t="shared" si="0"/>
        <v>1.5825</v>
      </c>
      <c r="G15" s="21">
        <f t="shared" si="1"/>
        <v>1.5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0.52</v>
      </c>
      <c r="C16" s="20">
        <f>Homework!L16</f>
        <v>0.60750000000000004</v>
      </c>
      <c r="D16" s="26">
        <f>Exams!B16</f>
        <v>0</v>
      </c>
      <c r="E16" s="18">
        <f>Exams!C16</f>
        <v>0</v>
      </c>
      <c r="F16" s="21">
        <f t="shared" si="0"/>
        <v>1.1274999999999999</v>
      </c>
      <c r="G16" s="21">
        <f t="shared" si="1"/>
        <v>1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0.65333333333333332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0.65333333333333332</v>
      </c>
      <c r="G17" s="21">
        <f t="shared" si="1"/>
        <v>0.5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0.66</v>
      </c>
      <c r="C18" s="20">
        <f>Homework!L18</f>
        <v>1.1625000000000001</v>
      </c>
      <c r="D18" s="26">
        <f>Exams!B18</f>
        <v>0</v>
      </c>
      <c r="E18" s="18">
        <f>Exams!C18</f>
        <v>0</v>
      </c>
      <c r="F18" s="21">
        <f>$B18+$C18+($D18/100)*3+($E18/$E$35)*4.5</f>
        <v>1.8225000000000002</v>
      </c>
      <c r="G18" s="21">
        <f t="shared" si="1"/>
        <v>2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0.48</v>
      </c>
      <c r="C19" s="20">
        <f>Homework!L19</f>
        <v>0.61499999999999999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1.095</v>
      </c>
      <c r="G19" s="21">
        <f t="shared" si="1"/>
        <v>1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0.4</v>
      </c>
      <c r="C20" s="20">
        <f>Homework!L20</f>
        <v>0.52499999999999991</v>
      </c>
      <c r="D20" s="26">
        <f>Exams!B20</f>
        <v>0</v>
      </c>
      <c r="E20" s="18">
        <f>Exams!C20</f>
        <v>0</v>
      </c>
      <c r="F20" s="21">
        <f t="shared" si="3"/>
        <v>0.92499999999999993</v>
      </c>
      <c r="G20" s="21">
        <f t="shared" ref="G20:G25" si="4">0.5*INT(F20/0.5)+INT( ((F20-INT(F20/0.5)*0.5)/0.25))*0.5</f>
        <v>1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0.64</v>
      </c>
      <c r="C21" s="20">
        <f>Homework!L21</f>
        <v>1.4324999999999999</v>
      </c>
      <c r="D21" s="26">
        <f>Exams!B21</f>
        <v>0</v>
      </c>
      <c r="E21" s="18">
        <f>Exams!C21</f>
        <v>0</v>
      </c>
      <c r="F21" s="21">
        <f t="shared" si="3"/>
        <v>2.0724999999999998</v>
      </c>
      <c r="G21" s="21">
        <f t="shared" si="4"/>
        <v>2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0.61333333333333329</v>
      </c>
      <c r="C22" s="20">
        <f>Homework!L22</f>
        <v>0.88500000000000001</v>
      </c>
      <c r="D22" s="26">
        <f>Exams!B22</f>
        <v>0</v>
      </c>
      <c r="E22" s="18">
        <f>Exams!C22</f>
        <v>0</v>
      </c>
      <c r="F22" s="21">
        <f t="shared" si="3"/>
        <v>1.4983333333333333</v>
      </c>
      <c r="G22" s="21">
        <f t="shared" si="4"/>
        <v>1.5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0.38</v>
      </c>
      <c r="C23" s="20">
        <f>Homework!L23</f>
        <v>0.88500000000000001</v>
      </c>
      <c r="D23" s="26">
        <f>Exams!B23</f>
        <v>0</v>
      </c>
      <c r="E23" s="18">
        <f>Exams!C23</f>
        <v>0</v>
      </c>
      <c r="F23" s="21">
        <f t="shared" si="3"/>
        <v>1.2650000000000001</v>
      </c>
      <c r="G23" s="21">
        <f t="shared" si="4"/>
        <v>1.5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0.34</v>
      </c>
      <c r="C24" s="20">
        <f>Homework!L24</f>
        <v>0.96</v>
      </c>
      <c r="D24" s="26">
        <f>Exams!B24</f>
        <v>0</v>
      </c>
      <c r="E24" s="18">
        <f>Exams!C24</f>
        <v>0</v>
      </c>
      <c r="F24" s="21">
        <f t="shared" si="3"/>
        <v>1.3</v>
      </c>
      <c r="G24" s="21">
        <f t="shared" si="4"/>
        <v>1.5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0.46</v>
      </c>
      <c r="C25" s="20">
        <f>Homework!L25</f>
        <v>0.73499999999999999</v>
      </c>
      <c r="D25" s="26">
        <f>Exams!B25</f>
        <v>0</v>
      </c>
      <c r="E25" s="18">
        <f>Exams!C25</f>
        <v>0</v>
      </c>
      <c r="F25" s="21">
        <f t="shared" si="3"/>
        <v>1.1950000000000001</v>
      </c>
      <c r="G25" s="21">
        <f t="shared" si="4"/>
        <v>1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0.64</v>
      </c>
      <c r="C26" s="20">
        <f>Homework!L26</f>
        <v>0.85499999999999998</v>
      </c>
      <c r="D26" s="26">
        <f>Exams!B26</f>
        <v>0</v>
      </c>
      <c r="E26" s="18">
        <f>Exams!C26</f>
        <v>0</v>
      </c>
      <c r="F26" s="21">
        <f t="shared" si="3"/>
        <v>1.4950000000000001</v>
      </c>
      <c r="G26" s="21">
        <f t="shared" ref="G26:G33" si="6">0.5*INT(F26/0.5)+INT( ((F26-INT(F26/0.5)*0.5)/0.25))*0.5</f>
        <v>1.5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0.55333333333333334</v>
      </c>
      <c r="C27" s="20">
        <f>Homework!L27</f>
        <v>0.80249999999999999</v>
      </c>
      <c r="D27" s="26">
        <f>Exams!B27</f>
        <v>0</v>
      </c>
      <c r="E27" s="18">
        <f>Exams!C27</f>
        <v>0</v>
      </c>
      <c r="F27" s="21">
        <f t="shared" si="3"/>
        <v>1.3558333333333334</v>
      </c>
      <c r="G27" s="21">
        <f t="shared" si="6"/>
        <v>1.5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0.44</v>
      </c>
      <c r="C28" s="20">
        <f>Homework!L28</f>
        <v>0.43499999999999994</v>
      </c>
      <c r="D28" s="26">
        <f>Exams!B28</f>
        <v>0</v>
      </c>
      <c r="E28" s="18">
        <f>Exams!C28</f>
        <v>0</v>
      </c>
      <c r="F28" s="21">
        <f t="shared" si="3"/>
        <v>0.875</v>
      </c>
      <c r="G28" s="21">
        <f t="shared" si="6"/>
        <v>1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0.5</v>
      </c>
      <c r="C29" s="20">
        <f>Homework!L29</f>
        <v>0.92999999999999994</v>
      </c>
      <c r="D29" s="26">
        <f>Exams!B29</f>
        <v>0</v>
      </c>
      <c r="E29" s="18">
        <f>Exams!C29</f>
        <v>0</v>
      </c>
      <c r="F29" s="21">
        <f t="shared" si="3"/>
        <v>1.43</v>
      </c>
      <c r="G29" s="21">
        <f t="shared" si="6"/>
        <v>1.5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0.36</v>
      </c>
      <c r="C30" s="20">
        <f>Homework!L30</f>
        <v>0.80249999999999999</v>
      </c>
      <c r="D30" s="26">
        <f>Exams!B30</f>
        <v>0</v>
      </c>
      <c r="E30" s="18">
        <f>Exams!C30</f>
        <v>0</v>
      </c>
      <c r="F30" s="21">
        <f t="shared" si="3"/>
        <v>1.1625000000000001</v>
      </c>
      <c r="G30" s="21">
        <f t="shared" si="6"/>
        <v>1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0.44</v>
      </c>
      <c r="C31" s="20">
        <f>Homework!L31</f>
        <v>0.92999999999999994</v>
      </c>
      <c r="D31" s="26">
        <f>Exams!B31</f>
        <v>0</v>
      </c>
      <c r="E31" s="18">
        <f>Exams!C31</f>
        <v>0</v>
      </c>
      <c r="F31" s="21">
        <f t="shared" si="3"/>
        <v>1.3699999999999999</v>
      </c>
      <c r="G31" s="21">
        <f t="shared" si="6"/>
        <v>1.5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0.44</v>
      </c>
      <c r="C32" s="20">
        <f>Homework!L32</f>
        <v>0.92999999999999994</v>
      </c>
      <c r="D32" s="26">
        <f>Exams!B32</f>
        <v>0</v>
      </c>
      <c r="E32" s="18">
        <f>Exams!C32</f>
        <v>0</v>
      </c>
      <c r="F32" s="21">
        <f t="shared" si="3"/>
        <v>1.3699999999999999</v>
      </c>
      <c r="G32" s="21">
        <f t="shared" si="6"/>
        <v>1.5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0.61333333333333329</v>
      </c>
      <c r="C33" s="20">
        <f>Homework!L33</f>
        <v>1.4775</v>
      </c>
      <c r="D33" s="26">
        <f>Exams!B33</f>
        <v>0</v>
      </c>
      <c r="E33" s="18">
        <f>Exams!C33</f>
        <v>0</v>
      </c>
      <c r="F33" s="21">
        <f t="shared" si="3"/>
        <v>2.0908333333333333</v>
      </c>
      <c r="G33" s="21">
        <f t="shared" si="6"/>
        <v>2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0.46500000000000002</v>
      </c>
      <c r="C36" s="35">
        <f t="shared" si="8"/>
        <v>0.75210937499999975</v>
      </c>
      <c r="D36" s="35">
        <f t="shared" si="8"/>
        <v>0</v>
      </c>
      <c r="E36" s="35">
        <f t="shared" si="8"/>
        <v>0</v>
      </c>
      <c r="F36" s="35">
        <f t="shared" si="8"/>
        <v>1.2171093750000002</v>
      </c>
      <c r="G36" s="35">
        <f t="shared" si="8"/>
        <v>1.21875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0.20893311512295518</v>
      </c>
      <c r="C37" s="35">
        <f t="shared" si="9"/>
        <v>0.41386460958937377</v>
      </c>
      <c r="D37" s="35">
        <f t="shared" si="9"/>
        <v>0</v>
      </c>
      <c r="E37" s="35">
        <f t="shared" si="9"/>
        <v>0</v>
      </c>
      <c r="F37" s="35">
        <f t="shared" si="9"/>
        <v>0.57661332746259131</v>
      </c>
      <c r="G37" s="35">
        <f t="shared" si="9"/>
        <v>0.59483665418439902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0.47</v>
      </c>
      <c r="C38" s="35">
        <f t="shared" si="10"/>
        <v>0.80249999999999999</v>
      </c>
      <c r="D38" s="35">
        <f t="shared" si="10"/>
        <v>0</v>
      </c>
      <c r="E38" s="35">
        <f t="shared" si="10"/>
        <v>0</v>
      </c>
      <c r="F38" s="35">
        <f t="shared" si="10"/>
        <v>1.3045833333333334</v>
      </c>
      <c r="G38" s="35">
        <f t="shared" si="10"/>
        <v>1.5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2023-10-13T02:54:13Z</dcterms:modified>
</cp:coreProperties>
</file>