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2B64A22E-09E5-FA41-A59C-39A3C97CB7B4}" xr6:coauthVersionLast="47" xr6:coauthVersionMax="47" xr10:uidLastSave="{00000000-0000-0000-0000-000000000000}"/>
  <bookViews>
    <workbookView xWindow="1120" yWindow="500" windowWidth="32900" windowHeight="1924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" i="1" l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39" i="1"/>
  <c r="W38" i="1"/>
  <c r="W37" i="1"/>
  <c r="W36" i="1"/>
  <c r="V39" i="1"/>
  <c r="V38" i="1"/>
  <c r="V37" i="1"/>
  <c r="V36" i="1"/>
  <c r="B24" i="3"/>
  <c r="B8" i="3"/>
  <c r="B33" i="3" l="1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B33" i="2" l="1"/>
  <c r="B29" i="2"/>
  <c r="B31" i="2"/>
  <c r="B28" i="2"/>
  <c r="B27" i="2"/>
  <c r="B26" i="2"/>
  <c r="B30" i="2"/>
  <c r="B32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I39" i="5" l="1"/>
  <c r="H39" i="5"/>
  <c r="G39" i="5"/>
  <c r="F39" i="5"/>
  <c r="C39" i="5"/>
  <c r="E39" i="5"/>
  <c r="J33" i="5" l="1"/>
  <c r="J21" i="5"/>
  <c r="J9" i="5"/>
  <c r="J20" i="5"/>
  <c r="J8" i="5"/>
  <c r="J18" i="5"/>
  <c r="J29" i="5"/>
  <c r="J28" i="5"/>
  <c r="J3" i="5"/>
  <c r="J2" i="5"/>
  <c r="J24" i="5"/>
  <c r="J10" i="5"/>
  <c r="J32" i="5"/>
  <c r="J17" i="5"/>
  <c r="J4" i="5"/>
  <c r="J15" i="5"/>
  <c r="J14" i="5"/>
  <c r="J12" i="5"/>
  <c r="J22" i="5"/>
  <c r="J31" i="5"/>
  <c r="J19" i="5"/>
  <c r="J7" i="5"/>
  <c r="J6" i="5"/>
  <c r="J5" i="5"/>
  <c r="J27" i="5"/>
  <c r="J26" i="5"/>
  <c r="J11" i="5"/>
  <c r="J30" i="5"/>
  <c r="J25" i="5"/>
  <c r="J23" i="5"/>
  <c r="J16" i="5"/>
  <c r="J13" i="5"/>
  <c r="D39" i="5"/>
  <c r="B39" i="5" l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I38" i="5"/>
  <c r="H38" i="5"/>
  <c r="G38" i="5"/>
  <c r="F38" i="5"/>
  <c r="E38" i="5"/>
  <c r="D38" i="5"/>
  <c r="C38" i="5"/>
  <c r="I37" i="5"/>
  <c r="H37" i="5"/>
  <c r="F37" i="5"/>
  <c r="E37" i="5"/>
  <c r="D37" i="5"/>
  <c r="C37" i="5"/>
  <c r="I36" i="5"/>
  <c r="H36" i="5"/>
  <c r="F36" i="5"/>
  <c r="E36" i="5"/>
  <c r="D36" i="5"/>
  <c r="C36" i="5"/>
  <c r="B37" i="5"/>
  <c r="B36" i="5"/>
  <c r="C31" i="2" l="1"/>
  <c r="F31" i="2" s="1"/>
  <c r="G31" i="2" s="1"/>
  <c r="H31" i="2" s="1"/>
  <c r="C4" i="2"/>
  <c r="C22" i="2"/>
  <c r="C32" i="2"/>
  <c r="F32" i="2" s="1"/>
  <c r="G32" i="2" s="1"/>
  <c r="H32" i="2" s="1"/>
  <c r="C17" i="2"/>
  <c r="C14" i="2"/>
  <c r="C27" i="2"/>
  <c r="F27" i="2" s="1"/>
  <c r="G27" i="2" s="1"/>
  <c r="H27" i="2" s="1"/>
  <c r="C13" i="2"/>
  <c r="C29" i="2"/>
  <c r="F29" i="2" s="1"/>
  <c r="G29" i="2" s="1"/>
  <c r="H29" i="2" s="1"/>
  <c r="C7" i="2"/>
  <c r="C15" i="2"/>
  <c r="C18" i="2"/>
  <c r="C24" i="2"/>
  <c r="C33" i="2"/>
  <c r="F33" i="2" s="1"/>
  <c r="G33" i="2" s="1"/>
  <c r="H33" i="2" s="1"/>
  <c r="C5" i="2"/>
  <c r="C10" i="2"/>
  <c r="C6" i="2"/>
  <c r="C20" i="2"/>
  <c r="C30" i="2"/>
  <c r="F30" i="2" s="1"/>
  <c r="G30" i="2" s="1"/>
  <c r="H30" i="2" s="1"/>
  <c r="C23" i="2"/>
  <c r="C11" i="2"/>
  <c r="C9" i="2"/>
  <c r="C16" i="2"/>
  <c r="C28" i="2"/>
  <c r="F28" i="2" s="1"/>
  <c r="G28" i="2" s="1"/>
  <c r="H28" i="2" s="1"/>
  <c r="C3" i="2"/>
  <c r="C8" i="2"/>
  <c r="C19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X39" i="1"/>
  <c r="X36" i="1"/>
  <c r="X37" i="1"/>
  <c r="X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J38" i="5"/>
  <c r="C2" i="2"/>
  <c r="J36" i="5"/>
  <c r="J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<sst xmlns="http://schemas.openxmlformats.org/spreadsheetml/2006/main" count="80" uniqueCount="50">
  <si>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</si>
  <si>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</si>
  <si>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</si>
  <si>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</si>
  <si>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</si>
  <si>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</si>
  <si>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</si>
  <si>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</si>
  <si>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</si>
  <si>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</si>
  <si>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</si>
  <si>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</si>
  <si>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</si>
  <si>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</si>
  <si>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</si>
  <si>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</si>
  <si>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</si>
  <si>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</si>
  <si>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</si>
  <si>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</si>
  <si>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</si>
  <si>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</si>
  <si>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</si>
  <si>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</si>
  <si>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</si>
  <si>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</si>
  <si>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</si>
  <si>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</si>
  <si>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</si>
  <si>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</si>
  <si>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</si>
  <si>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</si>
  <si>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</si>
  <si>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</si>
  <si>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</si>
  <si>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</si>
  <si>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</si>
  <si>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</si>
  <si>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</si>
  <si>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</si>
  <si>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</si>
  <si>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</si>
  <si>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</si>
  <si>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</si>
  <si>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</si>
  <si>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</si>
  <si>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</si>
  <si>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</si>
  <si>
    <t>Quiz 21</t>
  </si>
  <si>
    <t>Quiz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</si>
</sst>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4"/>
  <sheetViews>
    <sheetView topLeftCell="B1" zoomScaleNormal="100" workbookViewId="0">
      <selection activeCell="Y1" sqref="Y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3" width="11.83203125" style="6" customWidth="1"/>
    <col min="24" max="24" width="14.83203125" style="6" customWidth="1"/>
    <col min="25" max="25" width="15.1640625" style="7" customWidth="1"/>
  </cols>
  <sheetData>
    <row r="1" spans="1:25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40</v>
      </c>
      <c r="R1" s="38" t="s">
        <v>41</v>
      </c>
      <c r="S1" s="38" t="s">
        <v>42</v>
      </c>
      <c r="T1" s="38" t="s">
        <v>43</v>
      </c>
      <c r="U1" s="38" t="s">
        <v>44</v>
      </c>
      <c r="V1" s="38" t="s">
        <v>48</v>
      </c>
      <c r="W1" s="38" t="s">
        <v>49</v>
      </c>
      <c r="X1" s="39" t="s">
        <v>6</v>
      </c>
      <c r="Y1"/>
    </row>
    <row r="2" spans="1:25" ht="29" customHeight="1" x14ac:dyDescent="0.15">
      <c r="A2" s="26" t="s">
        <v>47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18">
        <v>15</v>
      </c>
      <c r="R2" s="18">
        <v>3</v>
      </c>
      <c r="S2" s="18">
        <v>3</v>
      </c>
      <c r="T2" s="18">
        <v>3</v>
      </c>
      <c r="U2" s="18">
        <v>9</v>
      </c>
      <c r="V2" s="18">
        <v>3</v>
      </c>
      <c r="W2" s="18"/>
      <c r="X2" s="35">
        <f>$X$35 * ( (SUM(B2:W2))/((SUM($B$39:$W$39))*$B$35) )</f>
        <v>0.4</v>
      </c>
      <c r="Y2"/>
    </row>
    <row r="3" spans="1:25" ht="29" customHeight="1" x14ac:dyDescent="0.15">
      <c r="A3" s="26" t="s">
        <v>45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18">
        <v>3</v>
      </c>
      <c r="R3" s="18">
        <v>3</v>
      </c>
      <c r="S3" s="18">
        <v>15</v>
      </c>
      <c r="T3" s="18">
        <v>3</v>
      </c>
      <c r="U3" s="18">
        <v>9</v>
      </c>
      <c r="V3" s="18">
        <v>0</v>
      </c>
      <c r="W3" s="18"/>
      <c r="X3" s="35">
        <f t="shared" ref="X3:X33" si="0">$X$35 * ( (SUM(B3:W3))/((SUM($B$39:$W$39))*$B$35) )</f>
        <v>0.64126984126984132</v>
      </c>
      <c r="Y3"/>
    </row>
    <row r="4" spans="1:25" ht="29" customHeight="1" x14ac:dyDescent="0.15">
      <c r="A4" s="26" t="s">
        <v>39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/>
      <c r="X4" s="35">
        <f t="shared" si="0"/>
        <v>0</v>
      </c>
      <c r="Y4"/>
    </row>
    <row r="5" spans="1:25" ht="29" customHeight="1" x14ac:dyDescent="0.15">
      <c r="A5" s="26" t="s">
        <v>46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18">
        <v>0</v>
      </c>
      <c r="R5" s="18">
        <v>3</v>
      </c>
      <c r="S5" s="18">
        <v>3</v>
      </c>
      <c r="T5" s="18">
        <v>3</v>
      </c>
      <c r="U5" s="18">
        <v>0</v>
      </c>
      <c r="V5" s="18">
        <v>0</v>
      </c>
      <c r="W5" s="18"/>
      <c r="X5" s="35">
        <f t="shared" si="0"/>
        <v>0.33333333333333331</v>
      </c>
      <c r="Y5"/>
    </row>
    <row r="6" spans="1:25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18">
        <v>15</v>
      </c>
      <c r="R6" s="18">
        <v>15</v>
      </c>
      <c r="S6" s="18">
        <v>3</v>
      </c>
      <c r="T6" s="18">
        <v>3</v>
      </c>
      <c r="U6" s="18">
        <v>9</v>
      </c>
      <c r="V6" s="18">
        <v>15</v>
      </c>
      <c r="W6" s="18"/>
      <c r="X6" s="35">
        <f t="shared" si="0"/>
        <v>0.79682539682539677</v>
      </c>
      <c r="Y6"/>
    </row>
    <row r="7" spans="1:25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18">
        <v>3</v>
      </c>
      <c r="R7" s="18">
        <v>3</v>
      </c>
      <c r="S7" s="18">
        <v>3</v>
      </c>
      <c r="T7" s="18">
        <v>15</v>
      </c>
      <c r="U7" s="18">
        <v>15</v>
      </c>
      <c r="V7" s="18">
        <v>15</v>
      </c>
      <c r="W7" s="18"/>
      <c r="X7" s="35">
        <f t="shared" si="0"/>
        <v>0.6603174603174603</v>
      </c>
      <c r="Y7"/>
    </row>
    <row r="8" spans="1:25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18">
        <v>3</v>
      </c>
      <c r="R8" s="18">
        <v>3</v>
      </c>
      <c r="S8" s="18">
        <v>3</v>
      </c>
      <c r="T8" s="18">
        <v>3</v>
      </c>
      <c r="U8" s="18">
        <v>9</v>
      </c>
      <c r="V8" s="18">
        <v>3</v>
      </c>
      <c r="W8" s="18"/>
      <c r="X8" s="35">
        <f t="shared" si="0"/>
        <v>0.40952380952380951</v>
      </c>
      <c r="Y8"/>
    </row>
    <row r="9" spans="1:25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/>
      <c r="X9" s="35">
        <f t="shared" si="0"/>
        <v>7.6190476190476197E-2</v>
      </c>
      <c r="Y9"/>
    </row>
    <row r="10" spans="1:25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18">
        <v>3</v>
      </c>
      <c r="R10" s="18">
        <v>3</v>
      </c>
      <c r="S10" s="18">
        <v>15</v>
      </c>
      <c r="T10" s="18">
        <v>3</v>
      </c>
      <c r="U10" s="18">
        <v>15</v>
      </c>
      <c r="V10" s="18">
        <v>3</v>
      </c>
      <c r="W10" s="18"/>
      <c r="X10" s="35">
        <f t="shared" si="0"/>
        <v>0.69523809523809521</v>
      </c>
      <c r="Y10"/>
    </row>
    <row r="11" spans="1:25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/>
      <c r="X11" s="35">
        <f t="shared" si="0"/>
        <v>0</v>
      </c>
      <c r="Y11"/>
    </row>
    <row r="12" spans="1:25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/>
      <c r="X12" s="35">
        <f t="shared" si="0"/>
        <v>1.9047619047619049E-2</v>
      </c>
      <c r="Y12"/>
    </row>
    <row r="13" spans="1:25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18">
        <v>0</v>
      </c>
      <c r="R13" s="18">
        <v>15</v>
      </c>
      <c r="S13" s="18">
        <v>3</v>
      </c>
      <c r="T13" s="18">
        <v>0</v>
      </c>
      <c r="U13" s="18">
        <v>3</v>
      </c>
      <c r="V13" s="18">
        <v>0</v>
      </c>
      <c r="W13" s="18"/>
      <c r="X13" s="35">
        <f t="shared" si="0"/>
        <v>0.25714285714285712</v>
      </c>
      <c r="Y13"/>
    </row>
    <row r="14" spans="1:25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/>
      <c r="X14" s="35">
        <f t="shared" si="0"/>
        <v>0.29523809523809524</v>
      </c>
    </row>
    <row r="15" spans="1:25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18">
        <v>3</v>
      </c>
      <c r="R15" s="18">
        <v>3</v>
      </c>
      <c r="S15" s="18">
        <v>3</v>
      </c>
      <c r="T15" s="18">
        <v>15</v>
      </c>
      <c r="U15" s="18">
        <v>15</v>
      </c>
      <c r="V15" s="18">
        <v>15</v>
      </c>
      <c r="W15" s="18"/>
      <c r="X15" s="35">
        <f t="shared" si="0"/>
        <v>0.70476190476190481</v>
      </c>
      <c r="Y15"/>
    </row>
    <row r="16" spans="1:25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18">
        <v>15</v>
      </c>
      <c r="R16" s="18">
        <v>3</v>
      </c>
      <c r="S16" s="18">
        <v>3</v>
      </c>
      <c r="T16" s="18">
        <v>3</v>
      </c>
      <c r="U16" s="18">
        <v>15</v>
      </c>
      <c r="V16" s="18">
        <v>3</v>
      </c>
      <c r="W16" s="18"/>
      <c r="X16" s="35">
        <f t="shared" si="0"/>
        <v>0.580952380952381</v>
      </c>
      <c r="Y16"/>
    </row>
    <row r="17" spans="1:25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18">
        <v>3</v>
      </c>
      <c r="R17" s="18">
        <v>3</v>
      </c>
      <c r="S17" s="18">
        <v>15</v>
      </c>
      <c r="T17" s="18">
        <v>3</v>
      </c>
      <c r="U17" s="18">
        <v>9</v>
      </c>
      <c r="V17" s="18">
        <v>3</v>
      </c>
      <c r="W17" s="18"/>
      <c r="X17" s="35">
        <f t="shared" si="0"/>
        <v>0.66349206349206347</v>
      </c>
      <c r="Y17"/>
    </row>
    <row r="18" spans="1:25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18">
        <v>15</v>
      </c>
      <c r="R18" s="18">
        <v>3</v>
      </c>
      <c r="S18" s="18">
        <v>3</v>
      </c>
      <c r="T18" s="18">
        <v>3</v>
      </c>
      <c r="U18" s="18">
        <v>15</v>
      </c>
      <c r="V18" s="18">
        <v>15</v>
      </c>
      <c r="W18" s="18"/>
      <c r="X18" s="35">
        <f t="shared" si="0"/>
        <v>0.68571428571428572</v>
      </c>
      <c r="Y18"/>
    </row>
    <row r="19" spans="1:25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18">
        <v>3</v>
      </c>
      <c r="R19" s="18">
        <v>15</v>
      </c>
      <c r="S19" s="18">
        <v>3</v>
      </c>
      <c r="T19" s="18">
        <v>15</v>
      </c>
      <c r="U19" s="18">
        <v>3</v>
      </c>
      <c r="V19" s="18">
        <v>15</v>
      </c>
      <c r="W19" s="18"/>
      <c r="X19" s="35">
        <f t="shared" si="0"/>
        <v>0.51428571428571423</v>
      </c>
      <c r="Y19"/>
    </row>
    <row r="20" spans="1:25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18">
        <v>3</v>
      </c>
      <c r="R20" s="18">
        <v>0</v>
      </c>
      <c r="S20" s="18">
        <v>0</v>
      </c>
      <c r="T20" s="18">
        <v>3</v>
      </c>
      <c r="U20" s="18">
        <v>0</v>
      </c>
      <c r="V20" s="18">
        <v>3</v>
      </c>
      <c r="W20" s="18"/>
      <c r="X20" s="35">
        <f t="shared" si="0"/>
        <v>0.33333333333333331</v>
      </c>
      <c r="Y20"/>
    </row>
    <row r="21" spans="1:25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18">
        <v>15</v>
      </c>
      <c r="R21" s="18">
        <v>3</v>
      </c>
      <c r="S21" s="18">
        <v>3</v>
      </c>
      <c r="T21" s="18">
        <v>3</v>
      </c>
      <c r="U21" s="18">
        <v>15</v>
      </c>
      <c r="V21" s="18">
        <v>15</v>
      </c>
      <c r="W21" s="18"/>
      <c r="X21" s="35">
        <f t="shared" si="0"/>
        <v>0.67619047619047623</v>
      </c>
      <c r="Y21"/>
    </row>
    <row r="22" spans="1:25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18">
        <v>3</v>
      </c>
      <c r="R22" s="18">
        <v>3</v>
      </c>
      <c r="S22" s="18">
        <v>3</v>
      </c>
      <c r="T22" s="18">
        <v>15</v>
      </c>
      <c r="U22" s="18">
        <v>15</v>
      </c>
      <c r="V22" s="18">
        <v>15</v>
      </c>
      <c r="W22" s="18"/>
      <c r="X22" s="35">
        <f t="shared" si="0"/>
        <v>0.66349206349206347</v>
      </c>
      <c r="Y22"/>
    </row>
    <row r="23" spans="1:25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18">
        <v>15</v>
      </c>
      <c r="R23" s="18">
        <v>15</v>
      </c>
      <c r="S23" s="18">
        <v>3</v>
      </c>
      <c r="T23" s="18">
        <v>15</v>
      </c>
      <c r="U23" s="18">
        <v>0</v>
      </c>
      <c r="V23" s="18">
        <v>15</v>
      </c>
      <c r="W23" s="18"/>
      <c r="X23" s="35">
        <f t="shared" si="0"/>
        <v>0.45714285714285713</v>
      </c>
      <c r="Y23"/>
    </row>
    <row r="24" spans="1:25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15</v>
      </c>
      <c r="R24" s="18">
        <v>3</v>
      </c>
      <c r="S24" s="18">
        <v>3</v>
      </c>
      <c r="T24" s="18">
        <v>0</v>
      </c>
      <c r="U24" s="18">
        <v>15</v>
      </c>
      <c r="V24" s="18">
        <v>0</v>
      </c>
      <c r="W24" s="18"/>
      <c r="X24" s="35">
        <f t="shared" si="0"/>
        <v>0.27619047619047621</v>
      </c>
      <c r="Y24"/>
    </row>
    <row r="25" spans="1:25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18">
        <v>3</v>
      </c>
      <c r="R25" s="18">
        <v>3</v>
      </c>
      <c r="S25" s="18">
        <v>3</v>
      </c>
      <c r="T25" s="18">
        <v>3</v>
      </c>
      <c r="U25" s="18">
        <v>15</v>
      </c>
      <c r="V25" s="18">
        <v>3</v>
      </c>
      <c r="W25" s="18"/>
      <c r="X25" s="35">
        <f t="shared" si="0"/>
        <v>0.47619047619047616</v>
      </c>
      <c r="Y25"/>
    </row>
    <row r="26" spans="1:25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18">
        <v>15</v>
      </c>
      <c r="R26" s="18">
        <v>0</v>
      </c>
      <c r="S26" s="18">
        <v>0</v>
      </c>
      <c r="T26" s="18">
        <v>15</v>
      </c>
      <c r="U26" s="18">
        <v>3</v>
      </c>
      <c r="V26" s="18">
        <v>15</v>
      </c>
      <c r="W26" s="18"/>
      <c r="X26" s="35">
        <f t="shared" si="0"/>
        <v>0.61904761904761907</v>
      </c>
      <c r="Y26"/>
    </row>
    <row r="27" spans="1:25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18">
        <v>3</v>
      </c>
      <c r="R27" s="18">
        <v>15</v>
      </c>
      <c r="S27" s="18">
        <v>3</v>
      </c>
      <c r="T27" s="18">
        <v>15</v>
      </c>
      <c r="U27" s="18">
        <v>0</v>
      </c>
      <c r="V27" s="18">
        <v>15</v>
      </c>
      <c r="W27" s="18"/>
      <c r="X27" s="35">
        <f t="shared" si="0"/>
        <v>0.48253968253968255</v>
      </c>
      <c r="Y27"/>
    </row>
    <row r="28" spans="1:25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18">
        <v>15</v>
      </c>
      <c r="R28" s="18">
        <v>3</v>
      </c>
      <c r="S28" s="18">
        <v>0</v>
      </c>
      <c r="T28" s="18">
        <v>0</v>
      </c>
      <c r="U28" s="18">
        <v>3</v>
      </c>
      <c r="V28" s="18">
        <v>0</v>
      </c>
      <c r="W28" s="18"/>
      <c r="X28" s="35">
        <f t="shared" si="0"/>
        <v>0.41904761904761906</v>
      </c>
      <c r="Y28"/>
    </row>
    <row r="29" spans="1:25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18">
        <v>3</v>
      </c>
      <c r="R29" s="18">
        <v>3</v>
      </c>
      <c r="S29" s="18">
        <v>3</v>
      </c>
      <c r="T29" s="18">
        <v>0</v>
      </c>
      <c r="U29" s="18">
        <v>15</v>
      </c>
      <c r="V29" s="18">
        <v>0</v>
      </c>
      <c r="W29" s="18"/>
      <c r="X29" s="35">
        <f t="shared" si="0"/>
        <v>0.34285714285714286</v>
      </c>
      <c r="Y29"/>
    </row>
    <row r="30" spans="1:25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18">
        <v>15</v>
      </c>
      <c r="R30" s="18">
        <v>15</v>
      </c>
      <c r="S30" s="18">
        <v>3</v>
      </c>
      <c r="T30" s="18">
        <v>3</v>
      </c>
      <c r="U30" s="18">
        <v>9</v>
      </c>
      <c r="V30" s="18">
        <v>15</v>
      </c>
      <c r="W30" s="18"/>
      <c r="X30" s="35">
        <f t="shared" si="0"/>
        <v>0.51428571428571423</v>
      </c>
      <c r="Y30"/>
    </row>
    <row r="31" spans="1:25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18">
        <v>15</v>
      </c>
      <c r="R31" s="18">
        <v>3</v>
      </c>
      <c r="S31" s="18">
        <v>3</v>
      </c>
      <c r="T31" s="18">
        <v>3</v>
      </c>
      <c r="U31" s="18">
        <v>15</v>
      </c>
      <c r="V31" s="18">
        <v>15</v>
      </c>
      <c r="W31" s="18"/>
      <c r="X31" s="35">
        <f t="shared" si="0"/>
        <v>0.50476190476190474</v>
      </c>
      <c r="Y31"/>
    </row>
    <row r="32" spans="1:25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18">
        <v>15</v>
      </c>
      <c r="R32" s="18">
        <v>3</v>
      </c>
      <c r="S32" s="18">
        <v>3</v>
      </c>
      <c r="T32" s="18">
        <v>3</v>
      </c>
      <c r="U32" s="18">
        <v>15</v>
      </c>
      <c r="V32" s="18">
        <v>15</v>
      </c>
      <c r="W32" s="18"/>
      <c r="X32" s="35">
        <f t="shared" si="0"/>
        <v>0.50476190476190474</v>
      </c>
      <c r="Y32"/>
    </row>
    <row r="33" spans="1:25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18">
        <v>15</v>
      </c>
      <c r="R33" s="18">
        <v>3</v>
      </c>
      <c r="S33" s="18">
        <v>3</v>
      </c>
      <c r="T33" s="18">
        <v>3</v>
      </c>
      <c r="U33" s="18">
        <v>15</v>
      </c>
      <c r="V33" s="18">
        <v>15</v>
      </c>
      <c r="W33" s="18"/>
      <c r="X33" s="35">
        <f t="shared" si="0"/>
        <v>0.66349206349206347</v>
      </c>
      <c r="Y33"/>
    </row>
    <row r="34" spans="1:25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/>
    </row>
    <row r="35" spans="1:25" ht="29" customHeight="1" x14ac:dyDescent="0.15">
      <c r="A35" s="27" t="s">
        <v>32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8">
        <v>15</v>
      </c>
      <c r="W35" s="28">
        <v>15</v>
      </c>
      <c r="X35" s="29">
        <v>1</v>
      </c>
      <c r="Y35"/>
    </row>
    <row r="36" spans="1:25" ht="29" customHeight="1" x14ac:dyDescent="0.15">
      <c r="A36" s="30" t="s">
        <v>33</v>
      </c>
      <c r="B36" s="31">
        <f t="shared" ref="B36:X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>
        <f t="shared" si="1"/>
        <v>7.21875</v>
      </c>
      <c r="R36" s="31">
        <f t="shared" si="1"/>
        <v>4.59375</v>
      </c>
      <c r="S36" s="31">
        <f t="shared" si="1"/>
        <v>3.375</v>
      </c>
      <c r="T36" s="31">
        <f t="shared" si="1"/>
        <v>4.78125</v>
      </c>
      <c r="U36" s="31">
        <f t="shared" si="1"/>
        <v>8.15625</v>
      </c>
      <c r="V36" s="31">
        <f t="shared" si="1"/>
        <v>7.21875</v>
      </c>
      <c r="W36" s="31" t="e">
        <f t="shared" si="1"/>
        <v>#DIV/0!</v>
      </c>
      <c r="X36" s="31">
        <f t="shared" si="1"/>
        <v>0.45833333333333331</v>
      </c>
      <c r="Y36"/>
    </row>
    <row r="37" spans="1:25" ht="29" customHeight="1" x14ac:dyDescent="0.15">
      <c r="A37" s="32" t="s">
        <v>34</v>
      </c>
      <c r="B37" s="31">
        <f t="shared" ref="B37:X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>
        <f t="shared" si="2"/>
        <v>6.6368199487599533</v>
      </c>
      <c r="R37" s="31">
        <f t="shared" si="2"/>
        <v>5.2231456039440447</v>
      </c>
      <c r="S37" s="31">
        <f t="shared" si="2"/>
        <v>4.0140880939269943</v>
      </c>
      <c r="T37" s="31">
        <f t="shared" si="2"/>
        <v>5.6439197943593502</v>
      </c>
      <c r="U37" s="31">
        <f t="shared" si="2"/>
        <v>6.5209804081802734</v>
      </c>
      <c r="V37" s="31">
        <f t="shared" si="2"/>
        <v>7.0607245127650522</v>
      </c>
      <c r="W37" s="31" t="e">
        <f t="shared" si="2"/>
        <v>#DIV/0!</v>
      </c>
      <c r="X37" s="31">
        <f t="shared" si="2"/>
        <v>0.21958755630809673</v>
      </c>
      <c r="Y37"/>
    </row>
    <row r="38" spans="1:25" ht="29" customHeight="1" x14ac:dyDescent="0.15">
      <c r="A38" s="32" t="s">
        <v>35</v>
      </c>
      <c r="B38" s="31">
        <f t="shared" ref="B38:X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>
        <f t="shared" si="3"/>
        <v>3</v>
      </c>
      <c r="R38" s="31">
        <f t="shared" si="3"/>
        <v>3</v>
      </c>
      <c r="S38" s="31">
        <f t="shared" si="3"/>
        <v>3</v>
      </c>
      <c r="T38" s="31">
        <f t="shared" si="3"/>
        <v>3</v>
      </c>
      <c r="U38" s="31">
        <f t="shared" si="3"/>
        <v>9</v>
      </c>
      <c r="V38" s="31">
        <f t="shared" si="3"/>
        <v>3</v>
      </c>
      <c r="W38" s="31" t="e">
        <f t="shared" si="3"/>
        <v>#NUM!</v>
      </c>
      <c r="X38" s="31">
        <f t="shared" si="3"/>
        <v>0.49365079365079367</v>
      </c>
      <c r="Y38"/>
    </row>
    <row r="39" spans="1:25" ht="29" customHeight="1" x14ac:dyDescent="0.15">
      <c r="A39" s="33" t="s">
        <v>36</v>
      </c>
      <c r="B39" s="34">
        <f t="shared" ref="B39:X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1</v>
      </c>
      <c r="R39" s="34">
        <f t="shared" si="4"/>
        <v>1</v>
      </c>
      <c r="S39" s="34">
        <f t="shared" si="4"/>
        <v>1</v>
      </c>
      <c r="T39" s="34">
        <f t="shared" si="4"/>
        <v>1</v>
      </c>
      <c r="U39" s="34">
        <f t="shared" si="4"/>
        <v>1</v>
      </c>
      <c r="V39" s="34">
        <f t="shared" ref="V39:W39" si="5">IF(SUM(V2:V33)&gt;0,1,0)</f>
        <v>1</v>
      </c>
      <c r="W39" s="34">
        <f t="shared" si="5"/>
        <v>0</v>
      </c>
      <c r="X39" s="34">
        <f t="shared" si="4"/>
        <v>1</v>
      </c>
      <c r="Y39"/>
    </row>
    <row r="40" spans="1:25" ht="29" customHeight="1" x14ac:dyDescent="0.15">
      <c r="B40"/>
    </row>
    <row r="41" spans="1:25" ht="29" customHeight="1" x14ac:dyDescent="0.15"/>
    <row r="42" spans="1:25" ht="29" customHeight="1" x14ac:dyDescent="0.15"/>
    <row r="43" spans="1:25" ht="29" customHeight="1" x14ac:dyDescent="0.15">
      <c r="B43"/>
    </row>
    <row r="44" spans="1:25" ht="29" customHeight="1" x14ac:dyDescent="0.15">
      <c r="B44"/>
    </row>
    <row r="45" spans="1:25" ht="29" customHeight="1" x14ac:dyDescent="0.15">
      <c r="B45"/>
    </row>
    <row r="46" spans="1:25" ht="29" customHeight="1" x14ac:dyDescent="0.15">
      <c r="B46"/>
    </row>
    <row r="47" spans="1:25" ht="29" customHeight="1" x14ac:dyDescent="0.15">
      <c r="B47"/>
    </row>
    <row r="48" spans="1:25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tabSelected="1" zoomScaleNormal="100" workbookViewId="0">
      <selection activeCell="K1" sqref="K1"/>
    </sheetView>
  </sheetViews>
  <sheetFormatPr baseColWidth="10" defaultRowHeight="13" x14ac:dyDescent="0.15"/>
  <cols>
    <col min="1" max="1" width="25.83203125" customWidth="1"/>
    <col min="2" max="10" width="13.83203125" customWidth="1"/>
    <col min="11" max="11" width="13.6640625" customWidth="1"/>
  </cols>
  <sheetData>
    <row r="1" spans="1:10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9" t="s">
        <v>31</v>
      </c>
    </row>
    <row r="2" spans="1:10" ht="29" customHeight="1" x14ac:dyDescent="0.15">
      <c r="A2" s="26" t="s">
        <v>47</v>
      </c>
      <c r="B2" s="48">
        <f>9+2+9+3+3.5+1+10+6+3+3</f>
        <v>49.5</v>
      </c>
      <c r="C2" s="54">
        <v>26</v>
      </c>
      <c r="D2" s="55">
        <v>68.5</v>
      </c>
      <c r="E2" s="59">
        <v>95</v>
      </c>
      <c r="F2" s="54">
        <v>50</v>
      </c>
      <c r="G2" s="44"/>
      <c r="H2" s="44"/>
      <c r="I2" s="44"/>
      <c r="J2" s="35">
        <f>IF(SUM($B$39:$I$39)&gt;0,1.5*(B2/$B$35+C2/$C$35+D2/$D$35+E2/$E$35+F2/$F$35+G2/$G$35+H2/$H$35+I2/$I$35)/SUM($B$39:$I$39),0)</f>
        <v>0.86699999999999977</v>
      </c>
    </row>
    <row r="3" spans="1:10" ht="29" customHeight="1" x14ac:dyDescent="0.15">
      <c r="A3" s="26" t="s">
        <v>45</v>
      </c>
      <c r="B3" s="48">
        <f>9+1+7+9+4.5+6+3+4+0+2</f>
        <v>45.5</v>
      </c>
      <c r="C3" s="54">
        <v>60</v>
      </c>
      <c r="D3" s="56">
        <v>0</v>
      </c>
      <c r="E3" s="59">
        <v>91</v>
      </c>
      <c r="F3" s="54">
        <v>63</v>
      </c>
      <c r="G3" s="44"/>
      <c r="H3" s="44"/>
      <c r="I3" s="44"/>
      <c r="J3" s="35">
        <f t="shared" ref="J3:J33" si="0">IF(SUM($B$39:$I$39)&gt;0,1.5*(B3/$B$35+C3/$C$35+D3/$D$35+E3/$E$35+F3/$F$35+G3/$G$35+H3/$H$35+I3/$I$35)/SUM($B$39:$I$39),0)</f>
        <v>0.77849999999999997</v>
      </c>
    </row>
    <row r="4" spans="1:10" ht="29" customHeight="1" x14ac:dyDescent="0.15">
      <c r="A4" s="26" t="s">
        <v>39</v>
      </c>
      <c r="B4" s="48">
        <v>0</v>
      </c>
      <c r="C4" s="54">
        <v>0</v>
      </c>
      <c r="D4" s="55">
        <v>0</v>
      </c>
      <c r="E4" s="59">
        <v>0</v>
      </c>
      <c r="F4" s="54">
        <v>0</v>
      </c>
      <c r="G4" s="44"/>
      <c r="H4" s="44"/>
      <c r="I4" s="44"/>
      <c r="J4" s="35">
        <f t="shared" si="0"/>
        <v>0</v>
      </c>
    </row>
    <row r="5" spans="1:10" ht="29" customHeight="1" x14ac:dyDescent="0.15">
      <c r="A5" s="26" t="s">
        <v>46</v>
      </c>
      <c r="B5" s="48">
        <f>9+8+10+3+2+8+10+4+3</f>
        <v>57</v>
      </c>
      <c r="C5" s="54">
        <v>27</v>
      </c>
      <c r="D5" s="57">
        <v>57.5</v>
      </c>
      <c r="E5" s="59">
        <v>99</v>
      </c>
      <c r="F5" s="54">
        <v>59</v>
      </c>
      <c r="G5" s="44"/>
      <c r="H5" s="44"/>
      <c r="I5" s="44"/>
      <c r="J5" s="35">
        <f t="shared" si="0"/>
        <v>0.89849999999999997</v>
      </c>
    </row>
    <row r="6" spans="1:10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59">
        <v>92</v>
      </c>
      <c r="F6" s="54">
        <v>87</v>
      </c>
      <c r="G6" s="44"/>
      <c r="H6" s="44"/>
      <c r="I6" s="44"/>
      <c r="J6" s="35">
        <f t="shared" si="0"/>
        <v>1.3574999999999999</v>
      </c>
    </row>
    <row r="7" spans="1:10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59">
        <v>98</v>
      </c>
      <c r="F7" s="54">
        <v>76</v>
      </c>
      <c r="G7" s="44"/>
      <c r="H7" s="44"/>
      <c r="I7" s="44"/>
      <c r="J7" s="35">
        <f t="shared" si="0"/>
        <v>1.026</v>
      </c>
    </row>
    <row r="8" spans="1:10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59">
        <v>80</v>
      </c>
      <c r="F8" s="54">
        <v>80.5</v>
      </c>
      <c r="G8" s="44"/>
      <c r="H8" s="44"/>
      <c r="I8" s="44"/>
      <c r="J8" s="35">
        <f t="shared" si="0"/>
        <v>1.1250000000000002</v>
      </c>
    </row>
    <row r="9" spans="1:10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59">
        <v>0</v>
      </c>
      <c r="F9" s="54">
        <v>0</v>
      </c>
      <c r="G9" s="44"/>
      <c r="H9" s="44"/>
      <c r="I9" s="44"/>
      <c r="J9" s="35">
        <f t="shared" si="0"/>
        <v>0</v>
      </c>
    </row>
    <row r="10" spans="1:10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18">
        <v>100</v>
      </c>
      <c r="F10" s="54">
        <v>99.5</v>
      </c>
      <c r="G10" s="44"/>
      <c r="H10" s="44"/>
      <c r="I10" s="44"/>
      <c r="J10" s="35">
        <f t="shared" si="0"/>
        <v>1.44</v>
      </c>
    </row>
    <row r="11" spans="1:10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59">
        <v>17</v>
      </c>
      <c r="F11" s="54">
        <v>0</v>
      </c>
      <c r="G11" s="45"/>
      <c r="H11" s="44"/>
      <c r="I11" s="44"/>
      <c r="J11" s="35">
        <f t="shared" si="0"/>
        <v>5.1000000000000004E-2</v>
      </c>
    </row>
    <row r="12" spans="1:10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59">
        <v>0</v>
      </c>
      <c r="F12" s="54">
        <v>0</v>
      </c>
      <c r="G12" s="44"/>
      <c r="H12" s="44"/>
      <c r="I12" s="44"/>
      <c r="J12" s="35">
        <f t="shared" si="0"/>
        <v>0</v>
      </c>
    </row>
    <row r="13" spans="1:10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59">
        <v>53</v>
      </c>
      <c r="F13" s="54">
        <v>34</v>
      </c>
      <c r="G13" s="44"/>
      <c r="H13" s="44"/>
      <c r="I13" s="44"/>
      <c r="J13" s="35">
        <f t="shared" si="0"/>
        <v>0.83850000000000002</v>
      </c>
    </row>
    <row r="14" spans="1:10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59">
        <v>79.5</v>
      </c>
      <c r="F14" s="54">
        <v>61.5</v>
      </c>
      <c r="G14" s="44"/>
      <c r="H14" s="44"/>
      <c r="I14" s="44"/>
      <c r="J14" s="35">
        <f t="shared" si="0"/>
        <v>0.81299999999999994</v>
      </c>
    </row>
    <row r="15" spans="1:10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59">
        <v>97</v>
      </c>
      <c r="F15" s="54">
        <v>74</v>
      </c>
      <c r="G15" s="44"/>
      <c r="H15" s="44"/>
      <c r="I15" s="44"/>
      <c r="J15" s="35">
        <f t="shared" si="0"/>
        <v>1.0515000000000001</v>
      </c>
    </row>
    <row r="16" spans="1:10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59">
        <v>95.5</v>
      </c>
      <c r="F16" s="54">
        <v>73</v>
      </c>
      <c r="G16" s="44"/>
      <c r="H16" s="44"/>
      <c r="I16" s="44"/>
      <c r="J16" s="35">
        <f t="shared" si="0"/>
        <v>0.87749999999999984</v>
      </c>
    </row>
    <row r="17" spans="1:10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59">
        <v>90</v>
      </c>
      <c r="F17" s="54">
        <v>65</v>
      </c>
      <c r="G17" s="44"/>
      <c r="H17" s="44"/>
      <c r="I17" s="44"/>
      <c r="J17" s="35">
        <f t="shared" si="0"/>
        <v>0.72300000000000009</v>
      </c>
    </row>
    <row r="18" spans="1:10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59">
        <v>100</v>
      </c>
      <c r="F18" s="54">
        <v>84</v>
      </c>
      <c r="G18" s="44"/>
      <c r="H18" s="44"/>
      <c r="I18" s="44"/>
      <c r="J18" s="35">
        <f t="shared" si="0"/>
        <v>1.302</v>
      </c>
    </row>
    <row r="19" spans="1:10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59">
        <v>63.5</v>
      </c>
      <c r="F19" s="54">
        <v>78</v>
      </c>
      <c r="G19" s="44"/>
      <c r="H19" s="44"/>
      <c r="I19" s="44"/>
      <c r="J19" s="35">
        <f t="shared" si="0"/>
        <v>0.65100000000000002</v>
      </c>
    </row>
    <row r="20" spans="1:10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59">
        <v>0</v>
      </c>
      <c r="F20" s="54">
        <v>0</v>
      </c>
      <c r="G20" s="44"/>
      <c r="H20" s="44"/>
      <c r="I20" s="44"/>
      <c r="J20" s="35">
        <f t="shared" si="0"/>
        <v>0.45749999999999991</v>
      </c>
    </row>
    <row r="21" spans="1:10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59">
        <v>98</v>
      </c>
      <c r="F21" s="54">
        <v>99</v>
      </c>
      <c r="G21" s="44"/>
      <c r="H21" s="44"/>
      <c r="I21" s="44"/>
      <c r="J21" s="35">
        <f t="shared" si="0"/>
        <v>1.3995000000000002</v>
      </c>
    </row>
    <row r="22" spans="1:10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59">
        <v>95</v>
      </c>
      <c r="F22" s="54">
        <v>78</v>
      </c>
      <c r="G22" s="44"/>
      <c r="H22" s="44"/>
      <c r="I22" s="44"/>
      <c r="J22" s="35">
        <f t="shared" si="0"/>
        <v>1.0335000000000001</v>
      </c>
    </row>
    <row r="23" spans="1:10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59">
        <v>62</v>
      </c>
      <c r="F23" s="54">
        <v>22.5</v>
      </c>
      <c r="G23" s="44"/>
      <c r="H23" s="44"/>
      <c r="I23" s="44"/>
      <c r="J23" s="35">
        <f t="shared" si="0"/>
        <v>0.64499999999999991</v>
      </c>
    </row>
    <row r="24" spans="1:10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59">
        <v>90.5</v>
      </c>
      <c r="F24" s="54">
        <v>74.5</v>
      </c>
      <c r="G24" s="44"/>
      <c r="H24" s="44"/>
      <c r="I24" s="44"/>
      <c r="J24" s="35">
        <f t="shared" si="0"/>
        <v>0.8879999999999999</v>
      </c>
    </row>
    <row r="25" spans="1:10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59">
        <v>94</v>
      </c>
      <c r="F25" s="54">
        <v>75</v>
      </c>
      <c r="G25" s="44"/>
      <c r="H25" s="44"/>
      <c r="I25" s="44"/>
      <c r="J25" s="35">
        <f t="shared" si="0"/>
        <v>0.87149999999999994</v>
      </c>
    </row>
    <row r="26" spans="1:10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18">
        <v>98</v>
      </c>
      <c r="F26" s="54">
        <v>79</v>
      </c>
      <c r="G26" s="44"/>
      <c r="H26" s="44"/>
      <c r="I26" s="44"/>
      <c r="J26" s="35">
        <f t="shared" si="0"/>
        <v>1.1579999999999999</v>
      </c>
    </row>
    <row r="27" spans="1:10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59">
        <v>66</v>
      </c>
      <c r="F27" s="54">
        <v>78.5</v>
      </c>
      <c r="G27" s="44"/>
      <c r="H27" s="44"/>
      <c r="I27" s="44"/>
      <c r="J27" s="35">
        <f t="shared" si="0"/>
        <v>0.77100000000000013</v>
      </c>
    </row>
    <row r="28" spans="1:10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59">
        <v>55.5</v>
      </c>
      <c r="F28" s="54">
        <v>55</v>
      </c>
      <c r="G28" s="44"/>
      <c r="H28" s="44"/>
      <c r="I28" s="44"/>
      <c r="J28" s="35">
        <f t="shared" si="0"/>
        <v>0.63450000000000006</v>
      </c>
    </row>
    <row r="29" spans="1:10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59">
        <v>94</v>
      </c>
      <c r="F29" s="54">
        <v>74</v>
      </c>
      <c r="G29" s="44"/>
      <c r="H29" s="44"/>
      <c r="I29" s="44"/>
      <c r="J29" s="35">
        <f t="shared" si="0"/>
        <v>0.95850000000000013</v>
      </c>
    </row>
    <row r="30" spans="1:10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59">
        <v>57</v>
      </c>
      <c r="F30" s="54">
        <v>0</v>
      </c>
      <c r="G30" s="44"/>
      <c r="H30" s="44"/>
      <c r="I30" s="44"/>
      <c r="J30" s="35">
        <f t="shared" si="0"/>
        <v>0.41850000000000004</v>
      </c>
    </row>
    <row r="31" spans="1:10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59">
        <v>75.5</v>
      </c>
      <c r="F31" s="54">
        <v>74</v>
      </c>
      <c r="G31" s="44"/>
      <c r="H31" s="44"/>
      <c r="I31" s="44"/>
      <c r="J31" s="35">
        <f t="shared" si="0"/>
        <v>0.98999999999999988</v>
      </c>
    </row>
    <row r="32" spans="1:10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59">
        <v>75.5</v>
      </c>
      <c r="F32" s="54">
        <v>74</v>
      </c>
      <c r="G32" s="44"/>
      <c r="H32" s="44"/>
      <c r="I32" s="44"/>
      <c r="J32" s="35">
        <f t="shared" si="0"/>
        <v>0.99299999999999999</v>
      </c>
    </row>
    <row r="33" spans="1:22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59">
        <v>96</v>
      </c>
      <c r="F33" s="54">
        <v>99</v>
      </c>
      <c r="G33" s="44"/>
      <c r="H33" s="44"/>
      <c r="I33" s="44"/>
      <c r="J33" s="35">
        <f t="shared" si="0"/>
        <v>1.4085000000000001</v>
      </c>
    </row>
    <row r="34" spans="1:22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</row>
    <row r="35" spans="1:22" ht="29" customHeight="1" x14ac:dyDescent="0.15">
      <c r="A35" s="27" t="s">
        <v>32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29">
        <v>1.5</v>
      </c>
    </row>
    <row r="36" spans="1:22" ht="29" customHeight="1" x14ac:dyDescent="0.15">
      <c r="A36" s="30" t="s">
        <v>33</v>
      </c>
      <c r="B36" s="31">
        <f t="shared" ref="B36:J36" si="1">AVERAGE(B$2:B$33)</f>
        <v>50.140625</v>
      </c>
      <c r="C36" s="31">
        <f t="shared" si="1"/>
        <v>46.90625</v>
      </c>
      <c r="D36" s="31">
        <f t="shared" si="1"/>
        <v>47.78125</v>
      </c>
      <c r="E36" s="31">
        <f t="shared" si="1"/>
        <v>72.109375</v>
      </c>
      <c r="F36" s="31">
        <f t="shared" si="1"/>
        <v>58.34375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>
        <f t="shared" si="1"/>
        <v>0.8258437500000001</v>
      </c>
    </row>
    <row r="37" spans="1:22" ht="29" customHeight="1" x14ac:dyDescent="0.15">
      <c r="A37" s="32" t="s">
        <v>34</v>
      </c>
      <c r="B37" s="31">
        <f t="shared" ref="B37:J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>
        <f t="shared" si="2"/>
        <v>33.361832155294842</v>
      </c>
      <c r="F37" s="31">
        <f t="shared" si="2"/>
        <v>32.666308356055531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>
        <f t="shared" si="2"/>
        <v>0.40326185036484335</v>
      </c>
    </row>
    <row r="38" spans="1:22" ht="29" customHeight="1" x14ac:dyDescent="0.15">
      <c r="A38" s="32" t="s">
        <v>35</v>
      </c>
      <c r="B38" s="31">
        <f t="shared" ref="B38:J38" si="3">MEDIAN(B$2:B$33)</f>
        <v>53.5</v>
      </c>
      <c r="C38" s="31">
        <f t="shared" si="3"/>
        <v>48.25</v>
      </c>
      <c r="D38" s="31">
        <f t="shared" si="3"/>
        <v>59</v>
      </c>
      <c r="E38" s="31">
        <f t="shared" si="3"/>
        <v>90.25</v>
      </c>
      <c r="F38" s="31">
        <f t="shared" si="3"/>
        <v>74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>
        <f t="shared" si="3"/>
        <v>0.87449999999999983</v>
      </c>
    </row>
    <row r="39" spans="1:22" ht="29" customHeight="1" x14ac:dyDescent="0.15">
      <c r="A39" s="33" t="s">
        <v>36</v>
      </c>
      <c r="B39" s="34">
        <f t="shared" ref="B39:I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4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</row>
    <row r="40" spans="1:22" ht="29" customHeight="1" x14ac:dyDescent="0.15"/>
    <row r="41" spans="1:22" ht="29" customHeight="1" x14ac:dyDescent="0.15"/>
    <row r="42" spans="1:22" ht="29" customHeight="1" x14ac:dyDescent="0.15"/>
    <row r="43" spans="1:22" ht="29" customHeight="1" x14ac:dyDescent="0.15"/>
    <row r="44" spans="1:22" ht="29" customHeight="1" x14ac:dyDescent="0.15"/>
    <row r="45" spans="1:22" ht="29" customHeight="1" x14ac:dyDescent="0.15"/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37</v>
      </c>
      <c r="C1" s="38" t="s">
        <v>1</v>
      </c>
      <c r="F1" s="22"/>
      <c r="G1" s="22"/>
    </row>
    <row r="2" spans="1:13" ht="29" customHeight="1" x14ac:dyDescent="0.15">
      <c r="A2" s="26" t="s">
        <v>47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45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39</v>
      </c>
      <c r="B4" s="44"/>
      <c r="C4" s="44"/>
      <c r="D4" s="19"/>
      <c r="F4" s="19"/>
      <c r="G4" s="19"/>
    </row>
    <row r="5" spans="1:13" ht="29" customHeight="1" x14ac:dyDescent="0.15">
      <c r="A5" s="26" t="s">
        <v>46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38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22+29</f>
        <v>51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32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33</v>
      </c>
      <c r="B36" s="43">
        <f>AVERAGE(B$2:B$33)</f>
        <v>45.1</v>
      </c>
      <c r="C36" s="43" t="e">
        <f>AVERAGE(C$2:C$33)</f>
        <v>#DIV/0!</v>
      </c>
      <c r="D36" s="19"/>
    </row>
    <row r="37" spans="1:25" ht="29" customHeight="1" x14ac:dyDescent="0.15">
      <c r="A37" s="32" t="s">
        <v>34</v>
      </c>
      <c r="B37" s="43">
        <f>STDEV(B$2:B$33)</f>
        <v>17.55847373777117</v>
      </c>
      <c r="C37" s="43" t="e">
        <f>STDEV(C$2:C$33)</f>
        <v>#DIV/0!</v>
      </c>
      <c r="D37" s="19"/>
    </row>
    <row r="38" spans="1:25" ht="29" customHeight="1" x14ac:dyDescent="0.15">
      <c r="A38" s="32" t="s">
        <v>35</v>
      </c>
      <c r="B38" s="43">
        <f>MEDIAN(B$2:B$33)</f>
        <v>48.5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9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37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47</v>
      </c>
      <c r="B2" s="35">
        <f>Quiz!X2</f>
        <v>0.4</v>
      </c>
      <c r="C2" s="52">
        <f>Homework!J2</f>
        <v>0.86699999999999977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1.8069999999999999</v>
      </c>
      <c r="G2" s="35">
        <f>0.5*INT(F2/0.5)+INT( ((F2-INT(F2/0.5)*0.5)/0.25))*0.5</f>
        <v>2</v>
      </c>
      <c r="H2" s="53">
        <f>IF(G2&gt;4.75,1,0)</f>
        <v>0</v>
      </c>
      <c r="I2" s="24"/>
    </row>
    <row r="3" spans="1:9" ht="29" customHeight="1" x14ac:dyDescent="0.15">
      <c r="A3" s="26" t="s">
        <v>45</v>
      </c>
      <c r="B3" s="35">
        <f>Quiz!X3</f>
        <v>0.64126984126984132</v>
      </c>
      <c r="C3" s="52">
        <f>Homework!J3</f>
        <v>0.77849999999999997</v>
      </c>
      <c r="D3" s="44">
        <f>Exams!B3</f>
        <v>61</v>
      </c>
      <c r="E3" s="45">
        <f>Exams!C3</f>
        <v>0</v>
      </c>
      <c r="F3" s="35">
        <f t="shared" si="0"/>
        <v>3.2497698412698415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39</v>
      </c>
      <c r="B4" s="35">
        <f>Quiz!X4</f>
        <v>0</v>
      </c>
      <c r="C4" s="52">
        <f>Homework!J4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46</v>
      </c>
      <c r="B5" s="35">
        <f>Quiz!X5</f>
        <v>0.33333333333333331</v>
      </c>
      <c r="C5" s="52">
        <f>Homework!J5</f>
        <v>0.89849999999999997</v>
      </c>
      <c r="D5" s="44">
        <f>Exams!B5</f>
        <v>21</v>
      </c>
      <c r="E5" s="45">
        <f>Exams!C5</f>
        <v>0</v>
      </c>
      <c r="F5" s="35">
        <f t="shared" si="0"/>
        <v>1.8618333333333332</v>
      </c>
      <c r="G5" s="35">
        <f t="shared" si="1"/>
        <v>2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Quiz!X6</f>
        <v>0.79682539682539677</v>
      </c>
      <c r="C6" s="52">
        <f>Homework!J6</f>
        <v>1.3574999999999999</v>
      </c>
      <c r="D6" s="44">
        <f>Exams!B6</f>
        <v>95</v>
      </c>
      <c r="E6" s="45">
        <f>Exams!C6</f>
        <v>0</v>
      </c>
      <c r="F6" s="35">
        <f t="shared" si="0"/>
        <v>5.0043253968253962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Quiz!X7</f>
        <v>0.6603174603174603</v>
      </c>
      <c r="C7" s="52">
        <f>Homework!J7</f>
        <v>1.026</v>
      </c>
      <c r="D7" s="44">
        <f>Exams!B7</f>
        <v>50</v>
      </c>
      <c r="E7" s="45">
        <f>Exams!C7</f>
        <v>0</v>
      </c>
      <c r="F7" s="35">
        <f t="shared" si="0"/>
        <v>3.1863174603174604</v>
      </c>
      <c r="G7" s="35">
        <f t="shared" si="1"/>
        <v>3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Quiz!X8</f>
        <v>0.40952380952380951</v>
      </c>
      <c r="C8" s="52">
        <f>Homework!J8</f>
        <v>1.1250000000000002</v>
      </c>
      <c r="D8" s="44">
        <f>Exams!B8</f>
        <v>37</v>
      </c>
      <c r="E8" s="45">
        <f>Exams!C8</f>
        <v>0</v>
      </c>
      <c r="F8" s="35">
        <f t="shared" si="0"/>
        <v>2.6445238095238097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Quiz!X9</f>
        <v>7.6190476190476197E-2</v>
      </c>
      <c r="C9" s="52">
        <f>Homework!J9</f>
        <v>0</v>
      </c>
      <c r="D9" s="44">
        <f>Exams!B9</f>
        <v>0</v>
      </c>
      <c r="E9" s="45">
        <f>Exams!C9</f>
        <v>0</v>
      </c>
      <c r="F9" s="35">
        <f t="shared" si="0"/>
        <v>7.6190476190476197E-2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Quiz!X10</f>
        <v>0.69523809523809521</v>
      </c>
      <c r="C10" s="52">
        <f>Homework!J10</f>
        <v>1.44</v>
      </c>
      <c r="D10" s="44">
        <f>Exams!B10</f>
        <v>82</v>
      </c>
      <c r="E10" s="45">
        <f>Exams!C10</f>
        <v>0</v>
      </c>
      <c r="F10" s="35">
        <f t="shared" si="0"/>
        <v>4.5952380952380949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Quiz!X11</f>
        <v>0</v>
      </c>
      <c r="C11" s="52">
        <f>Homework!J11</f>
        <v>5.1000000000000004E-2</v>
      </c>
      <c r="D11" s="44">
        <f>Exams!B11</f>
        <v>24</v>
      </c>
      <c r="E11" s="45">
        <f>Exams!C11</f>
        <v>0</v>
      </c>
      <c r="F11" s="35">
        <f t="shared" si="0"/>
        <v>0.77100000000000002</v>
      </c>
      <c r="G11" s="35">
        <f t="shared" si="1"/>
        <v>1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Quiz!X12</f>
        <v>1.9047619047619049E-2</v>
      </c>
      <c r="C12" s="52">
        <f>Homework!J12</f>
        <v>0</v>
      </c>
      <c r="D12" s="44">
        <f>Exams!B12</f>
        <v>35</v>
      </c>
      <c r="E12" s="45">
        <f>Exams!C12</f>
        <v>0</v>
      </c>
      <c r="F12" s="35">
        <f t="shared" si="0"/>
        <v>1.0690476190476188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Quiz!X13</f>
        <v>0.25714285714285712</v>
      </c>
      <c r="C13" s="52">
        <f>Homework!J13</f>
        <v>0.83850000000000002</v>
      </c>
      <c r="D13" s="44">
        <f>Exams!B13</f>
        <v>21</v>
      </c>
      <c r="E13" s="45">
        <f>Exams!C13</f>
        <v>0</v>
      </c>
      <c r="F13" s="35">
        <f t="shared" si="0"/>
        <v>1.7256428571428573</v>
      </c>
      <c r="G13" s="35">
        <f t="shared" si="1"/>
        <v>1.5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Quiz!X14</f>
        <v>0.29523809523809524</v>
      </c>
      <c r="C14" s="52">
        <f>Homework!J14</f>
        <v>0.81299999999999994</v>
      </c>
      <c r="D14" s="44">
        <f>Exams!B14</f>
        <v>28</v>
      </c>
      <c r="E14" s="45">
        <f>Exams!C14</f>
        <v>0</v>
      </c>
      <c r="F14" s="35">
        <f t="shared" si="0"/>
        <v>1.9482380952380953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Quiz!X15</f>
        <v>0.70476190476190481</v>
      </c>
      <c r="C15" s="52">
        <f>Homework!J15</f>
        <v>1.0515000000000001</v>
      </c>
      <c r="D15" s="44">
        <f>Exams!B15</f>
        <v>49</v>
      </c>
      <c r="E15" s="45">
        <f>Exams!C15</f>
        <v>0</v>
      </c>
      <c r="F15" s="35">
        <f t="shared" si="0"/>
        <v>3.2262619047619046</v>
      </c>
      <c r="G15" s="35">
        <f t="shared" si="1"/>
        <v>3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Quiz!X16</f>
        <v>0.580952380952381</v>
      </c>
      <c r="C16" s="52">
        <f>Homework!J16</f>
        <v>0.87749999999999984</v>
      </c>
      <c r="D16" s="44">
        <f>Exams!B16</f>
        <v>44</v>
      </c>
      <c r="E16" s="45">
        <f>Exams!C16</f>
        <v>0</v>
      </c>
      <c r="F16" s="35">
        <f t="shared" si="0"/>
        <v>2.7784523809523809</v>
      </c>
      <c r="G16" s="35">
        <f t="shared" si="1"/>
        <v>3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Quiz!X17</f>
        <v>0.66349206349206347</v>
      </c>
      <c r="C17" s="52">
        <f>Homework!J17</f>
        <v>0.72300000000000009</v>
      </c>
      <c r="D17" s="44">
        <f>Exams!B17</f>
        <v>30</v>
      </c>
      <c r="E17" s="45">
        <f>Exams!C17</f>
        <v>0</v>
      </c>
      <c r="F17" s="35">
        <f t="shared" si="0"/>
        <v>2.2864920634920636</v>
      </c>
      <c r="G17" s="35">
        <f t="shared" si="1"/>
        <v>2.5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Quiz!X18</f>
        <v>0.68571428571428572</v>
      </c>
      <c r="C18" s="52">
        <f>Homework!J18</f>
        <v>1.302</v>
      </c>
      <c r="D18" s="44">
        <f>Exams!B18</f>
        <v>50</v>
      </c>
      <c r="E18" s="45">
        <f>Exams!C18</f>
        <v>0</v>
      </c>
      <c r="F18" s="35">
        <f>$B18+$C18+($D18/100)*3+($E18/$E$35)*4.5</f>
        <v>3.4877142857142855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Quiz!X19</f>
        <v>0.51428571428571423</v>
      </c>
      <c r="C19" s="52">
        <f>Homework!J19</f>
        <v>0.65100000000000002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2.6352857142857142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Quiz!X20</f>
        <v>0.33333333333333331</v>
      </c>
      <c r="C20" s="52">
        <f>Homework!J20</f>
        <v>0.45749999999999991</v>
      </c>
      <c r="D20" s="44">
        <f>Exams!B20</f>
        <v>39</v>
      </c>
      <c r="E20" s="45">
        <f>Exams!C20</f>
        <v>0</v>
      </c>
      <c r="F20" s="35">
        <f t="shared" si="3"/>
        <v>1.9608333333333332</v>
      </c>
      <c r="G20" s="35">
        <f t="shared" ref="G20:G25" si="4">0.5*INT(F20/0.5)+INT( ((F20-INT(F20/0.5)*0.5)/0.25))*0.5</f>
        <v>2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Quiz!X21</f>
        <v>0.67619047619047623</v>
      </c>
      <c r="C21" s="52">
        <f>Homework!J21</f>
        <v>1.3995000000000002</v>
      </c>
      <c r="D21" s="44">
        <f>Exams!B21</f>
        <v>52</v>
      </c>
      <c r="E21" s="45">
        <f>Exams!C21</f>
        <v>0</v>
      </c>
      <c r="F21" s="35">
        <f t="shared" si="3"/>
        <v>3.6356904761904763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Quiz!X22</f>
        <v>0.66349206349206347</v>
      </c>
      <c r="C22" s="52">
        <f>Homework!J22</f>
        <v>1.0335000000000001</v>
      </c>
      <c r="D22" s="44">
        <f>Exams!B22</f>
        <v>54</v>
      </c>
      <c r="E22" s="45">
        <f>Exams!C22</f>
        <v>0</v>
      </c>
      <c r="F22" s="35">
        <f t="shared" si="3"/>
        <v>3.3169920634920635</v>
      </c>
      <c r="G22" s="35">
        <f t="shared" si="4"/>
        <v>3.5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Quiz!X23</f>
        <v>0.45714285714285713</v>
      </c>
      <c r="C23" s="52">
        <f>Homework!J23</f>
        <v>0.64499999999999991</v>
      </c>
      <c r="D23" s="44">
        <f>Exams!B23</f>
        <v>33</v>
      </c>
      <c r="E23" s="45">
        <f>Exams!C23</f>
        <v>0</v>
      </c>
      <c r="F23" s="35">
        <f t="shared" si="3"/>
        <v>2.0921428571428571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Quiz!X24</f>
        <v>0.27619047619047621</v>
      </c>
      <c r="C24" s="52">
        <f>Homework!J24</f>
        <v>0.8879999999999999</v>
      </c>
      <c r="D24" s="44">
        <f>Exams!B24</f>
        <v>51</v>
      </c>
      <c r="E24" s="45">
        <f>Exams!C24</f>
        <v>0</v>
      </c>
      <c r="F24" s="35">
        <f t="shared" si="3"/>
        <v>2.6941904761904762</v>
      </c>
      <c r="G24" s="35">
        <f t="shared" si="4"/>
        <v>2.5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Quiz!X25</f>
        <v>0.47619047619047616</v>
      </c>
      <c r="C25" s="52">
        <f>Homework!J25</f>
        <v>0.87149999999999994</v>
      </c>
      <c r="D25" s="44">
        <f>Exams!B25</f>
        <v>18</v>
      </c>
      <c r="E25" s="45">
        <f>Exams!C25</f>
        <v>0</v>
      </c>
      <c r="F25" s="35">
        <f t="shared" si="3"/>
        <v>1.887690476190476</v>
      </c>
      <c r="G25" s="35">
        <f t="shared" si="4"/>
        <v>2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Quiz!X26</f>
        <v>0.61904761904761907</v>
      </c>
      <c r="C26" s="52">
        <f>Homework!J26</f>
        <v>1.1579999999999999</v>
      </c>
      <c r="D26" s="44">
        <f>Exams!B26</f>
        <v>44</v>
      </c>
      <c r="E26" s="45">
        <f>Exams!C26</f>
        <v>0</v>
      </c>
      <c r="F26" s="35">
        <f t="shared" si="3"/>
        <v>3.0970476190476193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Quiz!X27</f>
        <v>0.48253968253968255</v>
      </c>
      <c r="C27" s="52">
        <f>Homework!J27</f>
        <v>0.77100000000000013</v>
      </c>
      <c r="D27" s="44">
        <f>Exams!B27</f>
        <v>56</v>
      </c>
      <c r="E27" s="45">
        <f>Exams!C27</f>
        <v>0</v>
      </c>
      <c r="F27" s="35">
        <f t="shared" si="3"/>
        <v>2.9335396825396831</v>
      </c>
      <c r="G27" s="35">
        <f t="shared" si="6"/>
        <v>3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Quiz!X28</f>
        <v>0.41904761904761906</v>
      </c>
      <c r="C28" s="52">
        <f>Homework!J28</f>
        <v>0.63450000000000006</v>
      </c>
      <c r="D28" s="44">
        <f>Exams!B28</f>
        <v>41</v>
      </c>
      <c r="E28" s="45">
        <f>Exams!C28</f>
        <v>0</v>
      </c>
      <c r="F28" s="35">
        <f t="shared" si="3"/>
        <v>2.2835476190476189</v>
      </c>
      <c r="G28" s="35">
        <f t="shared" si="6"/>
        <v>2.5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Quiz!X29</f>
        <v>0.34285714285714286</v>
      </c>
      <c r="C29" s="52">
        <f>Homework!J29</f>
        <v>0.95850000000000013</v>
      </c>
      <c r="D29" s="44">
        <f>Exams!B29</f>
        <v>48</v>
      </c>
      <c r="E29" s="45">
        <f>Exams!C29</f>
        <v>0</v>
      </c>
      <c r="F29" s="35">
        <f t="shared" si="3"/>
        <v>2.7413571428571428</v>
      </c>
      <c r="G29" s="35">
        <f t="shared" si="6"/>
        <v>2.5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Quiz!X30</f>
        <v>0.51428571428571423</v>
      </c>
      <c r="C30" s="52">
        <f>Homework!J30</f>
        <v>0.41850000000000004</v>
      </c>
      <c r="D30" s="44">
        <f>Exams!B30</f>
        <v>58</v>
      </c>
      <c r="E30" s="45">
        <f>Exams!C30</f>
        <v>0</v>
      </c>
      <c r="F30" s="35">
        <f t="shared" si="3"/>
        <v>2.6727857142857143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Quiz!X31</f>
        <v>0.50476190476190474</v>
      </c>
      <c r="C31" s="52">
        <f>Homework!J31</f>
        <v>0.98999999999999988</v>
      </c>
      <c r="D31" s="44">
        <f>Exams!B31</f>
        <v>59</v>
      </c>
      <c r="E31" s="45">
        <f>Exams!C31</f>
        <v>0</v>
      </c>
      <c r="F31" s="35">
        <f t="shared" si="3"/>
        <v>3.2647619047619045</v>
      </c>
      <c r="G31" s="35">
        <f t="shared" si="6"/>
        <v>3.5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Quiz!X32</f>
        <v>0.50476190476190474</v>
      </c>
      <c r="C32" s="52">
        <f>Homework!J32</f>
        <v>0.99299999999999999</v>
      </c>
      <c r="D32" s="44">
        <f>Exams!B32</f>
        <v>56</v>
      </c>
      <c r="E32" s="45">
        <f>Exams!C32</f>
        <v>0</v>
      </c>
      <c r="F32" s="35">
        <f t="shared" si="3"/>
        <v>3.1777619047619048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Quiz!X33</f>
        <v>0.66349206349206347</v>
      </c>
      <c r="C33" s="52">
        <f>Homework!J33</f>
        <v>1.4085000000000001</v>
      </c>
      <c r="D33" s="44">
        <f>Exams!B33</f>
        <v>50</v>
      </c>
      <c r="E33" s="45">
        <f>Exams!C33</f>
        <v>0</v>
      </c>
      <c r="F33" s="35">
        <f t="shared" si="3"/>
        <v>3.5719920634920634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32</v>
      </c>
      <c r="B35" s="46">
        <f>Quiz!X35</f>
        <v>1</v>
      </c>
      <c r="C35" s="46">
        <f>Homework!J35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33</v>
      </c>
      <c r="B36" s="31">
        <f t="shared" ref="B36:H36" si="8">AVERAGE(B$2:B$33)</f>
        <v>0.45833333333333331</v>
      </c>
      <c r="C36" s="31">
        <f t="shared" si="8"/>
        <v>0.8258437500000001</v>
      </c>
      <c r="D36" s="31">
        <f t="shared" si="8"/>
        <v>42.28125</v>
      </c>
      <c r="E36" s="31">
        <f t="shared" si="8"/>
        <v>0</v>
      </c>
      <c r="F36" s="31">
        <f t="shared" si="8"/>
        <v>2.5526145833333338</v>
      </c>
      <c r="G36" s="31">
        <f t="shared" si="8"/>
        <v>2.53125</v>
      </c>
      <c r="H36" s="31">
        <f t="shared" si="8"/>
        <v>3.125E-2</v>
      </c>
    </row>
    <row r="37" spans="1:8" ht="29" customHeight="1" x14ac:dyDescent="0.15">
      <c r="A37" s="32" t="s">
        <v>34</v>
      </c>
      <c r="B37" s="31">
        <f t="shared" ref="B37:H37" si="9">STDEV(B$2:B$33)</f>
        <v>0.21958755630809673</v>
      </c>
      <c r="C37" s="31">
        <f t="shared" si="9"/>
        <v>0.40326185036484335</v>
      </c>
      <c r="D37" s="31">
        <f t="shared" si="9"/>
        <v>20.283847657839761</v>
      </c>
      <c r="E37" s="31">
        <f t="shared" si="9"/>
        <v>0</v>
      </c>
      <c r="F37" s="31">
        <f t="shared" si="9"/>
        <v>1.1060658472925717</v>
      </c>
      <c r="G37" s="31">
        <f t="shared" si="9"/>
        <v>1.084624953761705</v>
      </c>
      <c r="H37" s="31">
        <f t="shared" si="9"/>
        <v>0.17677669529663689</v>
      </c>
    </row>
    <row r="38" spans="1:8" ht="29" customHeight="1" x14ac:dyDescent="0.15">
      <c r="A38" s="32" t="s">
        <v>35</v>
      </c>
      <c r="B38" s="31">
        <f t="shared" ref="B38:H38" si="10">MEDIAN(B$2:B$33)</f>
        <v>0.49365079365079367</v>
      </c>
      <c r="C38" s="31">
        <f t="shared" si="10"/>
        <v>0.87449999999999983</v>
      </c>
      <c r="D38" s="31">
        <f t="shared" si="10"/>
        <v>46</v>
      </c>
      <c r="E38" s="31">
        <f t="shared" si="10"/>
        <v>0</v>
      </c>
      <c r="F38" s="31">
        <f t="shared" si="10"/>
        <v>2.6834880952380953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2023-11-29T09:28:38Z</dcterms:modified>
</cp:coreProperties>
</file>