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38636B95-9589-6240-9004-1DA26F2167B1}" xr6:coauthVersionLast="47" xr6:coauthVersionMax="47" xr10:uidLastSave="{00000000-0000-0000-0000-000000000000}"/>
  <bookViews>
    <workbookView xWindow="2940" yWindow="500" windowWidth="32900" windowHeight="1924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L27" i="5"/>
  <c r="C27" i="2" s="1"/>
  <c r="F27" i="2" s="1"/>
  <c r="G27" i="2" s="1"/>
  <c r="H27" i="2" s="1"/>
  <c r="L13" i="5"/>
  <c r="C13" i="2" s="1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9" i="2" s="1"/>
  <c r="C12" i="2"/>
  <c r="C14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<sst xmlns="http://schemas.openxmlformats.org/spreadsheetml/2006/main" count="80" uniqueCount="50">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</sst>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opLeftCell="C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51">
        <v>3</v>
      </c>
      <c r="C2" s="51">
        <v>15</v>
      </c>
      <c r="D2" s="51">
        <v>12</v>
      </c>
      <c r="E2" s="51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35">
        <f>$V$35 * ( (SUM(B2:U2))/((SUM($B$39:$U$39))*$B$35) )</f>
        <v>0.42</v>
      </c>
      <c r="W2"/>
    </row>
    <row r="3" spans="1:23" ht="29" customHeight="1" x14ac:dyDescent="0.15">
      <c r="A3" s="26" t="s">
        <v>47</v>
      </c>
      <c r="B3" s="51">
        <v>15</v>
      </c>
      <c r="C3" s="51">
        <v>15</v>
      </c>
      <c r="D3" s="51">
        <v>12</v>
      </c>
      <c r="E3" s="51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35">
        <f t="shared" ref="V3:V33" si="0">$V$35 * ( (SUM(B3:U3))/((SUM($B$39:$U$39))*$B$35) )</f>
        <v>0.62666666666666671</v>
      </c>
      <c r="W3"/>
    </row>
    <row r="4" spans="1:23" ht="29" customHeight="1" x14ac:dyDescent="0.15">
      <c r="A4" s="26" t="s">
        <v>41</v>
      </c>
      <c r="B4" s="51">
        <v>0</v>
      </c>
      <c r="C4" s="51">
        <v>0</v>
      </c>
      <c r="D4" s="51">
        <v>0</v>
      </c>
      <c r="E4" s="51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51">
        <v>3</v>
      </c>
      <c r="C5" s="51">
        <v>15</v>
      </c>
      <c r="D5" s="51">
        <v>12</v>
      </c>
      <c r="E5" s="51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35">
        <f t="shared" si="0"/>
        <v>0.48</v>
      </c>
      <c r="W5"/>
    </row>
    <row r="6" spans="1:23" ht="29" customHeight="1" x14ac:dyDescent="0.15">
      <c r="A6" s="25">
        <v>1019</v>
      </c>
      <c r="B6" s="51">
        <v>15</v>
      </c>
      <c r="C6" s="51">
        <v>15</v>
      </c>
      <c r="D6" s="51">
        <v>15</v>
      </c>
      <c r="E6" s="51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45"/>
      <c r="M6" s="45"/>
      <c r="N6" s="45"/>
      <c r="O6" s="45"/>
      <c r="P6" s="45"/>
      <c r="Q6" s="45"/>
      <c r="R6" s="45"/>
      <c r="S6" s="45"/>
      <c r="T6" s="45"/>
      <c r="U6" s="45"/>
      <c r="V6" s="35">
        <f t="shared" si="0"/>
        <v>0.77333333333333332</v>
      </c>
      <c r="W6"/>
    </row>
    <row r="7" spans="1:23" ht="29" customHeight="1" x14ac:dyDescent="0.15">
      <c r="A7" s="25">
        <v>1395</v>
      </c>
      <c r="B7" s="51">
        <v>15</v>
      </c>
      <c r="C7" s="51">
        <v>15</v>
      </c>
      <c r="D7" s="51">
        <v>9</v>
      </c>
      <c r="E7" s="51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35">
        <f t="shared" si="0"/>
        <v>0.68666666666666665</v>
      </c>
      <c r="W7"/>
    </row>
    <row r="8" spans="1:23" ht="29" customHeight="1" x14ac:dyDescent="0.15">
      <c r="A8" s="25">
        <v>1506</v>
      </c>
      <c r="B8" s="51">
        <v>15</v>
      </c>
      <c r="C8" s="51">
        <v>15</v>
      </c>
      <c r="D8" s="51">
        <v>3</v>
      </c>
      <c r="E8" s="51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35">
        <f t="shared" si="0"/>
        <v>0.36</v>
      </c>
      <c r="W8"/>
    </row>
    <row r="9" spans="1:23" ht="29" customHeight="1" x14ac:dyDescent="0.15">
      <c r="A9" s="25">
        <v>2441</v>
      </c>
      <c r="B9" s="51">
        <v>15</v>
      </c>
      <c r="C9" s="51">
        <v>0</v>
      </c>
      <c r="D9" s="51">
        <v>3</v>
      </c>
      <c r="E9" s="51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35">
        <f t="shared" si="0"/>
        <v>0.16</v>
      </c>
      <c r="W9"/>
    </row>
    <row r="10" spans="1:23" ht="29" customHeight="1" x14ac:dyDescent="0.15">
      <c r="A10" s="25">
        <v>2564</v>
      </c>
      <c r="B10" s="51">
        <v>15</v>
      </c>
      <c r="C10" s="51">
        <v>15</v>
      </c>
      <c r="D10" s="51">
        <v>3</v>
      </c>
      <c r="E10" s="51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35">
        <f t="shared" si="0"/>
        <v>0.76</v>
      </c>
      <c r="W10"/>
    </row>
    <row r="11" spans="1:23" ht="29" customHeight="1" x14ac:dyDescent="0.15">
      <c r="A11" s="25">
        <v>2693</v>
      </c>
      <c r="B11" s="51">
        <v>0</v>
      </c>
      <c r="C11" s="51">
        <v>0</v>
      </c>
      <c r="D11" s="51">
        <v>0</v>
      </c>
      <c r="E11" s="51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51">
        <v>0</v>
      </c>
      <c r="C12" s="51">
        <v>0</v>
      </c>
      <c r="D12" s="51">
        <v>3</v>
      </c>
      <c r="E12" s="51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35">
        <f t="shared" si="0"/>
        <v>0.04</v>
      </c>
      <c r="W12"/>
    </row>
    <row r="13" spans="1:23" ht="29" customHeight="1" x14ac:dyDescent="0.15">
      <c r="A13" s="25">
        <v>2899</v>
      </c>
      <c r="B13" s="51">
        <v>15</v>
      </c>
      <c r="C13" s="51">
        <v>15</v>
      </c>
      <c r="D13" s="51">
        <v>0</v>
      </c>
      <c r="E13" s="51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35">
        <f t="shared" si="0"/>
        <v>0.26</v>
      </c>
      <c r="W13"/>
    </row>
    <row r="14" spans="1:23" s="2" customFormat="1" ht="29" customHeight="1" x14ac:dyDescent="0.15">
      <c r="A14" s="25">
        <v>3517</v>
      </c>
      <c r="B14" s="51">
        <v>15</v>
      </c>
      <c r="C14" s="51">
        <v>15</v>
      </c>
      <c r="D14" s="51">
        <v>3</v>
      </c>
      <c r="E14" s="51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35">
        <f t="shared" si="0"/>
        <v>0.4</v>
      </c>
    </row>
    <row r="15" spans="1:23" ht="29" customHeight="1" x14ac:dyDescent="0.15">
      <c r="A15" s="25">
        <v>4490</v>
      </c>
      <c r="B15" s="51">
        <v>15</v>
      </c>
      <c r="C15" s="51">
        <v>15</v>
      </c>
      <c r="D15" s="51">
        <v>15</v>
      </c>
      <c r="E15" s="51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35">
        <f t="shared" si="0"/>
        <v>0.78</v>
      </c>
      <c r="W15"/>
    </row>
    <row r="16" spans="1:23" ht="29" customHeight="1" x14ac:dyDescent="0.15">
      <c r="A16" s="25">
        <v>4582</v>
      </c>
      <c r="B16" s="51">
        <v>15</v>
      </c>
      <c r="C16" s="51">
        <v>15</v>
      </c>
      <c r="D16" s="51">
        <v>3</v>
      </c>
      <c r="E16" s="51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35">
        <f t="shared" si="0"/>
        <v>0.52</v>
      </c>
      <c r="W16"/>
    </row>
    <row r="17" spans="1:23" ht="29" customHeight="1" x14ac:dyDescent="0.15">
      <c r="A17" s="25">
        <v>4622</v>
      </c>
      <c r="B17" s="51">
        <v>15</v>
      </c>
      <c r="C17" s="51">
        <v>15</v>
      </c>
      <c r="D17" s="51">
        <v>12</v>
      </c>
      <c r="E17" s="51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35">
        <f t="shared" si="0"/>
        <v>0.65333333333333332</v>
      </c>
      <c r="W17"/>
    </row>
    <row r="18" spans="1:23" ht="29" customHeight="1" x14ac:dyDescent="0.15">
      <c r="A18" s="25">
        <v>5500</v>
      </c>
      <c r="B18" s="51">
        <v>15</v>
      </c>
      <c r="C18" s="51">
        <v>15</v>
      </c>
      <c r="D18" s="51">
        <v>3</v>
      </c>
      <c r="E18" s="51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35">
        <f t="shared" si="0"/>
        <v>0.66</v>
      </c>
      <c r="W18"/>
    </row>
    <row r="19" spans="1:23" ht="29" customHeight="1" x14ac:dyDescent="0.15">
      <c r="A19" s="25">
        <v>5687</v>
      </c>
      <c r="B19" s="51">
        <v>15</v>
      </c>
      <c r="C19" s="51">
        <v>15</v>
      </c>
      <c r="D19" s="51">
        <v>0</v>
      </c>
      <c r="E19" s="51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35">
        <f t="shared" si="0"/>
        <v>0.48</v>
      </c>
      <c r="W19"/>
    </row>
    <row r="20" spans="1:23" ht="29" customHeight="1" x14ac:dyDescent="0.15">
      <c r="A20" s="25">
        <v>5711</v>
      </c>
      <c r="B20" s="51">
        <v>15</v>
      </c>
      <c r="C20" s="51">
        <v>15</v>
      </c>
      <c r="D20" s="51">
        <v>3</v>
      </c>
      <c r="E20" s="51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35">
        <f t="shared" si="0"/>
        <v>0.4</v>
      </c>
      <c r="W20"/>
    </row>
    <row r="21" spans="1:23" ht="29" customHeight="1" x14ac:dyDescent="0.15">
      <c r="A21" s="25">
        <v>5810</v>
      </c>
      <c r="B21" s="51">
        <v>15</v>
      </c>
      <c r="C21" s="51">
        <v>15</v>
      </c>
      <c r="D21" s="51">
        <v>12</v>
      </c>
      <c r="E21" s="51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35">
        <f t="shared" si="0"/>
        <v>0.64</v>
      </c>
      <c r="W21"/>
    </row>
    <row r="22" spans="1:23" ht="29" customHeight="1" x14ac:dyDescent="0.15">
      <c r="A22" s="25">
        <v>6347</v>
      </c>
      <c r="B22" s="51">
        <v>15</v>
      </c>
      <c r="C22" s="51">
        <v>15</v>
      </c>
      <c r="D22" s="51">
        <v>3</v>
      </c>
      <c r="E22" s="51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35">
        <f t="shared" si="0"/>
        <v>0.61333333333333329</v>
      </c>
      <c r="W22"/>
    </row>
    <row r="23" spans="1:23" ht="29" customHeight="1" x14ac:dyDescent="0.15">
      <c r="A23" s="25">
        <v>7905</v>
      </c>
      <c r="B23" s="51">
        <v>15</v>
      </c>
      <c r="C23" s="51">
        <v>15</v>
      </c>
      <c r="D23" s="51">
        <v>12</v>
      </c>
      <c r="E23" s="51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35">
        <f t="shared" si="0"/>
        <v>0.38</v>
      </c>
      <c r="W23"/>
    </row>
    <row r="24" spans="1:23" ht="29" customHeight="1" x14ac:dyDescent="0.15">
      <c r="A24" s="25">
        <v>8335</v>
      </c>
      <c r="B24" s="51">
        <v>15</v>
      </c>
      <c r="C24" s="51">
        <v>15</v>
      </c>
      <c r="D24" s="51">
        <v>3</v>
      </c>
      <c r="E24" s="51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35">
        <f t="shared" si="0"/>
        <v>0.34</v>
      </c>
      <c r="W24"/>
    </row>
    <row r="25" spans="1:23" ht="29" customHeight="1" x14ac:dyDescent="0.15">
      <c r="A25" s="25">
        <v>8490</v>
      </c>
      <c r="B25" s="51">
        <v>3</v>
      </c>
      <c r="C25" s="51">
        <v>15</v>
      </c>
      <c r="D25" s="51">
        <v>12</v>
      </c>
      <c r="E25" s="51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35">
        <f t="shared" si="0"/>
        <v>0.46</v>
      </c>
      <c r="W25"/>
    </row>
    <row r="26" spans="1:23" ht="29" customHeight="1" x14ac:dyDescent="0.15">
      <c r="A26" s="25">
        <v>8688</v>
      </c>
      <c r="B26" s="51">
        <v>15</v>
      </c>
      <c r="C26" s="51">
        <v>0</v>
      </c>
      <c r="D26" s="51">
        <v>15</v>
      </c>
      <c r="E26" s="51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35">
        <f t="shared" si="0"/>
        <v>0.64</v>
      </c>
      <c r="W26"/>
    </row>
    <row r="27" spans="1:23" ht="29" customHeight="1" x14ac:dyDescent="0.15">
      <c r="A27" s="25">
        <v>8695</v>
      </c>
      <c r="B27" s="51">
        <v>15</v>
      </c>
      <c r="C27" s="51">
        <v>15</v>
      </c>
      <c r="D27" s="51">
        <v>3</v>
      </c>
      <c r="E27" s="51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35">
        <f t="shared" si="0"/>
        <v>0.55333333333333334</v>
      </c>
      <c r="W27"/>
    </row>
    <row r="28" spans="1:23" ht="29" customHeight="1" x14ac:dyDescent="0.15">
      <c r="A28" s="25">
        <v>8743</v>
      </c>
      <c r="B28" s="51">
        <v>15</v>
      </c>
      <c r="C28" s="51">
        <v>15</v>
      </c>
      <c r="D28" s="51">
        <v>3</v>
      </c>
      <c r="E28" s="51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35">
        <f t="shared" si="0"/>
        <v>0.44</v>
      </c>
      <c r="W28"/>
    </row>
    <row r="29" spans="1:23" ht="29" customHeight="1" x14ac:dyDescent="0.15">
      <c r="A29" s="25">
        <v>8745</v>
      </c>
      <c r="B29" s="51">
        <v>15</v>
      </c>
      <c r="C29" s="51">
        <v>15</v>
      </c>
      <c r="D29" s="51">
        <v>12</v>
      </c>
      <c r="E29" s="51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35">
        <f t="shared" si="0"/>
        <v>0.5</v>
      </c>
      <c r="W29"/>
    </row>
    <row r="30" spans="1:23" ht="29" customHeight="1" x14ac:dyDescent="0.15">
      <c r="A30" s="25">
        <v>9550</v>
      </c>
      <c r="B30" s="51">
        <v>15</v>
      </c>
      <c r="C30" s="51">
        <v>15</v>
      </c>
      <c r="D30" s="51">
        <v>3</v>
      </c>
      <c r="E30" s="51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35">
        <f t="shared" si="0"/>
        <v>0.36</v>
      </c>
      <c r="W30"/>
    </row>
    <row r="31" spans="1:23" ht="29" customHeight="1" x14ac:dyDescent="0.15">
      <c r="A31" s="25">
        <v>9610</v>
      </c>
      <c r="B31" s="51">
        <v>15</v>
      </c>
      <c r="C31" s="51">
        <v>15</v>
      </c>
      <c r="D31" s="51">
        <v>3</v>
      </c>
      <c r="E31" s="51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35">
        <f t="shared" si="0"/>
        <v>0.44</v>
      </c>
      <c r="W31"/>
    </row>
    <row r="32" spans="1:23" ht="29" customHeight="1" x14ac:dyDescent="0.15">
      <c r="A32" s="25">
        <v>9611</v>
      </c>
      <c r="B32" s="51">
        <v>15</v>
      </c>
      <c r="C32" s="51">
        <v>15</v>
      </c>
      <c r="D32" s="51">
        <v>3</v>
      </c>
      <c r="E32" s="51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35">
        <f t="shared" si="0"/>
        <v>0.44</v>
      </c>
      <c r="W32"/>
    </row>
    <row r="33" spans="1:23" ht="29" customHeight="1" x14ac:dyDescent="0.15">
      <c r="A33" s="25">
        <v>9674</v>
      </c>
      <c r="B33" s="51">
        <v>15</v>
      </c>
      <c r="C33" s="51">
        <v>15</v>
      </c>
      <c r="D33" s="51">
        <v>8</v>
      </c>
      <c r="E33" s="51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35">
        <f t="shared" si="0"/>
        <v>0.61333333333333329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 t="e">
        <f t="shared" si="1"/>
        <v>#DIV/0!</v>
      </c>
      <c r="M36" s="31" t="e">
        <f t="shared" si="1"/>
        <v>#DIV/0!</v>
      </c>
      <c r="N36" s="31" t="e">
        <f t="shared" si="1"/>
        <v>#DIV/0!</v>
      </c>
      <c r="O36" s="31" t="e">
        <f t="shared" si="1"/>
        <v>#DIV/0!</v>
      </c>
      <c r="P36" s="31" t="e">
        <f t="shared" si="1"/>
        <v>#DIV/0!</v>
      </c>
      <c r="Q36" s="31" t="e">
        <f t="shared" si="1"/>
        <v>#DIV/0!</v>
      </c>
      <c r="R36" s="31" t="e">
        <f t="shared" si="1"/>
        <v>#DIV/0!</v>
      </c>
      <c r="S36" s="31" t="e">
        <f t="shared" si="1"/>
        <v>#DIV/0!</v>
      </c>
      <c r="T36" s="31" t="e">
        <f t="shared" si="1"/>
        <v>#DIV/0!</v>
      </c>
      <c r="U36" s="31" t="e">
        <f t="shared" si="1"/>
        <v>#DIV/0!</v>
      </c>
      <c r="V36" s="31">
        <f t="shared" si="1"/>
        <v>0.46500000000000002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 t="e">
        <f t="shared" si="2"/>
        <v>#DIV/0!</v>
      </c>
      <c r="M37" s="31" t="e">
        <f t="shared" si="2"/>
        <v>#DIV/0!</v>
      </c>
      <c r="N37" s="31" t="e">
        <f t="shared" si="2"/>
        <v>#DIV/0!</v>
      </c>
      <c r="O37" s="31" t="e">
        <f t="shared" si="2"/>
        <v>#DIV/0!</v>
      </c>
      <c r="P37" s="31" t="e">
        <f t="shared" si="2"/>
        <v>#DIV/0!</v>
      </c>
      <c r="Q37" s="31" t="e">
        <f t="shared" si="2"/>
        <v>#DIV/0!</v>
      </c>
      <c r="R37" s="31" t="e">
        <f t="shared" si="2"/>
        <v>#DIV/0!</v>
      </c>
      <c r="S37" s="31" t="e">
        <f t="shared" si="2"/>
        <v>#DIV/0!</v>
      </c>
      <c r="T37" s="31" t="e">
        <f t="shared" si="2"/>
        <v>#DIV/0!</v>
      </c>
      <c r="U37" s="31" t="e">
        <f t="shared" si="2"/>
        <v>#DIV/0!</v>
      </c>
      <c r="V37" s="31">
        <f t="shared" si="2"/>
        <v>0.20893311512295518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 t="e">
        <f t="shared" si="3"/>
        <v>#NUM!</v>
      </c>
      <c r="M38" s="31" t="e">
        <f t="shared" si="3"/>
        <v>#NUM!</v>
      </c>
      <c r="N38" s="31" t="e">
        <f t="shared" si="3"/>
        <v>#NUM!</v>
      </c>
      <c r="O38" s="31" t="e">
        <f t="shared" si="3"/>
        <v>#NUM!</v>
      </c>
      <c r="P38" s="31" t="e">
        <f t="shared" si="3"/>
        <v>#NUM!</v>
      </c>
      <c r="Q38" s="31" t="e">
        <f t="shared" si="3"/>
        <v>#NUM!</v>
      </c>
      <c r="R38" s="31" t="e">
        <f t="shared" si="3"/>
        <v>#NUM!</v>
      </c>
      <c r="S38" s="31" t="e">
        <f t="shared" si="3"/>
        <v>#NUM!</v>
      </c>
      <c r="T38" s="31" t="e">
        <f t="shared" si="3"/>
        <v>#NUM!</v>
      </c>
      <c r="U38" s="31" t="e">
        <f t="shared" si="3"/>
        <v>#NUM!</v>
      </c>
      <c r="V38" s="31">
        <f t="shared" si="3"/>
        <v>0.47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0</v>
      </c>
      <c r="M39" s="34">
        <f t="shared" si="4"/>
        <v>0</v>
      </c>
      <c r="N39" s="34">
        <f t="shared" si="4"/>
        <v>0</v>
      </c>
      <c r="O39" s="34">
        <f t="shared" si="4"/>
        <v>0</v>
      </c>
      <c r="P39" s="34">
        <f t="shared" si="4"/>
        <v>0</v>
      </c>
      <c r="Q39" s="34">
        <f t="shared" si="4"/>
        <v>0</v>
      </c>
      <c r="R39" s="34">
        <f t="shared" si="4"/>
        <v>0</v>
      </c>
      <c r="S39" s="34">
        <f t="shared" si="4"/>
        <v>0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abSelected="1"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9">
        <f>9+2+9+3+3.5+1+10+6+3+3</f>
        <v>49.5</v>
      </c>
      <c r="C2" s="57">
        <v>26</v>
      </c>
      <c r="D2" s="50"/>
      <c r="E2" s="51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1.0212500000000002</v>
      </c>
    </row>
    <row r="3" spans="1:12" ht="29" customHeight="1" x14ac:dyDescent="0.15">
      <c r="A3" s="26" t="s">
        <v>47</v>
      </c>
      <c r="B3" s="49">
        <f>9+1+7+9+4.5+6+3+4+0+2</f>
        <v>45.5</v>
      </c>
      <c r="C3" s="57">
        <v>60</v>
      </c>
      <c r="D3" s="50"/>
      <c r="E3" s="51"/>
      <c r="F3" s="44"/>
      <c r="G3" s="44"/>
      <c r="H3" s="44"/>
      <c r="I3" s="44"/>
      <c r="J3" s="44"/>
      <c r="K3" s="44"/>
      <c r="L3" s="35">
        <f t="shared" si="0"/>
        <v>1.8412500000000001</v>
      </c>
    </row>
    <row r="4" spans="1:12" ht="29" customHeight="1" x14ac:dyDescent="0.15">
      <c r="A4" s="26" t="s">
        <v>41</v>
      </c>
      <c r="B4" s="49">
        <v>0</v>
      </c>
      <c r="C4" s="57">
        <v>0</v>
      </c>
      <c r="D4" s="50"/>
      <c r="E4" s="51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9">
        <f>9+8+10+3+2+8+10+4+3</f>
        <v>57</v>
      </c>
      <c r="C5" s="57">
        <v>27</v>
      </c>
      <c r="D5" s="44"/>
      <c r="E5" s="51"/>
      <c r="F5" s="44"/>
      <c r="G5" s="44"/>
      <c r="H5" s="44"/>
      <c r="I5" s="44"/>
      <c r="J5" s="44"/>
      <c r="K5" s="44"/>
      <c r="L5" s="35">
        <f t="shared" si="0"/>
        <v>1.1025</v>
      </c>
    </row>
    <row r="6" spans="1:12" ht="29" customHeight="1" x14ac:dyDescent="0.15">
      <c r="A6" s="25">
        <v>1019</v>
      </c>
      <c r="B6" s="49">
        <f>10+10+7+10+9+10+10+10+3+10</f>
        <v>89</v>
      </c>
      <c r="C6" s="57">
        <v>95</v>
      </c>
      <c r="D6" s="45"/>
      <c r="E6" s="51"/>
      <c r="F6" s="44"/>
      <c r="G6" s="44"/>
      <c r="H6" s="44"/>
      <c r="I6" s="44"/>
      <c r="J6" s="44"/>
      <c r="K6" s="44"/>
      <c r="L6" s="35">
        <f t="shared" si="0"/>
        <v>3.0425</v>
      </c>
    </row>
    <row r="7" spans="1:12" ht="29" customHeight="1" x14ac:dyDescent="0.15">
      <c r="A7" s="25">
        <v>1395</v>
      </c>
      <c r="B7" s="49">
        <f>4+4+9+3+7+1+10+4+5+9</f>
        <v>56</v>
      </c>
      <c r="C7" s="57">
        <v>47.5</v>
      </c>
      <c r="D7" s="45"/>
      <c r="E7" s="51"/>
      <c r="F7" s="44"/>
      <c r="G7" s="44"/>
      <c r="H7" s="44"/>
      <c r="I7" s="44"/>
      <c r="J7" s="44"/>
      <c r="K7" s="44"/>
      <c r="L7" s="35">
        <f t="shared" si="0"/>
        <v>1.6075000000000002</v>
      </c>
    </row>
    <row r="8" spans="1:12" ht="29" customHeight="1" x14ac:dyDescent="0.15">
      <c r="A8" s="25">
        <v>1506</v>
      </c>
      <c r="B8" s="49">
        <f>7+2.5+10+3+1+8+7+6+10+10</f>
        <v>64.5</v>
      </c>
      <c r="C8" s="57">
        <v>74</v>
      </c>
      <c r="D8" s="50"/>
      <c r="E8" s="51"/>
      <c r="F8" s="44"/>
      <c r="G8" s="44"/>
      <c r="H8" s="44"/>
      <c r="I8" s="44"/>
      <c r="J8" s="44"/>
      <c r="K8" s="44"/>
      <c r="L8" s="35">
        <f t="shared" si="0"/>
        <v>2.3337500000000002</v>
      </c>
    </row>
    <row r="9" spans="1:12" ht="29" customHeight="1" x14ac:dyDescent="0.15">
      <c r="A9" s="25">
        <v>2441</v>
      </c>
      <c r="B9" s="49">
        <v>0</v>
      </c>
      <c r="C9" s="57">
        <v>0</v>
      </c>
      <c r="D9" s="50"/>
      <c r="E9" s="51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9">
        <f>10+10+10+10+10+10+10+10+8+10</f>
        <v>98</v>
      </c>
      <c r="C10" s="57">
        <v>83</v>
      </c>
      <c r="D10" s="50"/>
      <c r="E10" s="51"/>
      <c r="F10" s="44"/>
      <c r="G10" s="44"/>
      <c r="H10" s="44"/>
      <c r="I10" s="44"/>
      <c r="J10" s="44"/>
      <c r="K10" s="44"/>
      <c r="L10" s="35">
        <f t="shared" si="0"/>
        <v>2.81</v>
      </c>
    </row>
    <row r="11" spans="1:12" ht="29" customHeight="1" x14ac:dyDescent="0.15">
      <c r="A11" s="25">
        <v>2693</v>
      </c>
      <c r="B11" s="49">
        <v>0</v>
      </c>
      <c r="C11" s="57">
        <v>0</v>
      </c>
      <c r="D11" s="50"/>
      <c r="E11" s="51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9">
        <v>0</v>
      </c>
      <c r="C12" s="57">
        <v>0</v>
      </c>
      <c r="D12" s="50"/>
      <c r="E12" s="51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9">
        <f>3+5.5+2.5+10+0+9.5+9+10+0+2</f>
        <v>51.5</v>
      </c>
      <c r="C13" s="57">
        <v>46</v>
      </c>
      <c r="D13" s="50"/>
      <c r="E13" s="51"/>
      <c r="F13" s="44"/>
      <c r="G13" s="44"/>
      <c r="H13" s="44"/>
      <c r="I13" s="44"/>
      <c r="J13" s="44"/>
      <c r="K13" s="44"/>
      <c r="L13" s="35">
        <f t="shared" si="0"/>
        <v>1.5362499999999999</v>
      </c>
    </row>
    <row r="14" spans="1:12" ht="29" customHeight="1" x14ac:dyDescent="0.15">
      <c r="A14" s="25">
        <v>3517</v>
      </c>
      <c r="B14" s="49">
        <f>7+9+9+6+2+1+1+1+0+6</f>
        <v>42</v>
      </c>
      <c r="C14" s="57">
        <v>37.5</v>
      </c>
      <c r="D14" s="50"/>
      <c r="E14" s="51"/>
      <c r="F14" s="44"/>
      <c r="G14" s="44"/>
      <c r="H14" s="44"/>
      <c r="I14" s="44"/>
      <c r="J14" s="44"/>
      <c r="K14" s="44"/>
      <c r="L14" s="35">
        <f t="shared" si="0"/>
        <v>1.2524999999999999</v>
      </c>
    </row>
    <row r="15" spans="1:12" ht="29" customHeight="1" x14ac:dyDescent="0.15">
      <c r="A15" s="25">
        <v>4490</v>
      </c>
      <c r="B15" s="49">
        <f>4+2+9+3+8.5+1+10+2+5+9</f>
        <v>53.5</v>
      </c>
      <c r="C15" s="57">
        <v>48</v>
      </c>
      <c r="D15" s="50"/>
      <c r="E15" s="51"/>
      <c r="F15" s="44"/>
      <c r="G15" s="44"/>
      <c r="H15" s="44"/>
      <c r="I15" s="44"/>
      <c r="J15" s="44"/>
      <c r="K15" s="44"/>
      <c r="L15" s="35">
        <f t="shared" si="0"/>
        <v>1.6012500000000003</v>
      </c>
    </row>
    <row r="16" spans="1:12" ht="29" customHeight="1" x14ac:dyDescent="0.15">
      <c r="A16" s="25">
        <v>4582</v>
      </c>
      <c r="B16" s="49">
        <f>4+4+9+4+1.5+1+5+1+2+9</f>
        <v>40.5</v>
      </c>
      <c r="C16" s="57">
        <v>48.5</v>
      </c>
      <c r="D16" s="50"/>
      <c r="E16" s="51"/>
      <c r="F16" s="44"/>
      <c r="G16" s="44"/>
      <c r="H16" s="44"/>
      <c r="I16" s="44"/>
      <c r="J16" s="44"/>
      <c r="K16" s="44"/>
      <c r="L16" s="35">
        <f t="shared" si="0"/>
        <v>1.5162499999999999</v>
      </c>
    </row>
    <row r="17" spans="1:12" ht="29" customHeight="1" x14ac:dyDescent="0.15">
      <c r="A17" s="25">
        <v>4622</v>
      </c>
      <c r="B17" s="49">
        <v>0</v>
      </c>
      <c r="C17" s="57">
        <v>0</v>
      </c>
      <c r="D17" s="50"/>
      <c r="E17" s="51"/>
      <c r="F17" s="44"/>
      <c r="G17" s="44"/>
      <c r="H17" s="44"/>
      <c r="I17" s="44"/>
      <c r="J17" s="44"/>
      <c r="K17" s="44"/>
      <c r="L17" s="35">
        <f t="shared" si="0"/>
        <v>0</v>
      </c>
    </row>
    <row r="18" spans="1:12" ht="29" customHeight="1" x14ac:dyDescent="0.15">
      <c r="A18" s="25">
        <v>5500</v>
      </c>
      <c r="B18" s="49">
        <f>7+2.5+10+10+10+2+9.5+10+7+9.5</f>
        <v>77.5</v>
      </c>
      <c r="C18" s="57">
        <v>78</v>
      </c>
      <c r="D18" s="50"/>
      <c r="E18" s="45"/>
      <c r="F18" s="44"/>
      <c r="G18" s="44"/>
      <c r="H18" s="44"/>
      <c r="I18" s="44"/>
      <c r="J18" s="44"/>
      <c r="K18" s="44"/>
      <c r="L18" s="35">
        <f t="shared" si="0"/>
        <v>2.53125</v>
      </c>
    </row>
    <row r="19" spans="1:12" ht="29" customHeight="1" x14ac:dyDescent="0.15">
      <c r="A19" s="25">
        <v>5687</v>
      </c>
      <c r="B19" s="49">
        <f>10+6+4+10+5+1+1+2+0+2</f>
        <v>41</v>
      </c>
      <c r="C19" s="57">
        <v>34.5</v>
      </c>
      <c r="D19" s="50"/>
      <c r="E19" s="51"/>
      <c r="F19" s="44"/>
      <c r="G19" s="44"/>
      <c r="H19" s="44"/>
      <c r="I19" s="44"/>
      <c r="J19" s="44"/>
      <c r="K19" s="44"/>
      <c r="L19" s="35">
        <f t="shared" si="0"/>
        <v>1.17</v>
      </c>
    </row>
    <row r="20" spans="1:12" ht="29" customHeight="1" x14ac:dyDescent="0.15">
      <c r="A20" s="25">
        <v>5711</v>
      </c>
      <c r="B20" s="49">
        <f>7+3+10+6+0+1+1+1+0+6</f>
        <v>35</v>
      </c>
      <c r="C20" s="57">
        <v>43</v>
      </c>
      <c r="D20" s="52"/>
      <c r="E20" s="51"/>
      <c r="F20" s="44"/>
      <c r="G20" s="44"/>
      <c r="H20" s="44"/>
      <c r="I20" s="44"/>
      <c r="J20" s="44"/>
      <c r="K20" s="44"/>
      <c r="L20" s="35">
        <f t="shared" si="0"/>
        <v>1.3374999999999999</v>
      </c>
    </row>
    <row r="21" spans="1:12" ht="29" customHeight="1" x14ac:dyDescent="0.15">
      <c r="A21" s="25">
        <v>5810</v>
      </c>
      <c r="B21" s="49">
        <f>7+9.5+10+10+10+9+10+10+10+10</f>
        <v>95.5</v>
      </c>
      <c r="C21" s="57">
        <v>79.5</v>
      </c>
      <c r="D21" s="52"/>
      <c r="E21" s="51"/>
      <c r="F21" s="44"/>
      <c r="G21" s="44"/>
      <c r="H21" s="44"/>
      <c r="I21" s="44"/>
      <c r="J21" s="44"/>
      <c r="K21" s="44"/>
      <c r="L21" s="35">
        <f t="shared" si="0"/>
        <v>2.7037499999999999</v>
      </c>
    </row>
    <row r="22" spans="1:12" ht="29" customHeight="1" x14ac:dyDescent="0.15">
      <c r="A22" s="25">
        <v>6347</v>
      </c>
      <c r="B22" s="49">
        <f>10+4+9+9.5+1.5+1+9+9+1+5</f>
        <v>59</v>
      </c>
      <c r="C22" s="57">
        <v>52</v>
      </c>
      <c r="D22" s="52"/>
      <c r="E22" s="51"/>
      <c r="F22" s="44"/>
      <c r="G22" s="44"/>
      <c r="H22" s="44"/>
      <c r="I22" s="44"/>
      <c r="J22" s="44"/>
      <c r="K22" s="44"/>
      <c r="L22" s="35">
        <f t="shared" si="0"/>
        <v>1.7424999999999999</v>
      </c>
    </row>
    <row r="23" spans="1:12" ht="29" customHeight="1" x14ac:dyDescent="0.15">
      <c r="A23" s="25">
        <v>7905</v>
      </c>
      <c r="B23" s="49">
        <f>10+10+9+4+2+8+8+5+0+3</f>
        <v>59</v>
      </c>
      <c r="C23" s="57">
        <v>71.5</v>
      </c>
      <c r="D23" s="52"/>
      <c r="E23" s="51"/>
      <c r="F23" s="44"/>
      <c r="G23" s="44"/>
      <c r="H23" s="44"/>
      <c r="I23" s="44"/>
      <c r="J23" s="44"/>
      <c r="K23" s="44"/>
      <c r="L23" s="35">
        <f t="shared" si="0"/>
        <v>2.23</v>
      </c>
    </row>
    <row r="24" spans="1:12" ht="29" customHeight="1" x14ac:dyDescent="0.15">
      <c r="A24" s="25">
        <v>8335</v>
      </c>
      <c r="B24" s="49">
        <f>8+9.5+10+4+8.5+10+1+4+2+7</f>
        <v>64</v>
      </c>
      <c r="C24" s="57">
        <v>67</v>
      </c>
      <c r="D24" s="52"/>
      <c r="E24" s="51"/>
      <c r="F24" s="44"/>
      <c r="G24" s="44"/>
      <c r="H24" s="44"/>
      <c r="I24" s="44"/>
      <c r="J24" s="44"/>
      <c r="K24" s="44"/>
      <c r="L24" s="35">
        <f t="shared" si="0"/>
        <v>2.1550000000000002</v>
      </c>
    </row>
    <row r="25" spans="1:12" ht="29" customHeight="1" x14ac:dyDescent="0.15">
      <c r="A25" s="25">
        <v>8490</v>
      </c>
      <c r="B25" s="49">
        <f>7+6+0+9.5+3.5+8+10+1+0+4</f>
        <v>49</v>
      </c>
      <c r="C25" s="57">
        <v>45.5</v>
      </c>
      <c r="D25" s="52"/>
      <c r="E25" s="51"/>
      <c r="F25" s="44"/>
      <c r="G25" s="44"/>
      <c r="H25" s="44"/>
      <c r="I25" s="44"/>
      <c r="J25" s="44"/>
      <c r="K25" s="44"/>
      <c r="L25" s="35">
        <f t="shared" si="0"/>
        <v>1.5050000000000001</v>
      </c>
    </row>
    <row r="26" spans="1:12" ht="29" customHeight="1" x14ac:dyDescent="0.15">
      <c r="A26" s="25">
        <v>8688</v>
      </c>
      <c r="B26" s="49">
        <f>6+4+0+10+2+3+10+10+2+10</f>
        <v>57</v>
      </c>
      <c r="C26" s="57">
        <v>64.5</v>
      </c>
      <c r="D26" s="52"/>
      <c r="E26" s="51"/>
      <c r="F26" s="44"/>
      <c r="G26" s="44"/>
      <c r="H26" s="44"/>
      <c r="I26" s="44"/>
      <c r="J26" s="44"/>
      <c r="K26" s="44"/>
      <c r="L26" s="35">
        <f t="shared" si="0"/>
        <v>2.04</v>
      </c>
    </row>
    <row r="27" spans="1:12" ht="29" customHeight="1" x14ac:dyDescent="0.15">
      <c r="A27" s="25">
        <v>8695</v>
      </c>
      <c r="B27" s="49">
        <f>10+6+10+3+6.5+3+10+1+0+4</f>
        <v>53.5</v>
      </c>
      <c r="C27" s="57">
        <v>59</v>
      </c>
      <c r="D27" s="52"/>
      <c r="E27" s="51"/>
      <c r="F27" s="44"/>
      <c r="G27" s="44"/>
      <c r="H27" s="44"/>
      <c r="I27" s="44"/>
      <c r="J27" s="44"/>
      <c r="K27" s="44"/>
      <c r="L27" s="35">
        <f t="shared" si="0"/>
        <v>1.8762499999999998</v>
      </c>
    </row>
    <row r="28" spans="1:12" ht="29" customHeight="1" x14ac:dyDescent="0.15">
      <c r="A28" s="25">
        <v>8743</v>
      </c>
      <c r="B28" s="49">
        <f>7+3+2.5+3+4.5+1+1+1+1+5</f>
        <v>29</v>
      </c>
      <c r="C28" s="57">
        <v>33</v>
      </c>
      <c r="D28" s="52"/>
      <c r="E28" s="51"/>
      <c r="F28" s="44"/>
      <c r="G28" s="44"/>
      <c r="H28" s="44"/>
      <c r="I28" s="44"/>
      <c r="J28" s="44"/>
      <c r="K28" s="44"/>
      <c r="L28" s="35">
        <f t="shared" si="0"/>
        <v>1.0425</v>
      </c>
    </row>
    <row r="29" spans="1:12" ht="29" customHeight="1" x14ac:dyDescent="0.15">
      <c r="A29" s="25">
        <v>8745</v>
      </c>
      <c r="B29" s="49">
        <f>7+9.5+10+4+8.5+10+1+4+2+6</f>
        <v>62</v>
      </c>
      <c r="C29" s="57">
        <v>67.5</v>
      </c>
      <c r="D29" s="52"/>
      <c r="E29" s="51"/>
      <c r="F29" s="44"/>
      <c r="G29" s="44"/>
      <c r="H29" s="44"/>
      <c r="I29" s="44"/>
      <c r="J29" s="44"/>
      <c r="K29" s="44"/>
      <c r="L29" s="35">
        <f t="shared" si="0"/>
        <v>2.1524999999999999</v>
      </c>
    </row>
    <row r="30" spans="1:12" ht="29" customHeight="1" x14ac:dyDescent="0.15">
      <c r="A30" s="25">
        <v>9550</v>
      </c>
      <c r="B30" s="49">
        <f>10+7.5+9+10+0+1+10+4+2+0</f>
        <v>53.5</v>
      </c>
      <c r="C30" s="57">
        <v>29</v>
      </c>
      <c r="D30" s="52"/>
      <c r="E30" s="51"/>
      <c r="F30" s="44"/>
      <c r="G30" s="44"/>
      <c r="H30" s="44"/>
      <c r="I30" s="44"/>
      <c r="J30" s="44"/>
      <c r="K30" s="44"/>
      <c r="L30" s="35">
        <f t="shared" si="0"/>
        <v>1.12625</v>
      </c>
    </row>
    <row r="31" spans="1:12" ht="29" customHeight="1" x14ac:dyDescent="0.15">
      <c r="A31" s="25">
        <v>9610</v>
      </c>
      <c r="B31" s="49">
        <f>7+9+9+7+8+3+10+5+1+3</f>
        <v>62</v>
      </c>
      <c r="C31" s="57">
        <v>53</v>
      </c>
      <c r="D31" s="52"/>
      <c r="E31" s="51"/>
      <c r="F31" s="44"/>
      <c r="G31" s="44"/>
      <c r="H31" s="44"/>
      <c r="I31" s="44"/>
      <c r="J31" s="44"/>
      <c r="K31" s="44"/>
      <c r="L31" s="35">
        <f t="shared" si="0"/>
        <v>1.79</v>
      </c>
    </row>
    <row r="32" spans="1:12" ht="29" customHeight="1" x14ac:dyDescent="0.15">
      <c r="A32" s="25">
        <v>9611</v>
      </c>
      <c r="B32" s="49">
        <f>7+9+9+7+8+3+10+5+1+3</f>
        <v>62</v>
      </c>
      <c r="C32" s="57">
        <v>55</v>
      </c>
      <c r="D32" s="52"/>
      <c r="E32" s="51"/>
      <c r="F32" s="44"/>
      <c r="G32" s="44"/>
      <c r="H32" s="44"/>
      <c r="I32" s="44"/>
      <c r="J32" s="44"/>
      <c r="K32" s="44"/>
      <c r="L32" s="35">
        <f t="shared" si="0"/>
        <v>1.8399999999999999</v>
      </c>
    </row>
    <row r="33" spans="1:24" ht="29" customHeight="1" x14ac:dyDescent="0.15">
      <c r="A33" s="25">
        <v>9674</v>
      </c>
      <c r="B33" s="49">
        <f>10+9.5+10+9+10+10+10+10+10+10</f>
        <v>98.5</v>
      </c>
      <c r="C33" s="57">
        <v>76.5</v>
      </c>
      <c r="D33" s="52"/>
      <c r="E33" s="51"/>
      <c r="F33" s="44"/>
      <c r="G33" s="44"/>
      <c r="H33" s="44"/>
      <c r="I33" s="44"/>
      <c r="J33" s="44"/>
      <c r="K33" s="44"/>
      <c r="L33" s="35">
        <f t="shared" si="0"/>
        <v>2.6512499999999997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30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>
        <f t="shared" si="1"/>
        <v>46.90625</v>
      </c>
      <c r="D36" s="31" t="e">
        <f t="shared" si="1"/>
        <v>#DIV/0!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1.5487109374999994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>
        <f t="shared" si="2"/>
        <v>26.67378727176467</v>
      </c>
      <c r="D37" s="31" t="e">
        <f t="shared" si="2"/>
        <v>#DIV/0!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0.86050367871740685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>
        <f t="shared" si="3"/>
        <v>48.25</v>
      </c>
      <c r="D38" s="31" t="e">
        <f t="shared" si="3"/>
        <v>#NUM!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1.6043750000000001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1</v>
      </c>
      <c r="D39" s="34">
        <f t="shared" si="4"/>
        <v>0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/>
      <c r="C2" s="44"/>
      <c r="D2" s="19"/>
      <c r="F2" s="19"/>
      <c r="G2" s="19"/>
    </row>
    <row r="3" spans="1:13" ht="29" customHeight="1" x14ac:dyDescent="0.15">
      <c r="A3" s="26" t="s">
        <v>47</v>
      </c>
      <c r="B3" s="44"/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/>
      <c r="C5" s="44"/>
      <c r="D5" s="19"/>
      <c r="F5" s="19"/>
      <c r="G5" s="19"/>
    </row>
    <row r="6" spans="1:13" ht="29" customHeight="1" x14ac:dyDescent="0.15">
      <c r="A6" s="25">
        <v>1019</v>
      </c>
      <c r="B6" s="44"/>
      <c r="C6" s="44"/>
      <c r="D6" s="19"/>
      <c r="F6" s="19"/>
      <c r="G6" s="19"/>
    </row>
    <row r="7" spans="1:13" ht="29" customHeight="1" x14ac:dyDescent="0.15">
      <c r="A7" s="25">
        <v>1395</v>
      </c>
      <c r="B7" s="44"/>
      <c r="C7" s="44"/>
      <c r="D7" s="19"/>
      <c r="F7" s="19"/>
      <c r="G7" s="19"/>
    </row>
    <row r="8" spans="1:13" ht="29" customHeight="1" x14ac:dyDescent="0.15">
      <c r="A8" s="25">
        <v>1506</v>
      </c>
      <c r="B8" s="44"/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/>
      <c r="C10" s="44"/>
      <c r="D10" s="19"/>
      <c r="F10" s="19"/>
      <c r="G10" s="19"/>
    </row>
    <row r="11" spans="1:13" ht="29" customHeight="1" x14ac:dyDescent="0.15">
      <c r="A11" s="25">
        <v>2693</v>
      </c>
      <c r="B11" s="44"/>
      <c r="C11" s="44"/>
      <c r="D11" s="19"/>
      <c r="F11" s="19"/>
      <c r="G11" s="19"/>
    </row>
    <row r="12" spans="1:13" ht="29" customHeight="1" x14ac:dyDescent="0.15">
      <c r="A12" s="25">
        <v>2771</v>
      </c>
      <c r="B12" s="44"/>
      <c r="C12" s="44"/>
      <c r="D12" s="19"/>
      <c r="F12" s="19"/>
      <c r="G12" s="19"/>
    </row>
    <row r="13" spans="1:13" ht="29" customHeight="1" x14ac:dyDescent="0.15">
      <c r="A13" s="25">
        <v>2899</v>
      </c>
      <c r="B13" s="44"/>
      <c r="C13" s="45"/>
      <c r="D13" s="19"/>
      <c r="F13" s="19"/>
      <c r="G13" s="19"/>
    </row>
    <row r="14" spans="1:13" ht="29" customHeight="1" x14ac:dyDescent="0.15">
      <c r="A14" s="25">
        <v>3517</v>
      </c>
      <c r="B14" s="44"/>
      <c r="C14" s="44"/>
      <c r="D14" s="19"/>
      <c r="F14" s="19"/>
      <c r="G14" s="19"/>
    </row>
    <row r="15" spans="1:13" ht="29" customHeight="1" x14ac:dyDescent="0.15">
      <c r="A15" s="25">
        <v>4490</v>
      </c>
      <c r="B15" s="44"/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/>
      <c r="C16" s="44"/>
      <c r="D16" s="19"/>
      <c r="F16" s="19"/>
      <c r="G16" s="19"/>
    </row>
    <row r="17" spans="1:7" ht="29" customHeight="1" x14ac:dyDescent="0.15">
      <c r="A17" s="25">
        <v>4622</v>
      </c>
      <c r="B17" s="46"/>
      <c r="C17" s="44"/>
      <c r="D17" s="19"/>
      <c r="F17" s="19"/>
      <c r="G17" s="19"/>
    </row>
    <row r="18" spans="1:7" ht="29" customHeight="1" x14ac:dyDescent="0.15">
      <c r="A18" s="25">
        <v>5500</v>
      </c>
      <c r="B18" s="46"/>
      <c r="C18" s="44"/>
      <c r="D18" s="19"/>
    </row>
    <row r="19" spans="1:7" ht="29" customHeight="1" x14ac:dyDescent="0.15">
      <c r="A19" s="25">
        <v>5687</v>
      </c>
      <c r="B19" s="44"/>
      <c r="C19" s="44"/>
      <c r="D19" s="19"/>
    </row>
    <row r="20" spans="1:7" ht="29" customHeight="1" x14ac:dyDescent="0.15">
      <c r="A20" s="25">
        <v>5711</v>
      </c>
      <c r="B20" s="44"/>
      <c r="C20" s="44"/>
      <c r="D20" s="19"/>
    </row>
    <row r="21" spans="1:7" ht="29" customHeight="1" x14ac:dyDescent="0.15">
      <c r="A21" s="25">
        <v>5810</v>
      </c>
      <c r="B21" s="44"/>
      <c r="C21" s="44"/>
      <c r="D21" s="19"/>
    </row>
    <row r="22" spans="1:7" ht="29" customHeight="1" x14ac:dyDescent="0.15">
      <c r="A22" s="25">
        <v>6347</v>
      </c>
      <c r="B22" s="44"/>
      <c r="C22" s="44"/>
      <c r="D22" s="19"/>
    </row>
    <row r="23" spans="1:7" ht="29" customHeight="1" x14ac:dyDescent="0.15">
      <c r="A23" s="25">
        <v>7905</v>
      </c>
      <c r="B23" s="44"/>
      <c r="C23" s="44"/>
      <c r="D23" s="19"/>
    </row>
    <row r="24" spans="1:7" ht="29" customHeight="1" x14ac:dyDescent="0.15">
      <c r="A24" s="25">
        <v>8335</v>
      </c>
      <c r="B24" s="44"/>
      <c r="C24" s="44"/>
      <c r="D24" s="19"/>
    </row>
    <row r="25" spans="1:7" ht="29" customHeight="1" x14ac:dyDescent="0.15">
      <c r="A25" s="25">
        <v>8490</v>
      </c>
      <c r="B25" s="44"/>
      <c r="C25" s="44"/>
      <c r="D25" s="19"/>
    </row>
    <row r="26" spans="1:7" ht="29" customHeight="1" x14ac:dyDescent="0.15">
      <c r="A26" s="25">
        <v>8688</v>
      </c>
      <c r="B26" s="44"/>
      <c r="C26" s="44"/>
      <c r="D26" s="19"/>
    </row>
    <row r="27" spans="1:7" ht="29" customHeight="1" x14ac:dyDescent="0.15">
      <c r="A27" s="25">
        <v>8695</v>
      </c>
      <c r="B27" s="44"/>
      <c r="C27" s="44"/>
      <c r="D27" s="19"/>
    </row>
    <row r="28" spans="1:7" ht="29" customHeight="1" x14ac:dyDescent="0.15">
      <c r="A28" s="25">
        <v>8743</v>
      </c>
      <c r="B28" s="44"/>
      <c r="C28" s="44"/>
      <c r="D28" s="19"/>
    </row>
    <row r="29" spans="1:7" ht="29" customHeight="1" x14ac:dyDescent="0.15">
      <c r="A29" s="25">
        <v>8745</v>
      </c>
      <c r="B29" s="44"/>
      <c r="C29" s="44"/>
      <c r="D29" s="19"/>
    </row>
    <row r="30" spans="1:7" ht="29" customHeight="1" x14ac:dyDescent="0.15">
      <c r="A30" s="25">
        <v>9550</v>
      </c>
      <c r="B30" s="44"/>
      <c r="C30" s="44"/>
      <c r="D30" s="19"/>
    </row>
    <row r="31" spans="1:7" ht="29" customHeight="1" x14ac:dyDescent="0.15">
      <c r="A31" s="25">
        <v>9610</v>
      </c>
      <c r="B31" s="44"/>
      <c r="C31" s="44"/>
      <c r="D31" s="19"/>
    </row>
    <row r="32" spans="1:7" ht="29" customHeight="1" x14ac:dyDescent="0.15">
      <c r="A32" s="25">
        <v>9611</v>
      </c>
      <c r="B32" s="44"/>
      <c r="C32" s="44"/>
      <c r="D32" s="19"/>
    </row>
    <row r="33" spans="1:25" ht="29" customHeight="1" x14ac:dyDescent="0.15">
      <c r="A33" s="25">
        <v>9674</v>
      </c>
      <c r="B33" s="44"/>
      <c r="C33" s="44"/>
      <c r="D33" s="19"/>
    </row>
    <row r="34" spans="1:25" ht="29" customHeight="1" x14ac:dyDescent="0.2">
      <c r="A34" s="53"/>
      <c r="B34" s="54"/>
      <c r="C34" s="54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 t="e">
        <f>AVERAGE(B$2:B$33)</f>
        <v>#DIV/0!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 t="e">
        <f>STDEV(B$2:B$33)</f>
        <v>#DIV/0!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 t="e">
        <f>MEDIAN(B$2:B$33)</f>
        <v>#NUM!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8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</row>
    <row r="2" spans="1:9" ht="29" customHeight="1" x14ac:dyDescent="0.15">
      <c r="A2" s="26" t="s">
        <v>49</v>
      </c>
      <c r="B2" s="35">
        <f>Quiz!V2</f>
        <v>0.42</v>
      </c>
      <c r="C2" s="55">
        <f>Homework!L2</f>
        <v>1.0212500000000002</v>
      </c>
      <c r="D2" s="44">
        <f>Exams!B2</f>
        <v>0</v>
      </c>
      <c r="E2" s="45">
        <f>Exams!C2</f>
        <v>0</v>
      </c>
      <c r="F2" s="35">
        <f t="shared" ref="F2:F17" si="0">$B2+$C2+($D2/$D$35)*3+($E2/$E$35)*4.5</f>
        <v>1.4412500000000001</v>
      </c>
      <c r="G2" s="35">
        <f>0.5*INT(F2/0.5)+INT( ((F2-INT(F2/0.5)*0.5)/0.25))*0.5</f>
        <v>1.5</v>
      </c>
      <c r="H2" s="56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0.62666666666666671</v>
      </c>
      <c r="C3" s="55">
        <f>Homework!L3</f>
        <v>1.8412500000000001</v>
      </c>
      <c r="D3" s="44">
        <f>Exams!B3</f>
        <v>0</v>
      </c>
      <c r="E3" s="45">
        <f>Exams!C3</f>
        <v>0</v>
      </c>
      <c r="F3" s="35">
        <f t="shared" si="0"/>
        <v>2.4679166666666665</v>
      </c>
      <c r="G3" s="35">
        <f t="shared" ref="G3:G19" si="1">0.5*INT(F3/0.5)+INT( ((F3-INT(F3/0.5)*0.5)/0.25))*0.5</f>
        <v>2.5</v>
      </c>
      <c r="H3" s="56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5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6">
        <f t="shared" si="2"/>
        <v>0</v>
      </c>
    </row>
    <row r="5" spans="1:9" ht="29" customHeight="1" x14ac:dyDescent="0.15">
      <c r="A5" s="26" t="s">
        <v>48</v>
      </c>
      <c r="B5" s="35">
        <f>Quiz!V5</f>
        <v>0.48</v>
      </c>
      <c r="C5" s="55">
        <f>Homework!L5</f>
        <v>1.1025</v>
      </c>
      <c r="D5" s="44">
        <f>Exams!B5</f>
        <v>0</v>
      </c>
      <c r="E5" s="45">
        <f>Exams!C5</f>
        <v>0</v>
      </c>
      <c r="F5" s="35">
        <f t="shared" si="0"/>
        <v>1.5825</v>
      </c>
      <c r="G5" s="35">
        <f t="shared" si="1"/>
        <v>1.5</v>
      </c>
      <c r="H5" s="56">
        <f t="shared" si="2"/>
        <v>0</v>
      </c>
    </row>
    <row r="6" spans="1:9" ht="29" customHeight="1" x14ac:dyDescent="0.15">
      <c r="A6" s="25">
        <v>1019</v>
      </c>
      <c r="B6" s="35">
        <f>Quiz!V6</f>
        <v>0.77333333333333332</v>
      </c>
      <c r="C6" s="55">
        <f>Homework!L6</f>
        <v>3.0425</v>
      </c>
      <c r="D6" s="44">
        <f>Exams!B6</f>
        <v>0</v>
      </c>
      <c r="E6" s="45">
        <f>Exams!C6</f>
        <v>0</v>
      </c>
      <c r="F6" s="35">
        <f t="shared" si="0"/>
        <v>3.8158333333333334</v>
      </c>
      <c r="G6" s="35">
        <f t="shared" si="1"/>
        <v>4</v>
      </c>
      <c r="H6" s="56">
        <f t="shared" si="2"/>
        <v>0</v>
      </c>
    </row>
    <row r="7" spans="1:9" ht="29" customHeight="1" x14ac:dyDescent="0.15">
      <c r="A7" s="25">
        <v>1395</v>
      </c>
      <c r="B7" s="35">
        <f>Quiz!V7</f>
        <v>0.68666666666666665</v>
      </c>
      <c r="C7" s="55">
        <f>Homework!L7</f>
        <v>1.6075000000000002</v>
      </c>
      <c r="D7" s="44">
        <f>Exams!B7</f>
        <v>0</v>
      </c>
      <c r="E7" s="45">
        <f>Exams!C7</f>
        <v>0</v>
      </c>
      <c r="F7" s="35">
        <f t="shared" si="0"/>
        <v>2.2941666666666669</v>
      </c>
      <c r="G7" s="35">
        <f t="shared" si="1"/>
        <v>2.5</v>
      </c>
      <c r="H7" s="56">
        <f t="shared" si="2"/>
        <v>0</v>
      </c>
    </row>
    <row r="8" spans="1:9" ht="29" customHeight="1" x14ac:dyDescent="0.15">
      <c r="A8" s="25">
        <v>1506</v>
      </c>
      <c r="B8" s="35">
        <f>Quiz!V8</f>
        <v>0.36</v>
      </c>
      <c r="C8" s="55">
        <f>Homework!L8</f>
        <v>2.3337500000000002</v>
      </c>
      <c r="D8" s="44">
        <f>Exams!B8</f>
        <v>0</v>
      </c>
      <c r="E8" s="45">
        <f>Exams!C8</f>
        <v>0</v>
      </c>
      <c r="F8" s="35">
        <f t="shared" si="0"/>
        <v>2.6937500000000001</v>
      </c>
      <c r="G8" s="35">
        <f t="shared" si="1"/>
        <v>2.5</v>
      </c>
      <c r="H8" s="56">
        <f t="shared" si="2"/>
        <v>0</v>
      </c>
    </row>
    <row r="9" spans="1:9" ht="29" customHeight="1" x14ac:dyDescent="0.15">
      <c r="A9" s="25">
        <v>2441</v>
      </c>
      <c r="B9" s="35">
        <f>Quiz!V9</f>
        <v>0.16</v>
      </c>
      <c r="C9" s="55">
        <f>Homework!L9</f>
        <v>0</v>
      </c>
      <c r="D9" s="44">
        <f>Exams!B9</f>
        <v>0</v>
      </c>
      <c r="E9" s="45">
        <f>Exams!C9</f>
        <v>0</v>
      </c>
      <c r="F9" s="35">
        <f t="shared" si="0"/>
        <v>0.16</v>
      </c>
      <c r="G9" s="35">
        <f t="shared" si="1"/>
        <v>0</v>
      </c>
      <c r="H9" s="56">
        <f t="shared" si="2"/>
        <v>0</v>
      </c>
    </row>
    <row r="10" spans="1:9" ht="29" customHeight="1" x14ac:dyDescent="0.15">
      <c r="A10" s="25">
        <v>2564</v>
      </c>
      <c r="B10" s="35">
        <f>Quiz!V10</f>
        <v>0.76</v>
      </c>
      <c r="C10" s="55">
        <f>Homework!L10</f>
        <v>2.81</v>
      </c>
      <c r="D10" s="44">
        <f>Exams!B10</f>
        <v>0</v>
      </c>
      <c r="E10" s="45">
        <f>Exams!C10</f>
        <v>0</v>
      </c>
      <c r="F10" s="35">
        <f t="shared" si="0"/>
        <v>3.5700000000000003</v>
      </c>
      <c r="G10" s="35">
        <f t="shared" si="1"/>
        <v>3.5</v>
      </c>
      <c r="H10" s="56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5">
        <f>Homework!L11</f>
        <v>0</v>
      </c>
      <c r="D11" s="44">
        <f>Exams!B11</f>
        <v>0</v>
      </c>
      <c r="E11" s="45">
        <f>Exams!C11</f>
        <v>0</v>
      </c>
      <c r="F11" s="35">
        <f t="shared" si="0"/>
        <v>0</v>
      </c>
      <c r="G11" s="35">
        <f t="shared" si="1"/>
        <v>0</v>
      </c>
      <c r="H11" s="56">
        <f t="shared" si="2"/>
        <v>0</v>
      </c>
    </row>
    <row r="12" spans="1:9" ht="29" customHeight="1" x14ac:dyDescent="0.15">
      <c r="A12" s="25">
        <v>2771</v>
      </c>
      <c r="B12" s="35">
        <f>Quiz!V12</f>
        <v>0.04</v>
      </c>
      <c r="C12" s="55">
        <f>Homework!L12</f>
        <v>0</v>
      </c>
      <c r="D12" s="44">
        <f>Exams!B12</f>
        <v>0</v>
      </c>
      <c r="E12" s="45">
        <f>Exams!C12</f>
        <v>0</v>
      </c>
      <c r="F12" s="35">
        <f t="shared" si="0"/>
        <v>0.04</v>
      </c>
      <c r="G12" s="35">
        <f t="shared" si="1"/>
        <v>0</v>
      </c>
      <c r="H12" s="56">
        <f t="shared" si="2"/>
        <v>0</v>
      </c>
    </row>
    <row r="13" spans="1:9" ht="29" customHeight="1" x14ac:dyDescent="0.15">
      <c r="A13" s="25">
        <v>2899</v>
      </c>
      <c r="B13" s="35">
        <f>Quiz!V13</f>
        <v>0.26</v>
      </c>
      <c r="C13" s="55">
        <f>Homework!L13</f>
        <v>1.5362499999999999</v>
      </c>
      <c r="D13" s="44">
        <f>Exams!B13</f>
        <v>0</v>
      </c>
      <c r="E13" s="45">
        <f>Exams!C13</f>
        <v>0</v>
      </c>
      <c r="F13" s="35">
        <f t="shared" si="0"/>
        <v>1.7962499999999999</v>
      </c>
      <c r="G13" s="35">
        <f t="shared" si="1"/>
        <v>2</v>
      </c>
      <c r="H13" s="56">
        <f t="shared" si="2"/>
        <v>0</v>
      </c>
    </row>
    <row r="14" spans="1:9" ht="29" customHeight="1" x14ac:dyDescent="0.15">
      <c r="A14" s="25">
        <v>3517</v>
      </c>
      <c r="B14" s="35">
        <f>Quiz!V14</f>
        <v>0.4</v>
      </c>
      <c r="C14" s="55">
        <f>Homework!L14</f>
        <v>1.2524999999999999</v>
      </c>
      <c r="D14" s="44">
        <f>Exams!B14</f>
        <v>0</v>
      </c>
      <c r="E14" s="45">
        <f>Exams!C14</f>
        <v>0</v>
      </c>
      <c r="F14" s="35">
        <f t="shared" si="0"/>
        <v>1.6524999999999999</v>
      </c>
      <c r="G14" s="35">
        <f t="shared" si="1"/>
        <v>1.5</v>
      </c>
      <c r="H14" s="56">
        <f t="shared" si="2"/>
        <v>0</v>
      </c>
    </row>
    <row r="15" spans="1:9" ht="29" customHeight="1" x14ac:dyDescent="0.15">
      <c r="A15" s="25">
        <v>4490</v>
      </c>
      <c r="B15" s="35">
        <f>Quiz!V15</f>
        <v>0.78</v>
      </c>
      <c r="C15" s="55">
        <f>Homework!L15</f>
        <v>1.6012500000000003</v>
      </c>
      <c r="D15" s="44">
        <f>Exams!B15</f>
        <v>0</v>
      </c>
      <c r="E15" s="45">
        <f>Exams!C15</f>
        <v>0</v>
      </c>
      <c r="F15" s="35">
        <f t="shared" si="0"/>
        <v>2.3812500000000005</v>
      </c>
      <c r="G15" s="35">
        <f t="shared" si="1"/>
        <v>2.5</v>
      </c>
      <c r="H15" s="56">
        <f t="shared" si="2"/>
        <v>0</v>
      </c>
    </row>
    <row r="16" spans="1:9" ht="29" customHeight="1" x14ac:dyDescent="0.15">
      <c r="A16" s="25">
        <v>4582</v>
      </c>
      <c r="B16" s="35">
        <f>Quiz!V16</f>
        <v>0.52</v>
      </c>
      <c r="C16" s="55">
        <f>Homework!L16</f>
        <v>1.5162499999999999</v>
      </c>
      <c r="D16" s="44">
        <f>Exams!B16</f>
        <v>0</v>
      </c>
      <c r="E16" s="45">
        <f>Exams!C16</f>
        <v>0</v>
      </c>
      <c r="F16" s="35">
        <f t="shared" si="0"/>
        <v>2.0362499999999999</v>
      </c>
      <c r="G16" s="35">
        <f t="shared" si="1"/>
        <v>2</v>
      </c>
      <c r="H16" s="56">
        <f t="shared" si="2"/>
        <v>0</v>
      </c>
    </row>
    <row r="17" spans="1:8" ht="29" customHeight="1" x14ac:dyDescent="0.15">
      <c r="A17" s="25">
        <v>4622</v>
      </c>
      <c r="B17" s="35">
        <f>Quiz!V17</f>
        <v>0.65333333333333332</v>
      </c>
      <c r="C17" s="55">
        <f>Homework!L17</f>
        <v>0</v>
      </c>
      <c r="D17" s="44">
        <f>Exams!B17</f>
        <v>0</v>
      </c>
      <c r="E17" s="45">
        <f>Exams!C17</f>
        <v>0</v>
      </c>
      <c r="F17" s="35">
        <f t="shared" si="0"/>
        <v>0.65333333333333332</v>
      </c>
      <c r="G17" s="35">
        <f t="shared" si="1"/>
        <v>0.5</v>
      </c>
      <c r="H17" s="56">
        <f t="shared" si="2"/>
        <v>0</v>
      </c>
    </row>
    <row r="18" spans="1:8" ht="29" customHeight="1" x14ac:dyDescent="0.15">
      <c r="A18" s="25">
        <v>5500</v>
      </c>
      <c r="B18" s="35">
        <f>Quiz!V18</f>
        <v>0.66</v>
      </c>
      <c r="C18" s="55">
        <f>Homework!L18</f>
        <v>2.53125</v>
      </c>
      <c r="D18" s="44">
        <f>Exams!B18</f>
        <v>0</v>
      </c>
      <c r="E18" s="45">
        <f>Exams!C18</f>
        <v>0</v>
      </c>
      <c r="F18" s="35">
        <f>$B18+$C18+($D18/100)*3+($E18/$E$35)*4.5</f>
        <v>3.1912500000000001</v>
      </c>
      <c r="G18" s="35">
        <f t="shared" si="1"/>
        <v>3</v>
      </c>
      <c r="H18" s="56">
        <f t="shared" si="2"/>
        <v>0</v>
      </c>
    </row>
    <row r="19" spans="1:8" ht="29" customHeight="1" x14ac:dyDescent="0.15">
      <c r="A19" s="25">
        <v>5687</v>
      </c>
      <c r="B19" s="35">
        <f>Quiz!V19</f>
        <v>0.48</v>
      </c>
      <c r="C19" s="55">
        <f>Homework!L19</f>
        <v>1.17</v>
      </c>
      <c r="D19" s="44">
        <f>Exams!B19</f>
        <v>0</v>
      </c>
      <c r="E19" s="45">
        <f>Exams!C19</f>
        <v>0</v>
      </c>
      <c r="F19" s="35">
        <f t="shared" ref="F19:F33" si="3">$B19+$C19+($D19/$D$35)*3+($E19/$E$35)*4.5</f>
        <v>1.65</v>
      </c>
      <c r="G19" s="35">
        <f t="shared" si="1"/>
        <v>1.5</v>
      </c>
      <c r="H19" s="56">
        <f t="shared" si="2"/>
        <v>0</v>
      </c>
    </row>
    <row r="20" spans="1:8" ht="29" customHeight="1" x14ac:dyDescent="0.15">
      <c r="A20" s="25">
        <v>5711</v>
      </c>
      <c r="B20" s="35">
        <f>Quiz!V20</f>
        <v>0.4</v>
      </c>
      <c r="C20" s="55">
        <f>Homework!L20</f>
        <v>1.3374999999999999</v>
      </c>
      <c r="D20" s="44">
        <f>Exams!B20</f>
        <v>0</v>
      </c>
      <c r="E20" s="45">
        <f>Exams!C20</f>
        <v>0</v>
      </c>
      <c r="F20" s="35">
        <f t="shared" si="3"/>
        <v>1.7374999999999998</v>
      </c>
      <c r="G20" s="35">
        <f t="shared" ref="G20:G25" si="4">0.5*INT(F20/0.5)+INT( ((F20-INT(F20/0.5)*0.5)/0.25))*0.5</f>
        <v>1.5</v>
      </c>
      <c r="H20" s="56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0.64</v>
      </c>
      <c r="C21" s="55">
        <f>Homework!L21</f>
        <v>2.7037499999999999</v>
      </c>
      <c r="D21" s="44">
        <f>Exams!B21</f>
        <v>0</v>
      </c>
      <c r="E21" s="45">
        <f>Exams!C21</f>
        <v>0</v>
      </c>
      <c r="F21" s="35">
        <f t="shared" si="3"/>
        <v>3.34375</v>
      </c>
      <c r="G21" s="35">
        <f t="shared" si="4"/>
        <v>3.5</v>
      </c>
      <c r="H21" s="56">
        <f t="shared" si="5"/>
        <v>0</v>
      </c>
    </row>
    <row r="22" spans="1:8" ht="29" customHeight="1" x14ac:dyDescent="0.15">
      <c r="A22" s="25">
        <v>6347</v>
      </c>
      <c r="B22" s="35">
        <f>Quiz!V22</f>
        <v>0.61333333333333329</v>
      </c>
      <c r="C22" s="55">
        <f>Homework!L22</f>
        <v>1.7424999999999999</v>
      </c>
      <c r="D22" s="44">
        <f>Exams!B22</f>
        <v>0</v>
      </c>
      <c r="E22" s="45">
        <f>Exams!C22</f>
        <v>0</v>
      </c>
      <c r="F22" s="35">
        <f t="shared" si="3"/>
        <v>2.355833333333333</v>
      </c>
      <c r="G22" s="35">
        <f t="shared" si="4"/>
        <v>2.5</v>
      </c>
      <c r="H22" s="56">
        <f t="shared" si="5"/>
        <v>0</v>
      </c>
    </row>
    <row r="23" spans="1:8" ht="29" customHeight="1" x14ac:dyDescent="0.15">
      <c r="A23" s="25">
        <v>7905</v>
      </c>
      <c r="B23" s="35">
        <f>Quiz!V23</f>
        <v>0.38</v>
      </c>
      <c r="C23" s="55">
        <f>Homework!L23</f>
        <v>2.23</v>
      </c>
      <c r="D23" s="44">
        <f>Exams!B23</f>
        <v>0</v>
      </c>
      <c r="E23" s="45">
        <f>Exams!C23</f>
        <v>0</v>
      </c>
      <c r="F23" s="35">
        <f t="shared" si="3"/>
        <v>2.61</v>
      </c>
      <c r="G23" s="35">
        <f t="shared" si="4"/>
        <v>2.5</v>
      </c>
      <c r="H23" s="56">
        <f t="shared" si="5"/>
        <v>0</v>
      </c>
    </row>
    <row r="24" spans="1:8" ht="29" customHeight="1" x14ac:dyDescent="0.15">
      <c r="A24" s="25">
        <v>8335</v>
      </c>
      <c r="B24" s="35">
        <f>Quiz!V24</f>
        <v>0.34</v>
      </c>
      <c r="C24" s="55">
        <f>Homework!L24</f>
        <v>2.1550000000000002</v>
      </c>
      <c r="D24" s="44">
        <f>Exams!B24</f>
        <v>0</v>
      </c>
      <c r="E24" s="45">
        <f>Exams!C24</f>
        <v>0</v>
      </c>
      <c r="F24" s="35">
        <f t="shared" si="3"/>
        <v>2.4950000000000001</v>
      </c>
      <c r="G24" s="35">
        <f t="shared" si="4"/>
        <v>2.5</v>
      </c>
      <c r="H24" s="56">
        <f t="shared" si="5"/>
        <v>0</v>
      </c>
    </row>
    <row r="25" spans="1:8" ht="29" customHeight="1" x14ac:dyDescent="0.15">
      <c r="A25" s="25">
        <v>8490</v>
      </c>
      <c r="B25" s="35">
        <f>Quiz!V25</f>
        <v>0.46</v>
      </c>
      <c r="C25" s="55">
        <f>Homework!L25</f>
        <v>1.5050000000000001</v>
      </c>
      <c r="D25" s="44">
        <f>Exams!B25</f>
        <v>0</v>
      </c>
      <c r="E25" s="45">
        <f>Exams!C25</f>
        <v>0</v>
      </c>
      <c r="F25" s="35">
        <f t="shared" si="3"/>
        <v>1.9650000000000001</v>
      </c>
      <c r="G25" s="35">
        <f t="shared" si="4"/>
        <v>2</v>
      </c>
      <c r="H25" s="56">
        <f t="shared" si="5"/>
        <v>0</v>
      </c>
    </row>
    <row r="26" spans="1:8" ht="29" customHeight="1" x14ac:dyDescent="0.15">
      <c r="A26" s="25">
        <v>8688</v>
      </c>
      <c r="B26" s="35">
        <f>Quiz!V26</f>
        <v>0.64</v>
      </c>
      <c r="C26" s="55">
        <f>Homework!L26</f>
        <v>2.04</v>
      </c>
      <c r="D26" s="44">
        <f>Exams!B26</f>
        <v>0</v>
      </c>
      <c r="E26" s="45">
        <f>Exams!C26</f>
        <v>0</v>
      </c>
      <c r="F26" s="35">
        <f t="shared" si="3"/>
        <v>2.68</v>
      </c>
      <c r="G26" s="35">
        <f t="shared" ref="G26:G33" si="6">0.5*INT(F26/0.5)+INT( ((F26-INT(F26/0.5)*0.5)/0.25))*0.5</f>
        <v>2.5</v>
      </c>
      <c r="H26" s="56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0.55333333333333334</v>
      </c>
      <c r="C27" s="55">
        <f>Homework!L27</f>
        <v>1.8762499999999998</v>
      </c>
      <c r="D27" s="44">
        <f>Exams!B27</f>
        <v>0</v>
      </c>
      <c r="E27" s="45">
        <f>Exams!C27</f>
        <v>0</v>
      </c>
      <c r="F27" s="35">
        <f t="shared" si="3"/>
        <v>2.429583333333333</v>
      </c>
      <c r="G27" s="35">
        <f t="shared" si="6"/>
        <v>2.5</v>
      </c>
      <c r="H27" s="56">
        <f t="shared" si="7"/>
        <v>0</v>
      </c>
    </row>
    <row r="28" spans="1:8" ht="29" customHeight="1" x14ac:dyDescent="0.15">
      <c r="A28" s="25">
        <v>8743</v>
      </c>
      <c r="B28" s="35">
        <f>Quiz!V28</f>
        <v>0.44</v>
      </c>
      <c r="C28" s="55">
        <f>Homework!L28</f>
        <v>1.0425</v>
      </c>
      <c r="D28" s="44">
        <f>Exams!B28</f>
        <v>0</v>
      </c>
      <c r="E28" s="45">
        <f>Exams!C28</f>
        <v>0</v>
      </c>
      <c r="F28" s="35">
        <f t="shared" si="3"/>
        <v>1.4824999999999999</v>
      </c>
      <c r="G28" s="35">
        <f t="shared" si="6"/>
        <v>1.5</v>
      </c>
      <c r="H28" s="56">
        <f t="shared" si="7"/>
        <v>0</v>
      </c>
    </row>
    <row r="29" spans="1:8" ht="29" customHeight="1" x14ac:dyDescent="0.15">
      <c r="A29" s="25">
        <v>8745</v>
      </c>
      <c r="B29" s="35">
        <f>Quiz!V29</f>
        <v>0.5</v>
      </c>
      <c r="C29" s="55">
        <f>Homework!L29</f>
        <v>2.1524999999999999</v>
      </c>
      <c r="D29" s="44">
        <f>Exams!B29</f>
        <v>0</v>
      </c>
      <c r="E29" s="45">
        <f>Exams!C29</f>
        <v>0</v>
      </c>
      <c r="F29" s="35">
        <f t="shared" si="3"/>
        <v>2.6524999999999999</v>
      </c>
      <c r="G29" s="35">
        <f t="shared" si="6"/>
        <v>2.5</v>
      </c>
      <c r="H29" s="56">
        <f t="shared" si="7"/>
        <v>0</v>
      </c>
    </row>
    <row r="30" spans="1:8" ht="29" customHeight="1" x14ac:dyDescent="0.15">
      <c r="A30" s="25">
        <v>9550</v>
      </c>
      <c r="B30" s="35">
        <f>Quiz!V30</f>
        <v>0.36</v>
      </c>
      <c r="C30" s="55">
        <f>Homework!L30</f>
        <v>1.12625</v>
      </c>
      <c r="D30" s="44">
        <f>Exams!B30</f>
        <v>0</v>
      </c>
      <c r="E30" s="45">
        <f>Exams!C30</f>
        <v>0</v>
      </c>
      <c r="F30" s="35">
        <f t="shared" si="3"/>
        <v>1.4862500000000001</v>
      </c>
      <c r="G30" s="35">
        <f t="shared" si="6"/>
        <v>1.5</v>
      </c>
      <c r="H30" s="56">
        <f t="shared" si="7"/>
        <v>0</v>
      </c>
    </row>
    <row r="31" spans="1:8" ht="29" customHeight="1" x14ac:dyDescent="0.15">
      <c r="A31" s="25">
        <v>9610</v>
      </c>
      <c r="B31" s="35">
        <f>Quiz!V31</f>
        <v>0.44</v>
      </c>
      <c r="C31" s="55">
        <f>Homework!L31</f>
        <v>1.79</v>
      </c>
      <c r="D31" s="44">
        <f>Exams!B31</f>
        <v>0</v>
      </c>
      <c r="E31" s="45">
        <f>Exams!C31</f>
        <v>0</v>
      </c>
      <c r="F31" s="35">
        <f t="shared" si="3"/>
        <v>2.23</v>
      </c>
      <c r="G31" s="35">
        <f t="shared" si="6"/>
        <v>2</v>
      </c>
      <c r="H31" s="56">
        <f t="shared" si="7"/>
        <v>0</v>
      </c>
    </row>
    <row r="32" spans="1:8" ht="29" customHeight="1" x14ac:dyDescent="0.15">
      <c r="A32" s="25">
        <v>9611</v>
      </c>
      <c r="B32" s="35">
        <f>Quiz!V32</f>
        <v>0.44</v>
      </c>
      <c r="C32" s="55">
        <f>Homework!L32</f>
        <v>1.8399999999999999</v>
      </c>
      <c r="D32" s="44">
        <f>Exams!B32</f>
        <v>0</v>
      </c>
      <c r="E32" s="45">
        <f>Exams!C32</f>
        <v>0</v>
      </c>
      <c r="F32" s="35">
        <f t="shared" si="3"/>
        <v>2.2799999999999998</v>
      </c>
      <c r="G32" s="35">
        <f t="shared" si="6"/>
        <v>2.5</v>
      </c>
      <c r="H32" s="56">
        <f t="shared" si="7"/>
        <v>0</v>
      </c>
    </row>
    <row r="33" spans="1:8" ht="29" customHeight="1" x14ac:dyDescent="0.15">
      <c r="A33" s="25">
        <v>9674</v>
      </c>
      <c r="B33" s="35">
        <f>Quiz!V33</f>
        <v>0.61333333333333329</v>
      </c>
      <c r="C33" s="55">
        <f>Homework!L33</f>
        <v>2.6512499999999997</v>
      </c>
      <c r="D33" s="44">
        <f>Exams!B33</f>
        <v>0</v>
      </c>
      <c r="E33" s="45">
        <f>Exams!C33</f>
        <v>0</v>
      </c>
      <c r="F33" s="35">
        <f t="shared" si="3"/>
        <v>3.2645833333333329</v>
      </c>
      <c r="G33" s="35">
        <f t="shared" si="6"/>
        <v>3.5</v>
      </c>
      <c r="H33" s="56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7">
        <f>Quiz!V35</f>
        <v>1</v>
      </c>
      <c r="C35" s="47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0</v>
      </c>
    </row>
    <row r="36" spans="1:8" ht="29" customHeight="1" x14ac:dyDescent="0.15">
      <c r="A36" s="30" t="s">
        <v>35</v>
      </c>
      <c r="B36" s="31">
        <f t="shared" ref="B36:H36" si="8">AVERAGE(B$2:B$33)</f>
        <v>0.46500000000000002</v>
      </c>
      <c r="C36" s="31">
        <f t="shared" si="8"/>
        <v>1.5487109374999994</v>
      </c>
      <c r="D36" s="31">
        <f t="shared" si="8"/>
        <v>0</v>
      </c>
      <c r="E36" s="31">
        <f t="shared" si="8"/>
        <v>0</v>
      </c>
      <c r="F36" s="31">
        <f t="shared" si="8"/>
        <v>2.0137109374999995</v>
      </c>
      <c r="G36" s="31">
        <f t="shared" si="8"/>
        <v>2</v>
      </c>
      <c r="H36" s="31">
        <f t="shared" si="8"/>
        <v>0</v>
      </c>
    </row>
    <row r="37" spans="1:8" ht="29" customHeight="1" x14ac:dyDescent="0.15">
      <c r="A37" s="32" t="s">
        <v>36</v>
      </c>
      <c r="B37" s="31">
        <f t="shared" ref="B37:H37" si="9">STDEV(B$2:B$33)</f>
        <v>0.20893311512295518</v>
      </c>
      <c r="C37" s="31">
        <f t="shared" si="9"/>
        <v>0.86050367871740685</v>
      </c>
      <c r="D37" s="31">
        <f t="shared" si="9"/>
        <v>0</v>
      </c>
      <c r="E37" s="31">
        <f t="shared" si="9"/>
        <v>0</v>
      </c>
      <c r="F37" s="31">
        <f t="shared" si="9"/>
        <v>1.0140160911235667</v>
      </c>
      <c r="G37" s="31">
        <f t="shared" si="9"/>
        <v>1.0549422855334085</v>
      </c>
      <c r="H37" s="31">
        <f t="shared" si="9"/>
        <v>0</v>
      </c>
    </row>
    <row r="38" spans="1:8" ht="29" customHeight="1" x14ac:dyDescent="0.15">
      <c r="A38" s="32" t="s">
        <v>37</v>
      </c>
      <c r="B38" s="31">
        <f t="shared" ref="B38:H38" si="10">MEDIAN(B$2:B$33)</f>
        <v>0.47</v>
      </c>
      <c r="C38" s="31">
        <f t="shared" si="10"/>
        <v>1.6043750000000001</v>
      </c>
      <c r="D38" s="31">
        <f t="shared" si="10"/>
        <v>0</v>
      </c>
      <c r="E38" s="31">
        <f t="shared" si="10"/>
        <v>0</v>
      </c>
      <c r="F38" s="31">
        <f t="shared" si="10"/>
        <v>2.2549999999999999</v>
      </c>
      <c r="G38" s="31">
        <f t="shared" si="10"/>
        <v>2.25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2023-10-17T00:12:53Z</dcterms:modified>
</cp:coreProperties>
</file>